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6956F707-29A0-4D69-BCB1-054C7E010C08}" xr6:coauthVersionLast="47" xr6:coauthVersionMax="47" xr10:uidLastSave="{00000000-0000-0000-0000-000000000000}"/>
  <bookViews>
    <workbookView xWindow="-120" yWindow="-120" windowWidth="29040" windowHeight="17640" firstSheet="2" activeTab="3" xr2:uid="{0B9E049A-8E54-4BFD-B07B-186EA22C39B5}"/>
  </bookViews>
  <sheets>
    <sheet name="energy_communities" sheetId="2" r:id="rId1"/>
    <sheet name="EC_projects_original" sheetId="1" r:id="rId2"/>
    <sheet name="EC_projects" sheetId="4" r:id="rId3"/>
    <sheet name="EC_annual_development" sheetId="10" r:id="rId4"/>
    <sheet name="calibration_statistics" sheetId="11" r:id="rId5"/>
    <sheet name="province" sheetId="9" r:id="rId6"/>
    <sheet name="municipalities" sheetId="6" r:id="rId7"/>
  </sheets>
  <externalReferences>
    <externalReference r:id="rId8"/>
  </externalReferences>
  <definedNames>
    <definedName name="Gemeenten_alfabetisch_2022">municipalities!#REF!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10" l="1"/>
  <c r="T13" i="10"/>
  <c r="S13" i="10"/>
  <c r="N4" i="10"/>
  <c r="P4" i="10"/>
  <c r="Q4" i="10"/>
  <c r="N5" i="10"/>
  <c r="P5" i="10"/>
  <c r="Q5" i="10"/>
  <c r="N6" i="10"/>
  <c r="N7" i="10" s="1"/>
  <c r="N8" i="10" s="1"/>
  <c r="N9" i="10" s="1"/>
  <c r="N10" i="10" s="1"/>
  <c r="N11" i="10" s="1"/>
  <c r="N12" i="10" s="1"/>
  <c r="N13" i="10" s="1"/>
  <c r="N14" i="10" s="1"/>
  <c r="N15" i="10" s="1"/>
  <c r="N16" i="10" s="1"/>
  <c r="O9" i="10"/>
  <c r="O10" i="10" s="1"/>
  <c r="O11" i="10" s="1"/>
  <c r="O12" i="10" s="1"/>
  <c r="O13" i="10" s="1"/>
  <c r="O14" i="10" s="1"/>
  <c r="O15" i="10" s="1"/>
  <c r="O16" i="10" s="1"/>
  <c r="P6" i="10"/>
  <c r="P7" i="10" s="1"/>
  <c r="P8" i="10" s="1"/>
  <c r="P9" i="10" s="1"/>
  <c r="P10" i="10" s="1"/>
  <c r="P11" i="10" s="1"/>
  <c r="P12" i="10" s="1"/>
  <c r="P13" i="10" s="1"/>
  <c r="P14" i="10" s="1"/>
  <c r="P15" i="10" s="1"/>
  <c r="P16" i="10" s="1"/>
  <c r="Q6" i="10"/>
  <c r="Q7" i="10" s="1"/>
  <c r="Q8" i="10" s="1"/>
  <c r="Q9" i="10" s="1"/>
  <c r="Q10" i="10" s="1"/>
  <c r="Q11" i="10" s="1"/>
  <c r="Q12" i="10" s="1"/>
  <c r="Q13" i="10" s="1"/>
  <c r="Q14" i="10" s="1"/>
  <c r="Q15" i="10" s="1"/>
  <c r="Q16" i="10" s="1"/>
  <c r="Q3" i="10"/>
  <c r="P3" i="10"/>
  <c r="N3" i="10"/>
  <c r="Q2" i="10"/>
  <c r="P2" i="10"/>
  <c r="N2" i="10"/>
  <c r="B4" i="11" l="1"/>
  <c r="C4" i="11"/>
  <c r="C5" i="11" s="1"/>
  <c r="C6" i="11" s="1"/>
  <c r="C7" i="11" s="1"/>
  <c r="C8" i="11" s="1"/>
  <c r="C9" i="11" s="1"/>
  <c r="C10" i="11" s="1"/>
  <c r="C11" i="11" s="1"/>
  <c r="C12" i="11" s="1"/>
  <c r="C13" i="11" s="1"/>
  <c r="C14" i="11" s="1"/>
  <c r="C15" i="11" s="1"/>
  <c r="C16" i="11" s="1"/>
  <c r="D4" i="11"/>
  <c r="D5" i="11" s="1"/>
  <c r="D6" i="11" s="1"/>
  <c r="D7" i="11" s="1"/>
  <c r="D8" i="11" s="1"/>
  <c r="D9" i="11" s="1"/>
  <c r="D10" i="11" s="1"/>
  <c r="D11" i="11" s="1"/>
  <c r="D12" i="11" s="1"/>
  <c r="D13" i="11" s="1"/>
  <c r="D14" i="11" s="1"/>
  <c r="D15" i="11" s="1"/>
  <c r="D16" i="11" s="1"/>
  <c r="B5" i="11"/>
  <c r="B6" i="11" s="1"/>
  <c r="B7" i="11" s="1"/>
  <c r="B8" i="11" s="1"/>
  <c r="B9" i="11" s="1"/>
  <c r="B10" i="11" s="1"/>
  <c r="B11" i="11" s="1"/>
  <c r="B12" i="11" s="1"/>
  <c r="B13" i="11" s="1"/>
  <c r="B14" i="11" s="1"/>
  <c r="B15" i="11" s="1"/>
  <c r="B16" i="11" s="1"/>
  <c r="C3" i="11"/>
  <c r="D3" i="11"/>
  <c r="B3" i="11"/>
  <c r="C2" i="11"/>
  <c r="D2" i="11"/>
  <c r="B2" i="11"/>
  <c r="D11" i="10" l="1"/>
  <c r="D12" i="10"/>
  <c r="D13" i="10"/>
  <c r="D14" i="10"/>
  <c r="D15" i="10"/>
  <c r="D16" i="10"/>
  <c r="D10" i="10"/>
  <c r="J16" i="10"/>
  <c r="I16" i="10"/>
  <c r="H16" i="10" s="1"/>
  <c r="G16" i="10"/>
  <c r="F16" i="10"/>
  <c r="E16" i="10"/>
  <c r="C16" i="10"/>
  <c r="J15" i="10"/>
  <c r="I15" i="10"/>
  <c r="H15" i="10" s="1"/>
  <c r="G15" i="10"/>
  <c r="F15" i="10"/>
  <c r="E15" i="10"/>
  <c r="C15" i="10"/>
  <c r="J14" i="10"/>
  <c r="I14" i="10"/>
  <c r="H14" i="10" s="1"/>
  <c r="G14" i="10"/>
  <c r="F14" i="10"/>
  <c r="E14" i="10"/>
  <c r="C14" i="10"/>
  <c r="J13" i="10"/>
  <c r="I13" i="10"/>
  <c r="H13" i="10" s="1"/>
  <c r="G13" i="10"/>
  <c r="F13" i="10"/>
  <c r="E13" i="10"/>
  <c r="C13" i="10"/>
  <c r="J12" i="10"/>
  <c r="I12" i="10"/>
  <c r="H12" i="10" s="1"/>
  <c r="G12" i="10"/>
  <c r="F12" i="10"/>
  <c r="E12" i="10"/>
  <c r="C12" i="10"/>
  <c r="J11" i="10"/>
  <c r="I11" i="10"/>
  <c r="H11" i="10" s="1"/>
  <c r="G11" i="10"/>
  <c r="F11" i="10"/>
  <c r="E11" i="10"/>
  <c r="C11" i="10"/>
  <c r="J10" i="10"/>
  <c r="I10" i="10"/>
  <c r="H10" i="10" s="1"/>
  <c r="G10" i="10"/>
  <c r="F10" i="10"/>
  <c r="E10" i="10"/>
  <c r="C10" i="10"/>
  <c r="J9" i="10"/>
  <c r="I9" i="10"/>
  <c r="H9" i="10" s="1"/>
  <c r="G9" i="10"/>
  <c r="F9" i="10"/>
  <c r="E9" i="10"/>
  <c r="C9" i="10"/>
  <c r="J8" i="10"/>
  <c r="I8" i="10"/>
  <c r="H8" i="10"/>
  <c r="G8" i="10"/>
  <c r="F8" i="10"/>
  <c r="E8" i="10"/>
  <c r="C8" i="10"/>
  <c r="J7" i="10"/>
  <c r="I7" i="10"/>
  <c r="H7" i="10"/>
  <c r="G7" i="10"/>
  <c r="F7" i="10"/>
  <c r="E7" i="10"/>
  <c r="C7" i="10"/>
  <c r="J6" i="10"/>
  <c r="H6" i="10" s="1"/>
  <c r="I6" i="10"/>
  <c r="G6" i="10"/>
  <c r="F6" i="10"/>
  <c r="E6" i="10"/>
  <c r="C6" i="10"/>
  <c r="J5" i="10"/>
  <c r="I5" i="10"/>
  <c r="H5" i="10" s="1"/>
  <c r="G5" i="10"/>
  <c r="F5" i="10"/>
  <c r="E5" i="10"/>
  <c r="C5" i="10"/>
  <c r="J4" i="10"/>
  <c r="I4" i="10"/>
  <c r="H4" i="10" s="1"/>
  <c r="G4" i="10"/>
  <c r="F4" i="10"/>
  <c r="E4" i="10"/>
  <c r="C4" i="10"/>
  <c r="J3" i="10"/>
  <c r="I3" i="10"/>
  <c r="H3" i="10"/>
  <c r="G3" i="10"/>
  <c r="F3" i="10"/>
  <c r="E3" i="10"/>
  <c r="C3" i="10"/>
  <c r="J2" i="10"/>
  <c r="I2" i="10"/>
  <c r="H2" i="10" s="1"/>
  <c r="G2" i="10"/>
  <c r="F2" i="10"/>
  <c r="E2" i="10"/>
  <c r="C2" i="10"/>
  <c r="E3" i="9"/>
  <c r="E4" i="9"/>
  <c r="E5" i="9"/>
  <c r="E6" i="9"/>
  <c r="E7" i="9"/>
  <c r="E8" i="9"/>
  <c r="E9" i="9"/>
  <c r="E10" i="9"/>
  <c r="E11" i="9"/>
  <c r="E12" i="9"/>
  <c r="E13" i="9"/>
  <c r="E2" i="9"/>
  <c r="D3" i="9"/>
  <c r="D4" i="9"/>
  <c r="D5" i="9"/>
  <c r="D6" i="9"/>
  <c r="D7" i="9"/>
  <c r="D8" i="9"/>
  <c r="D9" i="9"/>
  <c r="D10" i="9"/>
  <c r="D11" i="9"/>
  <c r="D12" i="9"/>
  <c r="D13" i="9"/>
  <c r="D2" i="9"/>
  <c r="O1832" i="1" l="1"/>
  <c r="O1831" i="1"/>
  <c r="O1830" i="1"/>
  <c r="O1829" i="1"/>
  <c r="O1828" i="1"/>
  <c r="O1827" i="1"/>
  <c r="O1826" i="1"/>
  <c r="O1825" i="1"/>
  <c r="O1824" i="1"/>
  <c r="O1823" i="1"/>
  <c r="O1822" i="1"/>
  <c r="O1821" i="1"/>
  <c r="O1820" i="1"/>
  <c r="O1819" i="1"/>
  <c r="O1818" i="1"/>
  <c r="O1817" i="1"/>
  <c r="O1816" i="1"/>
  <c r="O1815" i="1"/>
  <c r="O1814" i="1"/>
  <c r="O1813" i="1"/>
  <c r="O1812" i="1"/>
  <c r="O1811" i="1"/>
  <c r="O1810" i="1"/>
  <c r="O1809" i="1"/>
  <c r="O1808" i="1"/>
  <c r="O1807" i="1"/>
  <c r="O1806" i="1"/>
  <c r="O1805" i="1"/>
  <c r="O1804" i="1"/>
  <c r="O1803" i="1"/>
  <c r="O1802" i="1"/>
  <c r="O1801" i="1"/>
  <c r="O1800" i="1"/>
  <c r="O1799" i="1"/>
  <c r="O1798" i="1"/>
  <c r="O1797" i="1"/>
  <c r="O1796" i="1"/>
  <c r="O1795" i="1"/>
  <c r="O1794" i="1"/>
  <c r="O1793" i="1"/>
  <c r="O1792" i="1"/>
  <c r="O1791" i="1"/>
  <c r="O1790" i="1"/>
  <c r="O1789" i="1"/>
  <c r="O1788" i="1"/>
  <c r="O1787"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2"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D752" i="4" a="1"/>
  <c r="D752" i="4" s="1"/>
  <c r="D753" i="4" a="1"/>
  <c r="D753" i="4" s="1"/>
  <c r="D754" i="4" a="1"/>
  <c r="D754" i="4" s="1"/>
  <c r="D1027" i="4" a="1"/>
  <c r="D1027" i="4" s="1"/>
  <c r="D1028" i="4" a="1"/>
  <c r="D1028" i="4" s="1"/>
  <c r="D1029" i="4" a="1"/>
  <c r="D1029" i="4" s="1"/>
  <c r="D1030" i="4" a="1"/>
  <c r="D1030" i="4" s="1"/>
  <c r="D1031" i="4" a="1"/>
  <c r="D1031" i="4" s="1"/>
  <c r="D1032" i="4" a="1"/>
  <c r="D1032" i="4" s="1"/>
  <c r="D1033" i="4" a="1"/>
  <c r="D1033" i="4" s="1"/>
  <c r="D1034" i="4" a="1"/>
  <c r="D1034" i="4" s="1"/>
  <c r="D1035" i="4" a="1"/>
  <c r="D1035" i="4" s="1"/>
  <c r="D1036" i="4" a="1"/>
  <c r="D1036" i="4" s="1"/>
  <c r="D1037" i="4" a="1"/>
  <c r="D1037" i="4" s="1"/>
  <c r="D1038" i="4" a="1"/>
  <c r="D1038" i="4" s="1"/>
  <c r="D1039" i="4" a="1"/>
  <c r="D1039" i="4" s="1"/>
  <c r="D1040" i="4" a="1"/>
  <c r="D1040" i="4" s="1"/>
  <c r="D1041" i="4" a="1"/>
  <c r="D1041" i="4" s="1"/>
  <c r="D1042" i="4" a="1"/>
  <c r="D1042" i="4" s="1"/>
  <c r="B15" i="9"/>
  <c r="C3" i="9"/>
  <c r="C4" i="9"/>
  <c r="C5" i="9"/>
  <c r="C6" i="9"/>
  <c r="C7" i="9"/>
  <c r="C8" i="9"/>
  <c r="C9" i="9"/>
  <c r="C10" i="9"/>
  <c r="C11" i="9"/>
  <c r="C12" i="9"/>
  <c r="C13" i="9"/>
  <c r="C2" i="9"/>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2" i="2" a="1"/>
  <c r="E2" i="2" s="1"/>
  <c r="C1593" i="4"/>
  <c r="D1593" i="4" s="1" a="1"/>
  <c r="D1593" i="4" s="1"/>
  <c r="C1058" i="4"/>
  <c r="D1058" i="4" s="1" a="1"/>
  <c r="D1058" i="4" s="1"/>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s="1"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s="1"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s="1"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s="1"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s="1"/>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s="1"/>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s="1"/>
  <c r="R130" i="1"/>
  <c r="N130" i="4" s="1"/>
  <c r="B131" i="4"/>
  <c r="E131" i="4"/>
  <c r="F131" i="4"/>
  <c r="G131" i="4"/>
  <c r="H131" i="4"/>
  <c r="I131" i="4"/>
  <c r="J131" i="4"/>
  <c r="K131" i="4"/>
  <c r="L131" i="4"/>
  <c r="P131" i="1"/>
  <c r="M131" i="4" s="1"/>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s="1"/>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s="1"/>
  <c r="R347" i="1"/>
  <c r="N347" i="4" s="1"/>
  <c r="B348" i="4"/>
  <c r="E348" i="4"/>
  <c r="F348" i="4"/>
  <c r="G348" i="4"/>
  <c r="H348" i="4"/>
  <c r="I348" i="4"/>
  <c r="J348" i="4"/>
  <c r="K348" i="4"/>
  <c r="L348" i="4"/>
  <c r="P348" i="1"/>
  <c r="M348" i="4" s="1"/>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s="1"/>
  <c r="B359" i="4"/>
  <c r="E359" i="4"/>
  <c r="F359" i="4"/>
  <c r="G359" i="4"/>
  <c r="H359" i="4"/>
  <c r="I359" i="4"/>
  <c r="J359" i="4"/>
  <c r="K359" i="4"/>
  <c r="L359" i="4"/>
  <c r="P359" i="1"/>
  <c r="M359" i="4" s="1"/>
  <c r="R359" i="1"/>
  <c r="N359" i="4" s="1"/>
  <c r="B360" i="4"/>
  <c r="E360" i="4"/>
  <c r="F360" i="4"/>
  <c r="G360" i="4"/>
  <c r="H360" i="4"/>
  <c r="I360" i="4"/>
  <c r="J360" i="4"/>
  <c r="K360" i="4"/>
  <c r="L360" i="4"/>
  <c r="P360" i="1"/>
  <c r="M360" i="4" s="1"/>
  <c r="R360" i="1"/>
  <c r="N360" i="4" s="1"/>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s="1"/>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s="1"/>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s="1"/>
  <c r="R585" i="1"/>
  <c r="N585" i="4" s="1"/>
  <c r="B586" i="4"/>
  <c r="E586" i="4"/>
  <c r="F586" i="4"/>
  <c r="G586" i="4"/>
  <c r="H586" i="4"/>
  <c r="I586" i="4"/>
  <c r="J586" i="4"/>
  <c r="K586" i="4"/>
  <c r="L586" i="4"/>
  <c r="P586" i="1"/>
  <c r="M586" i="4" s="1"/>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s="1"/>
  <c r="R842" i="1"/>
  <c r="N842" i="4" s="1"/>
  <c r="B843" i="4"/>
  <c r="E843" i="4"/>
  <c r="F843" i="4"/>
  <c r="G843" i="4"/>
  <c r="H843" i="4"/>
  <c r="I843" i="4"/>
  <c r="J843" i="4"/>
  <c r="K843" i="4"/>
  <c r="L843" i="4"/>
  <c r="P843" i="1"/>
  <c r="M843" i="4" s="1"/>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s="1"/>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s="1"/>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s="1"/>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s="1"/>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s="1"/>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s="1"/>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s="1"/>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s="1"/>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s="1"/>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s="1"/>
  <c r="B1606" i="4"/>
  <c r="E1606" i="4"/>
  <c r="F1606" i="4"/>
  <c r="G1606" i="4"/>
  <c r="H1606" i="4"/>
  <c r="I1606" i="4"/>
  <c r="J1606" i="4"/>
  <c r="K1606" i="4"/>
  <c r="L1606" i="4"/>
  <c r="P1606" i="1"/>
  <c r="M1606" i="4" s="1"/>
  <c r="R1606" i="1"/>
  <c r="N1606" i="4" s="1"/>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s="1"/>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s="1"/>
  <c r="R1811" i="1"/>
  <c r="N1811" i="4" s="1"/>
  <c r="B1812" i="4"/>
  <c r="E1812" i="4"/>
  <c r="F1812" i="4"/>
  <c r="G1812" i="4"/>
  <c r="H1812" i="4"/>
  <c r="I1812" i="4"/>
  <c r="J1812" i="4"/>
  <c r="K1812" i="4"/>
  <c r="L1812" i="4"/>
  <c r="P1812" i="1"/>
  <c r="M1812" i="4" s="1"/>
  <c r="R1812" i="1"/>
  <c r="N1812" i="4" s="1"/>
  <c r="B1813" i="4"/>
  <c r="E1813" i="4"/>
  <c r="F1813" i="4"/>
  <c r="G1813" i="4"/>
  <c r="H1813" i="4"/>
  <c r="I1813" i="4"/>
  <c r="J1813" i="4"/>
  <c r="K1813" i="4"/>
  <c r="L1813" i="4"/>
  <c r="P1813" i="1"/>
  <c r="M1813" i="4" s="1"/>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O1786" i="1"/>
  <c r="O1785" i="1"/>
  <c r="O1784" i="1"/>
  <c r="O1783" i="1"/>
  <c r="O1782" i="1"/>
  <c r="O1781" i="1"/>
  <c r="O1780" i="1"/>
  <c r="O1779" i="1"/>
  <c r="O1778" i="1"/>
  <c r="O1777" i="1"/>
  <c r="O1776" i="1"/>
  <c r="O1775" i="1"/>
  <c r="O1774" i="1"/>
  <c r="O1773" i="1"/>
  <c r="O1772" i="1"/>
  <c r="O1771" i="1"/>
  <c r="O1770" i="1"/>
  <c r="O1769" i="1"/>
  <c r="O1768" i="1"/>
  <c r="O1767" i="1"/>
  <c r="O1766" i="1"/>
  <c r="O1765" i="1"/>
  <c r="O1764" i="1"/>
  <c r="O1763" i="1"/>
  <c r="O1762" i="1"/>
  <c r="O1761" i="1"/>
  <c r="O1760" i="1"/>
  <c r="O1759" i="1"/>
  <c r="O1758" i="1"/>
  <c r="O1757" i="1"/>
  <c r="O1756" i="1"/>
  <c r="O1755" i="1"/>
  <c r="O1754" i="1"/>
  <c r="O1753" i="1"/>
  <c r="O1752" i="1"/>
  <c r="O1751" i="1"/>
  <c r="O1750" i="1"/>
  <c r="O1749" i="1"/>
  <c r="O1748" i="1"/>
  <c r="O1747" i="1"/>
  <c r="O1746" i="1"/>
  <c r="O1745" i="1"/>
  <c r="O1744" i="1"/>
  <c r="O1743" i="1"/>
  <c r="O1742" i="1"/>
  <c r="O1741" i="1"/>
  <c r="O1740" i="1"/>
  <c r="O1739" i="1"/>
  <c r="O1738" i="1"/>
  <c r="O1737" i="1"/>
  <c r="O1736" i="1"/>
  <c r="O1735" i="1"/>
  <c r="O1734" i="1"/>
  <c r="O1733" i="1"/>
  <c r="O1732" i="1"/>
  <c r="O1731" i="1"/>
  <c r="O1730" i="1"/>
  <c r="O1729" i="1"/>
  <c r="O1728" i="1"/>
  <c r="O1727" i="1"/>
  <c r="O1726" i="1"/>
  <c r="O1725" i="1"/>
  <c r="O1724" i="1"/>
  <c r="O1723" i="1"/>
  <c r="O1722" i="1"/>
  <c r="O1721" i="1"/>
  <c r="O1720" i="1"/>
  <c r="O1719" i="1"/>
  <c r="O1718" i="1"/>
  <c r="O1717" i="1"/>
  <c r="O1716" i="1"/>
  <c r="O1715" i="1"/>
  <c r="O1714" i="1"/>
  <c r="O1713" i="1"/>
  <c r="O1712" i="1"/>
  <c r="O1711" i="1"/>
  <c r="O1710" i="1"/>
  <c r="O1709" i="1"/>
  <c r="O1708" i="1"/>
  <c r="O1707" i="1"/>
  <c r="O1706" i="1"/>
  <c r="O1705" i="1"/>
  <c r="O1704" i="1"/>
  <c r="O1703" i="1"/>
  <c r="O1702" i="1"/>
  <c r="O1701" i="1"/>
  <c r="O1700" i="1"/>
  <c r="O1699" i="1"/>
  <c r="O1698" i="1"/>
  <c r="O1697" i="1"/>
  <c r="O1696" i="1"/>
  <c r="O1695" i="1"/>
  <c r="O1694" i="1"/>
  <c r="O1693" i="1"/>
  <c r="O1692" i="1"/>
  <c r="O1691" i="1"/>
  <c r="O1690" i="1"/>
  <c r="O1689" i="1"/>
  <c r="O1688" i="1"/>
  <c r="O1687" i="1"/>
  <c r="O1686" i="1"/>
  <c r="O1685" i="1"/>
  <c r="O1684" i="1"/>
  <c r="O1683" i="1"/>
  <c r="O1682" i="1"/>
  <c r="O1681" i="1"/>
  <c r="O1680" i="1"/>
  <c r="O1679" i="1"/>
  <c r="O1678" i="1"/>
  <c r="O1677" i="1"/>
  <c r="O1676" i="1"/>
  <c r="O1675" i="1"/>
  <c r="O1674" i="1"/>
  <c r="O1673" i="1"/>
  <c r="O1672" i="1"/>
  <c r="O1671" i="1"/>
  <c r="O1670" i="1"/>
  <c r="O1669" i="1"/>
  <c r="O1668" i="1"/>
  <c r="O1667" i="1"/>
  <c r="O1666" i="1"/>
  <c r="O1665" i="1"/>
  <c r="O1664" i="1"/>
  <c r="O1663" i="1"/>
  <c r="O1662" i="1"/>
  <c r="O1661" i="1"/>
  <c r="O1660" i="1"/>
  <c r="O1659" i="1"/>
  <c r="O1658" i="1"/>
  <c r="O1657" i="1"/>
  <c r="O1656" i="1"/>
  <c r="O1655" i="1"/>
  <c r="O1654" i="1"/>
  <c r="O1653" i="1"/>
  <c r="O1652" i="1"/>
  <c r="O1651" i="1"/>
  <c r="O1650" i="1"/>
  <c r="O1649" i="1"/>
  <c r="O1648" i="1"/>
  <c r="O1647" i="1"/>
  <c r="O1646" i="1"/>
  <c r="O1645" i="1"/>
  <c r="O1644" i="1"/>
  <c r="O1643" i="1"/>
  <c r="O1642" i="1"/>
  <c r="O1641" i="1"/>
  <c r="O1640" i="1"/>
  <c r="O1639" i="1"/>
  <c r="O1638" i="1"/>
  <c r="O1637" i="1"/>
  <c r="O1636" i="1"/>
  <c r="O1635" i="1"/>
  <c r="O1634" i="1"/>
  <c r="O1633" i="1"/>
  <c r="C15" i="9" l="1"/>
  <c r="F8" i="9"/>
  <c r="G10" i="9"/>
  <c r="F10" i="9"/>
  <c r="G9" i="9"/>
  <c r="F9" i="9"/>
  <c r="G7" i="9"/>
  <c r="F7" i="9"/>
  <c r="G6" i="9"/>
  <c r="F6" i="9"/>
  <c r="G5" i="9"/>
  <c r="F5" i="9"/>
  <c r="G8" i="9"/>
  <c r="G4" i="9"/>
  <c r="F4" i="9"/>
  <c r="G3" i="9"/>
  <c r="F3" i="9"/>
  <c r="G2" i="9"/>
  <c r="F2" i="9"/>
  <c r="G13" i="9"/>
  <c r="F13" i="9"/>
  <c r="G12" i="9"/>
  <c r="F12" i="9"/>
  <c r="G11" i="9"/>
  <c r="F11" i="9"/>
  <c r="M1787" i="4"/>
  <c r="M1633" i="4"/>
  <c r="M1392" i="4"/>
  <c r="M2" i="4"/>
  <c r="D15" i="9" l="1"/>
  <c r="G15" i="9" s="1"/>
  <c r="I7" i="9" s="1"/>
  <c r="E15" i="9"/>
  <c r="F15" i="9" s="1"/>
  <c r="H2" i="9" s="1"/>
  <c r="I2" i="9" l="1"/>
  <c r="I12" i="9"/>
  <c r="I10" i="9"/>
  <c r="I13" i="9"/>
  <c r="I9" i="9"/>
  <c r="I8" i="9"/>
  <c r="I3" i="9"/>
  <c r="I6" i="9"/>
  <c r="I5" i="9"/>
  <c r="I4" i="9"/>
  <c r="I11" i="9"/>
  <c r="H13" i="9"/>
  <c r="H11" i="9"/>
  <c r="H12" i="9"/>
  <c r="H10" i="9"/>
  <c r="H9" i="9"/>
  <c r="H8" i="9"/>
  <c r="H6" i="9"/>
  <c r="H7" i="9"/>
  <c r="H4" i="9"/>
  <c r="H3" i="9"/>
  <c r="H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<sst xmlns="http://schemas.openxmlformats.org/spreadsheetml/2006/main" count="27911" uniqueCount="6034">
  <si>
    <t>Drenthe</t>
  </si>
  <si>
    <t>Aa en Hunze</t>
  </si>
  <si>
    <t>Eleveld</t>
  </si>
  <si>
    <t xml:space="preserve">EC De Broekstreek/ Ecomarke Eleveld </t>
  </si>
  <si>
    <t>PV</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</si>
  <si>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</si>
  <si>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</si>
  <si>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</si>
  <si>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</si>
  <si>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</si>
  <si>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</si>
  <si>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</si>
  <si>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</si>
  <si>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</si>
  <si>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</si>
  <si>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</si>
  <si>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</si>
  <si>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</si>
  <si>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</si>
  <si>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</si>
  <si>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</si>
  <si>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</si>
  <si>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</si>
  <si>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</si>
  <si>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</si>
  <si>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</si>
  <si>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</si>
  <si>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</si>
  <si>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</si>
  <si>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</si>
  <si>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</si>
  <si>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</si>
  <si>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</si>
  <si>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</si>
  <si>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</si>
  <si>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</si>
  <si>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</si>
  <si>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</si>
  <si>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</si>
  <si>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</si>
  <si>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</si>
  <si>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</si>
  <si>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</si>
  <si>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</si>
  <si>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</si>
  <si>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</si>
  <si>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</si>
  <si>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</si>
  <si>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</si>
  <si>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</si>
  <si>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</si>
  <si>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</si>
  <si>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</si>
  <si>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</si>
  <si>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</si>
  <si>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</si>
  <si>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</si>
  <si>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</si>
  <si>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</si>
  <si>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</si>
  <si>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</si>
  <si>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</si>
  <si>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</si>
  <si>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</si>
  <si>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</si>
  <si>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</si>
  <si>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</si>
  <si>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</si>
  <si>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</si>
  <si>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</si>
  <si>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</si>
  <si>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</si>
  <si>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</si>
  <si>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</si>
  <si>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</si>
  <si>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</si>
  <si>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</si>
  <si>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</si>
  <si>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</si>
  <si>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</si>
  <si>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</si>
  <si>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</si>
  <si>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</si>
  <si>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</si>
  <si>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</si>
  <si>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</si>
  <si>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</si>
  <si>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</si>
  <si>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</si>
  <si>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</si>
  <si>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</si>
  <si>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</si>
  <si>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</si>
  <si>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</si>
  <si>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</si>
  <si>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</si>
  <si>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</si>
  <si>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</si>
  <si>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</si>
  <si>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</si>
  <si>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</si>
  <si>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</si>
  <si>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</si>
  <si>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</si>
  <si>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</si>
  <si>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</si>
  <si>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</si>
  <si>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</si>
  <si>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</si>
  <si>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</si>
  <si>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</si>
  <si>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</si>
  <si>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</si>
  <si>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</si>
  <si>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</si>
  <si>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</si>
  <si>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</si>
  <si>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</si>
  <si>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</si>
  <si>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</si>
  <si>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</si>
  <si>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</si>
  <si>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</si>
  <si>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</si>
  <si>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</si>
  <si>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</si>
  <si>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</si>
  <si>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</si>
  <si>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</si>
  <si>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</si>
  <si>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</si>
  <si>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</si>
  <si>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</si>
  <si>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</si>
  <si>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</si>
  <si>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</si>
  <si>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</si>
  <si>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</si>
  <si>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</si>
  <si>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</si>
  <si>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</si>
  <si>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</si>
  <si>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</si>
  <si>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</si>
  <si>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</si>
  <si>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</si>
  <si>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</si>
  <si>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</si>
  <si>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</si>
  <si>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</si>
  <si>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</si>
  <si>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</si>
  <si>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</si>
  <si>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</si>
  <si>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</si>
  <si>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</si>
  <si>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</si>
  <si>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</si>
  <si>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</si>
  <si>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</si>
  <si>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</si>
  <si>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</si>
  <si>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</si>
  <si>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</si>
  <si>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</si>
  <si>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</si>
  <si>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</si>
  <si>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</si>
  <si>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</si>
  <si>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</si>
  <si>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</si>
  <si>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</si>
  <si>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</si>
  <si>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</si>
  <si>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</si>
  <si>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</si>
  <si>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</si>
  <si>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</si>
  <si>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</si>
  <si>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</si>
  <si>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</si>
  <si>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</si>
  <si>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</si>
  <si>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</si>
  <si>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</si>
  <si>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</si>
  <si>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</si>
  <si>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</si>
  <si>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</si>
  <si>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</si>
  <si>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</si>
  <si>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</si>
  <si>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</si>
  <si>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</si>
  <si>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</si>
  <si>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</si>
  <si>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</si>
  <si>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</si>
  <si>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</si>
  <si>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</si>
  <si>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</si>
  <si>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</si>
  <si>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</si>
  <si>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</si>
  <si>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</si>
  <si>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</si>
  <si>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</si>
  <si>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</si>
  <si>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</si>
  <si>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</si>
  <si>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</si>
  <si>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</si>
  <si>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</si>
  <si>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</si>
  <si>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</si>
  <si>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</si>
  <si>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</si>
  <si>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</si>
  <si>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</si>
  <si>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</si>
  <si>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</si>
  <si>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</si>
  <si>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</si>
  <si>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</si>
  <si>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</si>
  <si>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</si>
  <si>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</si>
  <si>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</si>
  <si>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</si>
  <si>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</si>
  <si>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</si>
  <si>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</si>
  <si>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</si>
  <si>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</si>
  <si>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</si>
  <si>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</si>
  <si>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</si>
  <si>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</si>
  <si>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</si>
  <si>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</si>
  <si>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</si>
  <si>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</si>
  <si>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</si>
  <si>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</si>
  <si>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</si>
  <si>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</si>
  <si>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</si>
  <si>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</si>
  <si>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</si>
  <si>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</si>
  <si>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</si>
  <si>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</si>
  <si>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</si>
  <si>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</si>
  <si>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</si>
  <si>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</si>
  <si>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</si>
  <si>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</si>
  <si>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</si>
  <si>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</si>
  <si>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</si>
  <si>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</si>
  <si>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</si>
  <si>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</si>
  <si>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</si>
  <si>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</si>
  <si>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</si>
  <si>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</si>
  <si>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</si>
  <si>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</si>
  <si>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</si>
  <si>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</si>
  <si>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</si>
  <si>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</si>
  <si>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</si>
  <si>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</si>
  <si>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</si>
  <si>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</si>
  <si>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</si>
  <si>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</si>
  <si>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</si>
  <si>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</si>
  <si>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</si>
  <si>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</si>
  <si>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</si>
  <si>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</si>
  <si>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</si>
  <si>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</si>
  <si>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</si>
  <si>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</si>
  <si>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</si>
  <si>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</si>
  <si>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</si>
  <si>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</si>
  <si>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</si>
  <si>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</si>
  <si>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</si>
  <si>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</si>
  <si>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</si>
  <si>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</si>
  <si>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</si>
  <si>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</si>
  <si>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</si>
  <si>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</si>
  <si>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</si>
  <si>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</si>
  <si>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</si>
  <si>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</si>
  <si>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</si>
  <si>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</si>
  <si>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</si>
  <si>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</si>
  <si>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</si>
  <si>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</si>
  <si>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</si>
  <si>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</si>
  <si>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</si>
  <si>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</si>
  <si>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</si>
  <si>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</si>
  <si>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</si>
  <si>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</si>
  <si>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</si>
  <si>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</si>
  <si>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</si>
  <si>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</si>
  <si>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</si>
  <si>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</si>
  <si>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</si>
  <si>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</si>
  <si>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</si>
  <si>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</si>
  <si>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</si>
  <si>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</si>
  <si>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</si>
  <si>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</si>
  <si>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</si>
  <si>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</si>
  <si>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</si>
  <si>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</si>
  <si>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</si>
  <si>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</si>
  <si>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</si>
  <si>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</si>
  <si>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</si>
  <si>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</si>
  <si>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</si>
  <si>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</si>
  <si>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</si>
  <si>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</si>
  <si>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</si>
  <si>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</si>
  <si>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</si>
  <si>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</si>
  <si>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</si>
  <si>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</si>
  <si>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</si>
  <si>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</si>
  <si>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</si>
  <si>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</si>
  <si>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</si>
  <si>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</si>
  <si>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</si>
  <si>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</si>
  <si>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</si>
  <si>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</si>
  <si>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</si>
  <si>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</si>
  <si>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</si>
  <si>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</si>
  <si>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</si>
  <si>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</si>
  <si>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</si>
  <si>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</si>
  <si>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</si>
  <si>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</si>
  <si>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</si>
  <si>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</si>
  <si>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</si>
  <si>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</si>
  <si>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</si>
  <si>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</si>
  <si>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</si>
  <si>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</si>
  <si>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</si>
  <si>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</si>
  <si>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</si>
  <si>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</si>
  <si>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</si>
  <si>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</si>
  <si>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</si>
  <si>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</si>
  <si>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</si>
  <si>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</si>
  <si>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</si>
  <si>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</si>
  <si>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</si>
  <si>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</si>
  <si>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</si>
  <si>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</si>
  <si>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</si>
  <si>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</si>
  <si>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</si>
  <si>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</si>
  <si>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</si>
  <si>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</si>
  <si>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</si>
  <si>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</si>
  <si>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</si>
  <si>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</si>
  <si>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</si>
  <si>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</si>
  <si>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</si>
  <si>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</si>
  <si>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</si>
  <si>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</si>
  <si>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</si>
  <si>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</si>
  <si>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</si>
  <si>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</si>
  <si>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</si>
  <si>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</si>
  <si>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</si>
  <si>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</si>
  <si>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</si>
  <si>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</si>
  <si>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</si>
  <si>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</si>
  <si>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</si>
  <si>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</si>
  <si>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</si>
  <si>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</si>
  <si>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</si>
  <si>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</si>
  <si>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</si>
  <si>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</si>
  <si>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</si>
  <si>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</si>
  <si>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</si>
  <si>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</si>
  <si>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</si>
  <si>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</si>
  <si>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</si>
  <si>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</si>
  <si>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</si>
  <si>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</si>
  <si>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</si>
  <si>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</si>
  <si>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</si>
  <si>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</si>
  <si>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</si>
  <si>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</si>
  <si>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</si>
  <si>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</si>
  <si>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</si>
  <si>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</si>
  <si>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</si>
  <si>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</si>
  <si>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</si>
  <si>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</si>
  <si>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</si>
  <si>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</si>
  <si>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</si>
  <si>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</si>
  <si>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</si>
  <si>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</si>
  <si>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</si>
  <si>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</si>
  <si>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</si>
  <si>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</si>
  <si>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</si>
  <si>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</si>
  <si>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</si>
  <si>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</si>
  <si>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</si>
  <si>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</si>
  <si>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</si>
  <si>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</si>
  <si>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</si>
  <si>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</si>
  <si>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</si>
  <si>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</si>
  <si>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</si>
  <si>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</si>
  <si>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</si>
  <si>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</si>
  <si>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</si>
  <si>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</si>
  <si>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</si>
  <si>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</si>
  <si>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</si>
  <si>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</si>
  <si>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</si>
  <si>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</si>
  <si>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</si>
  <si>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</si>
  <si>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</si>
  <si>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</si>
  <si>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</si>
  <si>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</si>
  <si>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</si>
  <si>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</si>
  <si>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</si>
  <si>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</si>
  <si>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</si>
  <si>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</si>
  <si>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</si>
  <si>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</si>
  <si>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</si>
  <si>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</si>
  <si>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</si>
  <si>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</si>
  <si>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</si>
  <si>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</si>
  <si>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</si>
  <si>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</si>
  <si>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</si>
  <si>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</si>
  <si>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</si>
  <si>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</si>
  <si>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</si>
  <si>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</si>
  <si>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</si>
  <si>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</si>
  <si>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</si>
  <si>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</si>
  <si>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</si>
  <si>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</si>
  <si>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</si>
  <si>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</si>
  <si>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</si>
  <si>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</si>
  <si>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</si>
  <si>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</si>
  <si>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</si>
  <si>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</si>
  <si>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</si>
  <si>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</si>
  <si>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</si>
  <si>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</si>
  <si>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</si>
  <si>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</si>
  <si>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</si>
  <si>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</si>
  <si>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</si>
  <si>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</si>
  <si>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</si>
  <si>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</si>
  <si>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</si>
  <si>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</si>
  <si>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</si>
  <si>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</si>
  <si>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</si>
  <si>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</si>
  <si>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</si>
  <si>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</si>
  <si>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</si>
  <si>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</si>
  <si>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</si>
  <si>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</si>
  <si>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</si>
  <si>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</si>
  <si>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</si>
  <si>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</si>
  <si>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</si>
  <si>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</si>
  <si>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</si>
  <si>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</si>
  <si>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</si>
  <si>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</si>
  <si>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</si>
  <si>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</si>
  <si>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</si>
  <si>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</si>
  <si>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</si>
  <si>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</si>
  <si>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</si>
  <si>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</si>
  <si>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</si>
  <si>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</si>
  <si>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</si>
  <si>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</si>
  <si>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</si>
  <si>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</si>
  <si>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</si>
  <si>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</si>
  <si>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</si>
  <si>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</si>
  <si>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</si>
  <si>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</si>
  <si>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</si>
  <si>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</si>
  <si>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</si>
  <si>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</si>
  <si>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</si>
  <si>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</si>
  <si>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</si>
  <si>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</si>
  <si>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</si>
  <si>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</si>
  <si>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</si>
  <si>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</si>
  <si>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</si>
  <si>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</si>
  <si>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</si>
  <si>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</si>
  <si>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</si>
  <si>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</si>
  <si>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</si>
  <si>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</si>
  <si>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</si>
  <si>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</si>
  <si>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</si>
  <si>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</si>
  <si>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</si>
  <si>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</si>
  <si>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</si>
  <si>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</si>
  <si>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</si>
  <si>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</si>
  <si>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</si>
  <si>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</si>
  <si>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</si>
  <si>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</si>
  <si>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</si>
  <si>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</si>
  <si>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</si>
  <si>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</si>
  <si>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</si>
  <si>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</si>
  <si>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</si>
  <si>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</si>
  <si>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</si>
  <si>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</si>
  <si>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</si>
  <si>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</si>
  <si>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</si>
  <si>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</si>
  <si>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</si>
  <si>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</si>
  <si>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</si>
  <si>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</si>
  <si>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</si>
  <si>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</si>
  <si>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</si>
  <si>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</si>
  <si>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</si>
  <si>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</si>
  <si>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</si>
  <si>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</si>
  <si>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</si>
  <si>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</si>
  <si>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</si>
  <si>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</si>
  <si>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</si>
  <si>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</si>
  <si>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</si>
  <si>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</si>
  <si>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</si>
  <si>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</si>
  <si>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</si>
  <si>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</si>
  <si>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</si>
  <si>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</si>
  <si>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</si>
  <si>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</si>
  <si>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</si>
  <si>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</si>
  <si>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</si>
  <si>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</si>
  <si>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</si>
  <si>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</si>
  <si>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</si>
  <si>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</si>
  <si>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</si>
  <si>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</si>
  <si>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</si>
  <si>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</si>
  <si>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</si>
  <si>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</si>
  <si>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</si>
  <si>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</si>
  <si>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</si>
  <si>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</si>
  <si>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</si>
  <si>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</si>
  <si>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</si>
  <si>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</si>
  <si>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</si>
  <si>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</si>
  <si>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</si>
  <si>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</si>
  <si>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</si>
  <si>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</si>
  <si>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</si>
  <si>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</si>
  <si>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</si>
  <si>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</si>
  <si>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</si>
  <si>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</si>
  <si>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</si>
  <si>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</si>
  <si>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</si>
  <si>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</si>
  <si>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</si>
  <si>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</si>
  <si>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</si>
  <si>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</si>
  <si>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</si>
  <si>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</si>
  <si>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</si>
  <si>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</si>
  <si>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</si>
  <si>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</si>
  <si>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</si>
  <si>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</si>
  <si>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</si>
  <si>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</si>
  <si>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</si>
  <si>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</si>
  <si>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</si>
  <si>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</si>
  <si>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</si>
  <si>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</si>
  <si>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</si>
  <si>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</si>
  <si>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</si>
  <si>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</si>
  <si>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</si>
  <si>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</si>
  <si>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</si>
  <si>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</si>
  <si>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</si>
  <si>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</si>
  <si>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</si>
  <si>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</si>
  <si>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</si>
  <si>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</si>
  <si>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</si>
  <si>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</si>
  <si>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</si>
  <si>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</si>
  <si>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</si>
  <si>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</si>
  <si>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</si>
  <si>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</si>
  <si>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</si>
  <si>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</si>
  <si>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</si>
  <si>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</si>
  <si>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</si>
  <si>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</si>
  <si>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</si>
  <si>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</si>
  <si>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</si>
  <si>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</si>
  <si>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</si>
  <si>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</si>
  <si>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</si>
  <si>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</si>
  <si>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</si>
  <si>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</si>
  <si>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</si>
  <si>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</si>
  <si>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</si>
  <si>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</si>
  <si>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</si>
  <si>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</si>
  <si>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</si>
  <si>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</si>
  <si>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</si>
  <si>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</si>
  <si>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</si>
  <si>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</si>
  <si>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</si>
  <si>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</si>
  <si>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</si>
  <si>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</si>
  <si>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</si>
  <si>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</si>
  <si>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</si>
  <si>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</si>
  <si>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</si>
  <si>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</si>
  <si>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</si>
  <si>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</si>
  <si>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</si>
  <si>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</si>
  <si>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</si>
  <si>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</si>
  <si>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</si>
  <si>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</si>
  <si>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</si>
  <si>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</si>
  <si>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</si>
  <si>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</si>
  <si>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</si>
  <si>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</si>
  <si>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</si>
  <si>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</si>
  <si>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</si>
  <si>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</si>
  <si>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</si>
  <si>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</si>
  <si>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</si>
  <si>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</si>
  <si>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</si>
  <si>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</si>
  <si>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</si>
  <si>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</si>
  <si>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</si>
  <si>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</si>
  <si>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</si>
  <si>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</si>
  <si>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</si>
  <si>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</si>
  <si>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</si>
  <si>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</si>
  <si>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</si>
  <si>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</si>
  <si>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</si>
  <si>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</si>
  <si>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</si>
  <si>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</si>
  <si>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</si>
  <si>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</si>
  <si>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</si>
  <si>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</si>
  <si>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</si>
  <si>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</si>
  <si>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</si>
  <si>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</si>
  <si>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</si>
  <si>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</si>
  <si>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</si>
  <si>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</si>
  <si>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</si>
  <si>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</si>
  <si>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</si>
  <si>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</si>
  <si>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</si>
  <si>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</si>
  <si>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</si>
  <si>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</si>
  <si>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</si>
  <si>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</si>
  <si>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</si>
  <si>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</si>
  <si>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</si>
  <si>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</si>
  <si>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</si>
  <si>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</si>
  <si>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</si>
  <si>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</si>
  <si>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</si>
  <si>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</si>
  <si>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</si>
  <si>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</si>
  <si>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</si>
  <si>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</si>
  <si>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</si>
  <si>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</si>
  <si>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</si>
  <si>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</si>
  <si>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</si>
  <si>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</si>
  <si>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</si>
  <si>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</si>
  <si>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</si>
  <si>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</si>
  <si>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</si>
  <si>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</si>
  <si>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</si>
  <si>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</si>
  <si>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</si>
  <si>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</si>
  <si>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</si>
  <si>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</si>
  <si>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</si>
  <si>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</si>
  <si>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</si>
  <si>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</si>
  <si>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</si>
  <si>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</si>
  <si>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</si>
  <si>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</si>
  <si>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</si>
  <si>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</si>
  <si>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</si>
  <si>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</si>
  <si>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</si>
  <si>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</si>
  <si>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</si>
  <si>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</si>
  <si>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</si>
  <si>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</si>
  <si>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</si>
  <si>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</si>
  <si>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</si>
  <si>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</si>
  <si>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</si>
  <si>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</si>
  <si>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</si>
  <si>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</si>
  <si>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</si>
  <si>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</si>
  <si>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</si>
  <si>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</si>
  <si>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</si>
  <si>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</si>
  <si>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</si>
  <si>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</si>
  <si>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</si>
  <si>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</si>
  <si>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</si>
  <si>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</si>
  <si>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</si>
  <si>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</si>
  <si>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</si>
  <si>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</si>
  <si>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</si>
  <si>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</si>
  <si>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</si>
  <si>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</si>
  <si>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</si>
  <si>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</si>
  <si>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</si>
  <si>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</si>
  <si>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</si>
  <si>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</si>
  <si>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</si>
  <si>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</si>
  <si>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</si>
  <si>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</si>
  <si>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</si>
  <si>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</si>
  <si>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</si>
  <si>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</si>
  <si>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</si>
  <si>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</si>
  <si>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</si>
  <si>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</si>
  <si>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</si>
  <si>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</si>
  <si>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</si>
  <si>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</si>
  <si>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</si>
  <si>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</si>
  <si>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</si>
  <si>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</si>
  <si>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</si>
  <si>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</si>
  <si>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</si>
  <si>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</si>
  <si>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</si>
  <si>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</si>
  <si>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</si>
  <si>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</si>
  <si>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</si>
  <si>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</si>
  <si>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</si>
  <si>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</si>
  <si>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</si>
  <si>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</si>
  <si>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</si>
  <si>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</si>
  <si>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</si>
  <si>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</si>
  <si>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</si>
  <si>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</si>
  <si>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</si>
  <si>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</si>
  <si>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</si>
  <si>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</si>
  <si>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</si>
  <si>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</si>
  <si>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</si>
  <si>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</si>
  <si>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</si>
  <si>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</si>
  <si>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</si>
  <si>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</si>
  <si>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</si>
  <si>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</si>
  <si>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</si>
  <si>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</si>
  <si>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</si>
  <si>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</si>
  <si>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</si>
  <si>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</si>
  <si>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</si>
  <si>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</si>
  <si>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</si>
  <si>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</si>
  <si>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</si>
  <si>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</si>
  <si>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</si>
  <si>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</si>
  <si>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</si>
  <si>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</si>
  <si>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</si>
  <si>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</si>
  <si>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</si>
  <si>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</si>
  <si>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</si>
  <si>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</si>
  <si>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</si>
  <si>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</si>
  <si>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</si>
  <si>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</si>
  <si>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</si>
  <si>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</si>
  <si>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</si>
  <si>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</si>
  <si>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</si>
  <si>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</si>
  <si>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</si>
  <si>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</si>
  <si>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</si>
  <si>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</si>
  <si>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</si>
  <si>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</si>
  <si>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</si>
  <si>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</si>
  <si>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</si>
  <si>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</si>
  <si>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</si>
  <si>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</si>
  <si>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</si>
  <si>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</si>
  <si>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</si>
  <si>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</si>
  <si>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</si>
  <si>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</si>
  <si>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</si>
  <si>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</si>
  <si>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</si>
  <si>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</si>
  <si>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</si>
  <si>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</si>
  <si>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</si>
  <si>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</si>
  <si>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</si>
  <si>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</si>
  <si>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</si>
  <si>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</si>
  <si>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</si>
  <si>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</si>
  <si>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</si>
  <si>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</si>
  <si>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</si>
  <si>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</si>
  <si>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</si>
  <si>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</si>
  <si>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</si>
  <si>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</si>
  <si>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</si>
  <si>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</si>
  <si>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</si>
  <si>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</si>
  <si>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</si>
  <si>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</si>
  <si>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</si>
  <si>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</si>
  <si>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</si>
  <si>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</si>
  <si>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</si>
  <si>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</si>
  <si>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</si>
  <si>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</si>
  <si>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</si>
  <si>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</si>
  <si>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</si>
  <si>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</si>
  <si>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</si>
  <si>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</si>
  <si>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</si>
  <si>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</si>
  <si>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</si>
  <si>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</si>
  <si>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</si>
  <si>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</si>
  <si>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</si>
  <si>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</si>
  <si>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</si>
  <si>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</si>
  <si>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</si>
  <si>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</si>
  <si>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</si>
  <si>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</si>
  <si>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</si>
  <si>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</si>
  <si>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</si>
  <si>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</si>
  <si>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</si>
  <si>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</si>
  <si>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</si>
  <si>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</si>
  <si>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</si>
  <si>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</si>
  <si>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</si>
  <si>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</si>
  <si>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</si>
  <si>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</si>
  <si>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</si>
  <si>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</si>
  <si>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</si>
  <si>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</si>
  <si>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</si>
  <si>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</si>
  <si>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</si>
  <si>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</si>
  <si>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</si>
  <si>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</si>
  <si>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</si>
  <si>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</si>
  <si>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</si>
  <si>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</si>
  <si>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</si>
  <si>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</si>
  <si>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</si>
  <si>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</si>
  <si>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</si>
  <si>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</si>
  <si>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</si>
  <si>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</si>
  <si>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</si>
  <si>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</si>
  <si>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</si>
  <si>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</si>
  <si>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</si>
  <si>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</si>
  <si>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</si>
  <si>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</si>
  <si>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</si>
  <si>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</si>
  <si>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</si>
  <si>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</si>
  <si>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</si>
  <si>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</si>
  <si>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</si>
  <si>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</si>
  <si>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</si>
  <si>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</si>
  <si>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</si>
  <si>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</si>
  <si>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</si>
  <si>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</si>
  <si>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</si>
  <si>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</si>
  <si>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</si>
  <si>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</si>
  <si>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</si>
  <si>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</si>
  <si>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</si>
  <si>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</si>
  <si>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</si>
  <si>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</si>
  <si>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</si>
  <si>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</si>
  <si>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</si>
  <si>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</si>
  <si>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</si>
  <si>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</si>
  <si>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</si>
  <si>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</si>
  <si>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</si>
  <si>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</si>
  <si>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</si>
  <si>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</si>
  <si>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</si>
  <si>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</si>
  <si>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</si>
  <si>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</si>
  <si>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</si>
  <si>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</si>
  <si>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</si>
  <si>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</si>
  <si>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</si>
  <si>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</si>
  <si>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</si>
  <si>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</si>
  <si>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</si>
  <si>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</si>
  <si>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</si>
  <si>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</si>
  <si>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</si>
  <si>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</si>
  <si>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</si>
  <si>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</si>
  <si>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</si>
  <si>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</si>
  <si>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</si>
  <si>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</si>
  <si>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</si>
  <si>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</si>
  <si>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</si>
  <si>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</si>
  <si>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</si>
  <si>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</si>
  <si>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</si>
  <si>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</si>
  <si>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</si>
  <si>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</si>
  <si>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</si>
  <si>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</si>
  <si>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</si>
  <si>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</si>
  <si>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</si>
  <si>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</si>
  <si>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</si>
  <si>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</si>
  <si>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</si>
  <si>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</si>
  <si>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</si>
  <si>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</si>
  <si>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</si>
  <si>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</si>
  <si>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</si>
  <si>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</si>
  <si>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</si>
  <si>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</si>
  <si>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</si>
  <si>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</si>
  <si>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</si>
  <si>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</si>
  <si>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</si>
  <si>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</si>
  <si>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</si>
  <si>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</si>
  <si>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</si>
  <si>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</si>
  <si>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</si>
  <si>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</si>
  <si>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</si>
  <si>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</si>
  <si>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</si>
  <si>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</si>
  <si>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</si>
  <si>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</si>
  <si>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</si>
  <si>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</si>
  <si>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</si>
  <si>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</si>
  <si>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</si>
  <si>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</si>
  <si>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</si>
  <si>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</si>
  <si>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</si>
  <si>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</si>
  <si>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</si>
  <si>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</si>
  <si>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</si>
  <si>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</si>
  <si>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</si>
  <si>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</si>
  <si>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</si>
  <si>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</si>
  <si>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</si>
  <si>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</si>
  <si>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</si>
  <si>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</si>
  <si>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</si>
  <si>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</si>
  <si>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</si>
  <si>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</si>
  <si>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</si>
  <si>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</si>
  <si>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</si>
  <si>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</si>
  <si>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</si>
  <si>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</si>
  <si>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</si>
  <si>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</si>
  <si>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</si>
  <si>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</si>
  <si>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</si>
  <si>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</si>
  <si>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</si>
  <si>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</si>
  <si>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</si>
  <si>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</si>
  <si>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</si>
  <si>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</si>
  <si>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</si>
  <si>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</si>
  <si>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</si>
  <si>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</si>
  <si>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</si>
  <si>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</si>
  <si>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</si>
  <si>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</si>
  <si>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</si>
  <si>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</si>
  <si>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</si>
  <si>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</si>
  <si>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</si>
  <si>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</si>
  <si>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</si>
  <si>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</si>
  <si>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</si>
  <si>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</si>
  <si>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</si>
  <si>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</si>
  <si>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</si>
  <si>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</si>
  <si>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</si>
  <si>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</si>
  <si>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</si>
  <si>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</si>
  <si>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</si>
  <si>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</si>
  <si>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</si>
  <si>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</si>
  <si>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</si>
  <si>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</si>
  <si>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</si>
  <si>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</si>
  <si>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</si>
  <si>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</si>
  <si>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</si>
  <si>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</si>
  <si>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</si>
  <si>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</si>
  <si>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</si>
  <si>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</si>
  <si>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</si>
  <si>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</si>
  <si>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</si>
  <si>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</si>
  <si>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</si>
  <si>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</si>
  <si>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</si>
  <si>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</si>
  <si>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</si>
  <si>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</si>
  <si>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</si>
  <si>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</si>
  <si>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</si>
  <si>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</si>
  <si>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</si>
  <si>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</si>
  <si>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</si>
  <si>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</si>
  <si>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</si>
  <si>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</si>
  <si>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</si>
  <si>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</si>
  <si>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</si>
  <si>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</si>
  <si>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</si>
  <si>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</si>
  <si>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</si>
  <si>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</si>
  <si>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</si>
  <si>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</si>
  <si>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</si>
  <si>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</si>
  <si>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</si>
  <si>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</si>
  <si>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</si>
  <si>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</si>
  <si>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</si>
  <si>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</si>
  <si>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</si>
  <si>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</si>
  <si>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</si>
  <si>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</si>
  <si>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</si>
  <si>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</si>
  <si>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</si>
  <si>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</si>
  <si>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</si>
  <si>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</si>
  <si>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</si>
  <si>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</si>
  <si>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</si>
  <si>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</si>
  <si>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</si>
  <si>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</si>
  <si>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</si>
  <si>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</si>
  <si>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</si>
  <si>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</si>
  <si>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</si>
  <si>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</si>
  <si>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</si>
  <si>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</si>
  <si>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</si>
  <si>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</si>
  <si>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</si>
  <si>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</si>
  <si>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</si>
  <si>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</si>
  <si>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</si>
  <si>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</si>
  <si>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</si>
  <si>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</si>
  <si>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</si>
  <si>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</si>
  <si>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</si>
  <si>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</si>
  <si>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</si>
  <si>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</si>
  <si>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</si>
  <si>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</si>
  <si>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</si>
  <si>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</si>
  <si>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</si>
  <si>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</si>
  <si>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</si>
  <si>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</si>
  <si>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</si>
  <si>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</si>
  <si>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</si>
  <si>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</si>
  <si>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</si>
  <si>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</si>
  <si>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</si>
  <si>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</si>
  <si>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</si>
  <si>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</si>
  <si>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</si>
  <si>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</si>
  <si>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</si>
  <si>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</si>
  <si>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</si>
  <si>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</si>
  <si>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</si>
  <si>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</si>
  <si>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</si>
  <si>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</si>
  <si>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</si>
  <si>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</si>
  <si>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</si>
  <si>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</si>
  <si>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</si>
  <si>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</si>
  <si>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</si>
  <si>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</si>
  <si>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</si>
  <si>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</si>
  <si>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</si>
  <si>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</si>
  <si>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</si>
  <si>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</si>
  <si>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</si>
  <si>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</si>
  <si>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</si>
  <si>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</si>
  <si>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</si>
  <si>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</si>
  <si>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</si>
  <si>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</si>
  <si>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</si>
  <si>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</si>
  <si>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</si>
  <si>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</si>
  <si>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</si>
  <si>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</si>
  <si>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</si>
  <si>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</si>
  <si>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</si>
  <si>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</si>
  <si>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</si>
  <si>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</si>
  <si>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</si>
  <si>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</si>
  <si>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</si>
  <si>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</si>
  <si>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</si>
  <si>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</si>
  <si>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</si>
  <si>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</si>
  <si>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</si>
  <si>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</si>
  <si>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</si>
  <si>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</si>
  <si>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</si>
  <si>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</si>
  <si>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</si>
  <si>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</si>
  <si>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</si>
  <si>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</si>
  <si>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</si>
  <si>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</si>
  <si>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</si>
  <si>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</si>
  <si>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</si>
  <si>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</si>
  <si>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</si>
  <si>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</si>
  <si>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</si>
  <si>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</si>
  <si>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</si>
  <si>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</si>
  <si>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</si>
  <si>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</si>
  <si>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</si>
  <si>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</si>
  <si>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</si>
  <si>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</si>
  <si>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</si>
  <si>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</si>
  <si>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</si>
  <si>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</si>
  <si>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</si>
  <si>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</si>
  <si>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</si>
  <si>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</si>
  <si>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</si>
  <si>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</si>
  <si>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</si>
  <si>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</si>
  <si>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</si>
  <si>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</si>
  <si>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</si>
  <si>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</si>
  <si>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</si>
  <si>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</si>
  <si>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</si>
  <si>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</si>
  <si>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</si>
  <si>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</si>
  <si>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</si>
  <si>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</si>
  <si>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</si>
  <si>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</si>
  <si>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</si>
  <si>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</si>
  <si>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</si>
  <si>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</si>
  <si>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</si>
  <si>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</si>
  <si>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</si>
  <si>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</si>
  <si>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</si>
  <si>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</si>
  <si>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</si>
  <si>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</si>
  <si>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</si>
  <si>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</si>
  <si>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</si>
  <si>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</si>
  <si>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</si>
  <si>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</si>
  <si>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</si>
  <si>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</si>
  <si>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</si>
  <si>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</si>
  <si>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</si>
  <si>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</si>
  <si>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</si>
  <si>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</si>
  <si>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</si>
  <si>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</si>
  <si>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</si>
  <si>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</si>
  <si>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</si>
  <si>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</si>
  <si>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</si>
  <si>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</si>
  <si>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</si>
  <si>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</si>
  <si>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</si>
  <si>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</si>
  <si>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</si>
  <si>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</si>
  <si>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</si>
  <si>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</si>
  <si>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</si>
  <si>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</si>
  <si>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</si>
  <si>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</si>
  <si>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</si>
  <si>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</si>
  <si>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</si>
  <si>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</si>
  <si>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</si>
  <si>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</si>
  <si>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</si>
  <si>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</si>
  <si>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</si>
  <si>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</si>
  <si>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</si>
  <si>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</si>
  <si>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</si>
  <si>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</si>
  <si>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</si>
  <si>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</si>
  <si>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</si>
  <si>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</si>
  <si>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</si>
  <si>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</si>
  <si>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</si>
  <si>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</si>
  <si>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</si>
  <si>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</si>
  <si>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</si>
  <si>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</si>
  <si>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</si>
  <si>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</si>
  <si>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</si>
  <si>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</si>
  <si>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</si>
  <si>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</si>
  <si>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</si>
  <si>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</si>
  <si>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</si>
  <si>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</si>
  <si>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</si>
  <si>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</si>
  <si>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</si>
  <si>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</si>
  <si>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</si>
  <si>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</si>
  <si>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</si>
  <si>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</si>
  <si>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</si>
  <si>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</si>
  <si>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</si>
  <si>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</si>
  <si>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</si>
  <si>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</si>
  <si>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</si>
  <si>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</si>
  <si>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</si>
  <si>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</si>
  <si>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</si>
  <si>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</si>
  <si>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</si>
  <si>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</si>
  <si>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</si>
  <si>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</si>
  <si>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</si>
  <si>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</si>
  <si>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</si>
  <si>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</si>
  <si>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</si>
  <si>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</si>
  <si>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</si>
  <si>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</si>
  <si>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</si>
  <si>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</si>
  <si>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</si>
  <si>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</si>
  <si>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</si>
  <si>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</si>
  <si>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</si>
  <si>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</si>
  <si>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</si>
  <si>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</si>
  <si>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</si>
  <si>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</si>
  <si>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</si>
  <si>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</si>
  <si>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</si>
  <si>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</si>
  <si>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</si>
  <si>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</si>
  <si>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</si>
  <si>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</si>
  <si>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</si>
  <si>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</si>
  <si>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</si>
  <si>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</si>
  <si>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</si>
  <si>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</si>
  <si>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</si>
  <si>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</si>
  <si>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</si>
  <si>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</si>
  <si>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</si>
  <si>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</si>
  <si>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</si>
  <si>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</si>
  <si>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</si>
  <si>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</si>
  <si>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</si>
  <si>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</si>
  <si>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</si>
  <si>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</si>
  <si>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</si>
  <si>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</si>
  <si>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</si>
  <si>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</si>
  <si>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</si>
  <si>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</si>
  <si>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</si>
  <si>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</si>
  <si>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</si>
  <si>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</si>
  <si>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</si>
  <si>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</si>
  <si>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</si>
  <si>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</si>
  <si>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</si>
  <si>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</si>
  <si>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</si>
  <si>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</si>
  <si>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</si>
  <si>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</si>
  <si>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</si>
  <si>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</si>
  <si>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</si>
  <si>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</si>
  <si>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</si>
  <si>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</si>
  <si>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</si>
  <si>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</si>
  <si>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</si>
  <si>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</si>
  <si>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</si>
  <si>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</si>
  <si>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</si>
  <si>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</si>
  <si>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</si>
  <si>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</si>
  <si>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</si>
  <si>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</si>
  <si>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</si>
  <si>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</si>
  <si>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</si>
  <si>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</si>
  <si>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</si>
  <si>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</si>
  <si>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</si>
  <si>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</si>
  <si>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</si>
  <si>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</si>
  <si>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</si>
  <si>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</si>
  <si>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</si>
  <si>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</si>
  <si>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</si>
  <si>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</si>
  <si>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</si>
  <si>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</si>
  <si>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</si>
  <si>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</si>
  <si>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</si>
  <si>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</si>
  <si>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</si>
  <si>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</si>
  <si>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</si>
  <si>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</si>
  <si>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</si>
  <si>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</si>
  <si>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</si>
  <si>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</si>
  <si>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</si>
  <si>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</si>
  <si>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</si>
  <si>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</si>
  <si>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</si>
  <si>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</si>
  <si>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</si>
  <si>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</si>
  <si>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</si>
  <si>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</si>
  <si>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</si>
  <si>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</si>
  <si>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</si>
  <si>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</si>
  <si>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</si>
  <si>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</si>
  <si>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</si>
  <si>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</si>
  <si>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</si>
  <si>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</si>
  <si>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</si>
  <si>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</si>
  <si>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</si>
  <si>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</si>
  <si>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</si>
  <si>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</si>
  <si>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</si>
  <si>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</si>
  <si>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</si>
  <si>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</si>
  <si>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</si>
  <si>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</si>
  <si>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</si>
  <si>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</si>
  <si>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</si>
  <si>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</si>
  <si>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</si>
  <si>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</si>
  <si>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</si>
  <si>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</si>
  <si>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</si>
  <si>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</si>
  <si>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</si>
  <si>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</si>
  <si>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</si>
  <si>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</si>
  <si>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</si>
  <si>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</si>
  <si>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</si>
  <si>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</si>
  <si>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</si>
  <si>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</si>
  <si>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</si>
  <si>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</si>
  <si>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</si>
  <si>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</si>
  <si>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</si>
  <si>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</si>
  <si>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</si>
  <si>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</si>
  <si>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</si>
  <si>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</si>
  <si>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</si>
  <si>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</si>
  <si>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</si>
  <si>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</si>
  <si>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</si>
  <si>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</si>
  <si>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</si>
  <si>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</si>
  <si>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</si>
  <si>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</si>
  <si>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</si>
  <si>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</si>
  <si>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</si>
  <si>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</si>
  <si>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</si>
  <si>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</si>
  <si>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</si>
  <si>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</si>
  <si>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</si>
  <si>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</si>
  <si>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</si>
  <si>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</si>
  <si>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</si>
  <si>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</si>
  <si>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</si>
  <si>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</si>
  <si>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</si>
  <si>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</si>
  <si>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</si>
  <si>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</si>
  <si>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</si>
  <si>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</si>
  <si>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</si>
  <si>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</si>
  <si>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</si>
  <si>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</si>
  <si>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</si>
  <si>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</si>
  <si>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</si>
  <si>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</si>
  <si>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</si>
  <si>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</si>
  <si>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</si>
  <si>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</si>
  <si>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</si>
  <si>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</si>
  <si>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</si>
  <si>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</si>
  <si>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</si>
  <si>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</si>
  <si>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</si>
  <si>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</si>
  <si>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</si>
  <si>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</si>
  <si>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</si>
  <si>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</si>
  <si>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</si>
  <si>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</si>
  <si>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</si>
  <si>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</si>
  <si>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</si>
  <si>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</si>
  <si>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</si>
  <si>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</si>
  <si>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</si>
  <si>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</si>
  <si>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</si>
  <si>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</si>
  <si>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</si>
  <si>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</si>
  <si>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</si>
  <si>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</si>
  <si>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</si>
  <si>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</si>
  <si>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</si>
  <si>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</si>
  <si>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</si>
  <si>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</si>
  <si>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</si>
  <si>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</si>
  <si>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</si>
  <si>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</si>
  <si>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</si>
  <si>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</si>
  <si>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</si>
  <si>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</si>
  <si>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</si>
  <si>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</si>
  <si>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</si>
  <si>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</si>
  <si>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</si>
  <si>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</si>
  <si>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</si>
  <si>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</si>
  <si>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</si>
  <si>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</si>
  <si>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</si>
  <si>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</si>
  <si>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</si>
  <si>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</si>
  <si>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</si>
  <si>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</si>
  <si>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</si>
  <si>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</si>
  <si>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</si>
  <si>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</si>
  <si>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</si>
  <si>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</si>
  <si>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</si>
  <si>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</si>
  <si>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</si>
  <si>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</si>
  <si>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</si>
  <si>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</si>
  <si>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</si>
  <si>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</si>
  <si>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</si>
  <si>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</si>
  <si>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</si>
  <si>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</si>
  <si>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</si>
  <si>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</si>
  <si>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</si>
  <si>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</si>
  <si>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</si>
  <si>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</si>
  <si>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</si>
  <si>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</si>
  <si>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</si>
  <si>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</si>
  <si>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</si>
  <si>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</si>
  <si>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</si>
  <si>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</si>
  <si>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</si>
  <si>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</si>
  <si>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</si>
  <si>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</si>
  <si>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</si>
  <si>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</si>
  <si>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</si>
  <si>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</si>
  <si>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</si>
  <si>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</si>
  <si>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</si>
  <si>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</si>
  <si>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</si>
  <si>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</si>
  <si>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</si>
  <si>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</si>
  <si>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</si>
  <si>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</si>
  <si>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</si>
  <si>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</si>
  <si>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</si>
  <si>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</si>
  <si>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</si>
  <si>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</si>
  <si>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</si>
  <si>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</si>
  <si>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</si>
  <si>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</si>
  <si>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</si>
  <si>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</si>
  <si>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</si>
  <si>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</si>
  <si>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</si>
  <si>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</si>
  <si>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</si>
  <si>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</si>
  <si>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</si>
  <si>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</si>
  <si>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</si>
  <si>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</si>
  <si>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</si>
  <si>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</si>
  <si>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</si>
  <si>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</si>
  <si>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</si>
  <si>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</si>
  <si>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</si>
  <si>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</si>
  <si>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</si>
  <si>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</si>
  <si>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</si>
  <si>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</si>
  <si>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</si>
  <si>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</si>
  <si>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</si>
  <si>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</si>
  <si>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</si>
  <si>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</si>
  <si>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</si>
  <si>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</si>
  <si>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</si>
  <si>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</si>
  <si>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</si>
  <si>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</si>
  <si>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</si>
  <si>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</si>
  <si>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</si>
  <si>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</si>
  <si>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</si>
  <si>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</si>
  <si>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</si>
  <si>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</si>
  <si>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</si>
  <si>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</si>
  <si>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</si>
  <si>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</si>
  <si>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</si>
  <si>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</si>
  <si>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</si>
  <si>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</si>
  <si>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</si>
  <si>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</si>
  <si>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</si>
  <si>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</si>
  <si>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</si>
  <si>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</si>
  <si>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</si>
  <si>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</si>
  <si>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</si>
  <si>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</si>
  <si>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</si>
  <si>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</si>
  <si>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</si>
  <si>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</si>
  <si>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</si>
  <si>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</si>
  <si>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</si>
  <si>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</si>
  <si>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</si>
  <si>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</si>
  <si>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</si>
  <si>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</si>
  <si>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</si>
  <si>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</si>
  <si>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</si>
  <si>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</si>
  <si>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</si>
  <si>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</si>
  <si>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</si>
  <si>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</si>
  <si>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</si>
  <si>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</si>
  <si>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</si>
  <si>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</si>
  <si>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</si>
  <si>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</si>
  <si>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</si>
  <si>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</si>
  <si>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</si>
  <si>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</si>
  <si>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</si>
  <si>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</si>
  <si>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</si>
  <si>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</si>
  <si>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</si>
  <si>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</si>
  <si>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</si>
  <si>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</si>
  <si>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</si>
  <si>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</si>
  <si>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</si>
  <si>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</si>
  <si>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</si>
  <si>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</si>
  <si>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</si>
  <si>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</si>
  <si>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</si>
  <si>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</si>
  <si>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</si>
  <si>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</si>
  <si>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</si>
  <si>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</si>
  <si>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</si>
  <si>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</si>
  <si>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</si>
  <si>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</si>
  <si>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</si>
  <si>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</si>
  <si>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</si>
  <si>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</si>
  <si>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</si>
  <si>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</si>
  <si>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</si>
  <si>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</si>
  <si>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</si>
  <si>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</si>
  <si>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</si>
  <si>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</si>
  <si>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</si>
  <si>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</si>
  <si>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</si>
  <si>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</si>
  <si>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</si>
  <si>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</si>
  <si>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</si>
  <si>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</si>
  <si>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</si>
  <si>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</si>
  <si>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</si>
  <si>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</si>
  <si>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</si>
  <si>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</si>
  <si>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</si>
  <si>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</si>
  <si>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</si>
  <si>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</si>
  <si>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</si>
  <si>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</si>
  <si>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</si>
  <si>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</si>
  <si>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</si>
  <si>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</si>
  <si>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</si>
  <si>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</si>
  <si>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</si>
  <si>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</si>
  <si>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</si>
  <si>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</si>
  <si>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</si>
  <si>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</si>
  <si>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</si>
  <si>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</si>
  <si>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</si>
  <si>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</si>
  <si>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</si>
  <si>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</si>
  <si>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</si>
  <si>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</si>
  <si>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</si>
  <si>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</si>
  <si>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</si>
  <si>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</si>
  <si>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</si>
  <si>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</si>
  <si>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</si>
  <si>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</si>
  <si>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</si>
  <si>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</si>
  <si>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</si>
  <si>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</si>
  <si>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</si>
  <si>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</si>
  <si>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</si>
  <si>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</si>
  <si>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</si>
  <si>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</si>
  <si>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</si>
  <si>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</si>
  <si>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</si>
  <si>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</si>
  <si>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</si>
  <si>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</si>
  <si>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</si>
  <si>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</si>
  <si>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</si>
  <si>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</si>
  <si>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</si>
  <si>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</si>
  <si>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</si>
  <si>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</si>
  <si>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</si>
  <si>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</si>
  <si>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</si>
  <si>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</si>
  <si>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</si>
  <si>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</si>
  <si>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</si>
  <si>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</si>
  <si>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</si>
  <si>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</si>
  <si>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</si>
  <si>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</si>
  <si>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</si>
  <si>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</si>
  <si>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</si>
  <si>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</si>
  <si>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</si>
  <si>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</si>
  <si>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</si>
  <si>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</si>
  <si>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</si>
  <si>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</si>
  <si>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</si>
  <si>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</si>
  <si>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</si>
  <si>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</si>
  <si>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</si>
  <si>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</si>
  <si>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</si>
  <si>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</si>
  <si>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</si>
  <si>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</si>
  <si>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</si>
  <si>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</si>
  <si>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</si>
  <si>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</si>
  <si>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</si>
  <si>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</si>
  <si>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</si>
  <si>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</si>
  <si>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</si>
  <si>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</si>
  <si>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</si>
  <si>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</si>
  <si>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</si>
  <si>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</si>
  <si>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</si>
  <si>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</si>
  <si>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</si>
  <si>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</si>
  <si>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</si>
  <si>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</si>
  <si>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</si>
  <si>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</si>
  <si>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</si>
  <si>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</si>
  <si>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</si>
  <si>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</si>
  <si>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</si>
  <si>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</si>
  <si>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</si>
  <si>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</si>
  <si>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</si>
  <si>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</si>
  <si>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</si>
  <si>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</si>
  <si>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</si>
  <si>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</si>
  <si>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</si>
  <si>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</si>
  <si>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</si>
  <si>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</si>
  <si>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</si>
  <si>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</si>
  <si>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</si>
  <si>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</si>
  <si>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</si>
  <si>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</si>
  <si>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</si>
  <si>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</si>
  <si>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</si>
  <si>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</si>
  <si>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</si>
  <si>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</si>
  <si>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</si>
  <si>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</si>
  <si>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</si>
  <si>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</si>
  <si>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</si>
  <si>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</si>
  <si>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</si>
  <si>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</si>
  <si>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</si>
  <si>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</si>
  <si>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</si>
  <si>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</si>
  <si>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</si>
  <si>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</si>
  <si>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</si>
  <si>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</si>
  <si>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</si>
  <si>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</si>
  <si>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</si>
  <si>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</si>
  <si>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</si>
  <si>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</si>
  <si>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</si>
  <si>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</si>
  <si>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</si>
  <si>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</si>
  <si>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</si>
  <si>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</si>
  <si>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</si>
  <si>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</si>
  <si>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</si>
  <si>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</si>
  <si>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</si>
  <si>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</si>
  <si>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</si>
  <si>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</si>
  <si>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</si>
  <si>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</si>
  <si>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</si>
  <si>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</si>
  <si>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</si>
  <si>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</si>
  <si>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</si>
  <si>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</si>
  <si>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</si>
  <si>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</si>
  <si>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</si>
  <si>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</si>
  <si>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</si>
  <si>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</si>
  <si>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</si>
  <si>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</si>
  <si>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</si>
  <si>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</si>
  <si>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</si>
  <si>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</si>
  <si>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</si>
  <si>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</si>
  <si>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</si>
  <si>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</si>
  <si>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</si>
  <si>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</si>
  <si>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</si>
  <si>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</si>
  <si>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</si>
  <si>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</si>
  <si>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</si>
  <si>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</si>
  <si>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</si>
  <si>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</si>
  <si>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</si>
  <si>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</si>
  <si>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</si>
  <si>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</si>
  <si>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</si>
  <si>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</si>
  <si>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</si>
  <si>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</si>
  <si>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</si>
  <si>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</si>
  <si>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</si>
  <si>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</si>
  <si>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</si>
  <si>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</si>
  <si>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</si>
  <si>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</si>
  <si>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</si>
  <si>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</si>
  <si>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</si>
  <si>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</si>
  <si>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</si>
  <si>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</si>
  <si>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</si>
  <si>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</si>
  <si>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</si>
  <si>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</si>
  <si>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</si>
  <si>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</si>
  <si>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</si>
  <si>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</si>
  <si>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</si>
  <si>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</si>
  <si>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</si>
  <si>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</si>
  <si>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</si>
  <si>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</si>
  <si>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</si>
  <si>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</si>
  <si>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</si>
  <si>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</si>
  <si>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</si>
  <si>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</si>
  <si>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</si>
  <si>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</si>
  <si>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</si>
  <si>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</si>
  <si>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</si>
  <si>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</si>
  <si>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</si>
  <si>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</si>
  <si>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</si>
  <si>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</si>
  <si>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</si>
  <si>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</si>
  <si>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</si>
  <si>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</si>
  <si>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</si>
  <si>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</si>
  <si>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</si>
  <si>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</si>
  <si>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</si>
  <si>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</si>
  <si>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</si>
  <si>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</si>
  <si>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</si>
  <si>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</si>
  <si>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</si>
  <si>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</si>
  <si>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</si>
  <si>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</si>
  <si>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</si>
  <si>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</si>
  <si>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</si>
  <si>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</si>
  <si>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</si>
  <si>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</si>
  <si>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</si>
  <si>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</si>
  <si>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</si>
  <si>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</si>
  <si>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</si>
  <si>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</si>
  <si>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</si>
  <si>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</si>
  <si>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</si>
  <si>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</si>
  <si>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</si>
  <si>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</si>
  <si>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</si>
  <si>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</si>
  <si>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</si>
  <si>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</si>
  <si>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</si>
  <si>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</si>
  <si>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</si>
  <si>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</si>
  <si>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</si>
  <si>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</si>
  <si>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</si>
  <si>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</si>
  <si>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</si>
  <si>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</si>
  <si>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</si>
  <si>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</si>
  <si>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</si>
  <si>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</si>
  <si>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</si>
  <si>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</si>
  <si>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</si>
  <si>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</si>
  <si>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</si>
  <si>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</si>
  <si>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</si>
  <si>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</si>
  <si>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</si>
  <si>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</si>
  <si>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</si>
  <si>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</si>
  <si>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</si>
  <si>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</si>
  <si>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</si>
  <si>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</si>
  <si>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</si>
  <si>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</si>
  <si>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</si>
  <si>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</si>
  <si>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</si>
  <si>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</si>
  <si>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</si>
  <si>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</si>
  <si>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</si>
  <si>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</si>
  <si>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</si>
  <si>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</si>
  <si>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</si>
  <si>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</si>
  <si>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</si>
  <si>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</si>
  <si>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</si>
  <si>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</si>
  <si>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</si>
  <si>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</si>
  <si>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</si>
  <si>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</si>
  <si>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</si>
  <si>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</si>
  <si>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</si>
  <si>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</si>
  <si>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</si>
  <si>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</si>
  <si>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</si>
  <si>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</si>
  <si>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</si>
  <si>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</si>
  <si>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</si>
  <si>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</si>
  <si>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</si>
  <si>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</si>
  <si>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</si>
  <si>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</si>
  <si>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</si>
  <si>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</si>
  <si>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</si>
  <si>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</si>
  <si>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</si>
  <si>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</si>
  <si>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</si>
  <si>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</si>
  <si>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</si>
  <si>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</si>
  <si>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</si>
  <si>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</si>
  <si>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</si>
  <si>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</si>
  <si>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</si>
  <si>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</si>
  <si>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</si>
  <si>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</si>
  <si>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</si>
  <si>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</si>
  <si>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</si>
  <si>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</si>
  <si>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</si>
  <si>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</si>
  <si>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</si>
  <si>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</si>
  <si>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</si>
  <si>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</si>
  <si>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</si>
  <si>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</si>
  <si>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</si>
  <si>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</si>
  <si>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</si>
  <si>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</si>
  <si>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</si>
  <si>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</si>
  <si>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</si>
  <si>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</si>
  <si>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</si>
  <si>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</si>
  <si>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</si>
  <si>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</si>
  <si>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</si>
  <si>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</si>
  <si>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</si>
  <si>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</si>
  <si>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</si>
  <si>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</si>
  <si>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</si>
  <si>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</si>
  <si>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</si>
  <si>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</si>
  <si>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</si>
  <si>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</si>
  <si>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</si>
  <si>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</si>
  <si>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</si>
  <si>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</si>
  <si>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</si>
  <si>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</si>
  <si>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</si>
  <si>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</si>
  <si>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</si>
  <si>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</si>
  <si>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</si>
  <si>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</si>
  <si>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</si>
  <si>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</si>
  <si>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</si>
  <si>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</si>
  <si>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</si>
  <si>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</si>
  <si>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</si>
  <si>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</si>
  <si>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</si>
  <si>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</si>
  <si>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</si>
  <si>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</si>
  <si>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</si>
  <si>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</si>
  <si>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</si>
  <si>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</si>
  <si>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</si>
  <si>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</si>
  <si>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</si>
  <si>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</si>
  <si>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</si>
  <si>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</si>
  <si>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</si>
  <si>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</si>
  <si>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</si>
  <si>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</si>
  <si>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</si>
  <si>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</si>
  <si>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</si>
  <si>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</si>
  <si>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</si>
  <si>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</si>
  <si>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</si>
  <si>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</si>
  <si>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</si>
  <si>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</si>
  <si>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</si>
  <si>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</si>
  <si>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</si>
  <si>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</si>
  <si>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</si>
  <si>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</si>
  <si>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</si>
  <si>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</si>
  <si>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</si>
  <si>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</si>
  <si>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</si>
  <si>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</si>
  <si>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</si>
  <si>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</si>
  <si>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</si>
  <si>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</si>
  <si>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</si>
  <si>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</si>
  <si>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</si>
  <si>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</si>
  <si>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</si>
  <si>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</si>
  <si>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</si>
  <si>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</si>
  <si>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</si>
  <si>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</si>
  <si>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</si>
  <si>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</si>
  <si>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</si>
  <si>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</si>
  <si>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</si>
  <si>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</si>
  <si>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</si>
  <si>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</si>
  <si>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</si>
  <si>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</si>
  <si>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</si>
  <si>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</si>
  <si>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</si>
  <si>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</si>
  <si>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</si>
  <si>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</si>
  <si>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</si>
  <si>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</si>
  <si>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</si>
  <si>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</si>
  <si>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</si>
  <si>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</si>
  <si>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</si>
  <si>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</si>
  <si>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</si>
  <si>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</si>
  <si>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</si>
  <si>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</si>
  <si>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</si>
  <si>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</si>
  <si>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</si>
  <si>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</si>
  <si>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</si>
  <si>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</si>
  <si>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</si>
  <si>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</si>
  <si>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</si>
  <si>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</si>
  <si>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</si>
  <si>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</si>
  <si>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</si>
  <si>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</si>
  <si>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</si>
  <si>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</si>
  <si>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</si>
  <si>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</si>
  <si>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</si>
  <si>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</si>
  <si>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</si>
  <si>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</si>
  <si>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</si>
  <si>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</si>
  <si>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</si>
  <si>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</si>
  <si>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</si>
  <si>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</si>
  <si>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</si>
  <si>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</si>
  <si>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</si>
  <si>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</si>
  <si>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</si>
  <si>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</si>
  <si>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</si>
  <si>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</si>
  <si>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</si>
  <si>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</si>
  <si>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</si>
  <si>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</si>
  <si>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</si>
  <si>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</si>
  <si>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</si>
  <si>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</si>
  <si>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</si>
  <si>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</si>
  <si>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</si>
  <si>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</si>
  <si>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</si>
  <si>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</si>
  <si>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</si>
  <si>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</si>
  <si>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</si>
  <si>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</si>
  <si>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</si>
  <si>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</si>
  <si>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</si>
  <si>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</si>
  <si>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</si>
  <si>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</si>
  <si>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</si>
  <si>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</si>
  <si>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</si>
  <si>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</si>
  <si>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</si>
  <si>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</si>
  <si>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</si>
  <si>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</si>
  <si>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</si>
  <si>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</si>
  <si>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</si>
  <si>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</si>
  <si>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</si>
  <si>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</si>
  <si>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</si>
  <si>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</si>
  <si>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</si>
  <si>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</si>
  <si>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</si>
  <si>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</si>
  <si>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</si>
  <si>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</si>
  <si>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</si>
  <si>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</si>
  <si>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</si>
  <si>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</si>
  <si>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</si>
  <si>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</si>
  <si>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</si>
  <si>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</si>
  <si>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</si>
  <si>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</si>
  <si>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</si>
  <si>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</si>
  <si>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</si>
  <si>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</si>
  <si>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</si>
  <si>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</si>
  <si>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</si>
  <si>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</si>
  <si>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</si>
  <si>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</si>
  <si>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</si>
  <si>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</si>
  <si>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</si>
  <si>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</si>
  <si>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</si>
  <si>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</si>
  <si>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</si>
  <si>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</si>
  <si>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</si>
  <si>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</si>
  <si>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</si>
  <si>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</si>
  <si>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</si>
  <si>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</si>
  <si>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</si>
  <si>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</si>
  <si>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</si>
  <si>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</si>
  <si>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</si>
  <si>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</si>
  <si>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</si>
  <si>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</si>
  <si>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</si>
  <si>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</si>
  <si>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</si>
  <si>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Nieuw-Oranjepoort/ zonnepark Oranjepoort (PCR-deel grootschalig commercieel)</t>
  </si>
  <si>
    <t>EC Nieuw-Oranjepoort</t>
  </si>
  <si>
    <t>Groen Leven</t>
  </si>
  <si>
    <t>VPB (Ver. Parkmanagement bedrijventerreinen Emmen), InterregCOBEN</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</si>
  <si>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</si>
  <si>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</si>
  <si>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</si>
  <si>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</si>
  <si>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</si>
  <si>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</si>
  <si>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</si>
  <si>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</si>
  <si>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</si>
  <si>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</si>
  <si>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</si>
  <si>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</si>
  <si>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</si>
  <si>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</si>
  <si>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</si>
  <si>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</si>
  <si>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</si>
  <si>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</si>
  <si>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</si>
  <si>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</si>
  <si>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</si>
  <si>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</si>
  <si>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</si>
  <si>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</si>
  <si>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</si>
  <si>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</si>
  <si>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</si>
  <si>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</si>
  <si>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</si>
  <si>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</si>
  <si>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</si>
  <si>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</si>
  <si>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</si>
  <si>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</si>
  <si>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</si>
  <si>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</si>
  <si>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</si>
  <si>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</si>
  <si>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</si>
  <si>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</si>
  <si>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</si>
  <si>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</si>
  <si>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</si>
  <si>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</si>
  <si>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</si>
  <si>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</si>
  <si>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</si>
  <si>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</si>
  <si>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</si>
  <si>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</si>
  <si>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</si>
  <si>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</si>
  <si>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</si>
  <si>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</si>
  <si>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</si>
  <si>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</si>
  <si>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</si>
  <si>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</si>
  <si>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</si>
  <si>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</si>
  <si>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</si>
  <si>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</si>
  <si>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</si>
  <si>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</si>
  <si>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</si>
  <si>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</si>
  <si>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</si>
  <si>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</si>
  <si>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</si>
  <si>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</si>
  <si>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</si>
  <si>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</si>
  <si>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</si>
  <si>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</si>
  <si>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</si>
  <si>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</si>
  <si>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</si>
  <si>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</si>
  <si>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</si>
  <si>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</si>
  <si>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</si>
  <si>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</si>
  <si>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</si>
  <si>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</si>
  <si>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</si>
  <si>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</si>
  <si>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</si>
  <si>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</si>
  <si>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</si>
  <si>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</si>
  <si>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</si>
  <si>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</si>
  <si>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</si>
  <si>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</si>
  <si>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</si>
  <si>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</si>
  <si>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</si>
  <si>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</si>
  <si>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</si>
  <si>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</si>
  <si>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</si>
  <si>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</si>
  <si>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</si>
  <si>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</si>
  <si>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</si>
  <si>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</si>
  <si>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</si>
  <si>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</si>
  <si>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</si>
  <si>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</si>
  <si>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</si>
  <si>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</si>
  <si>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</si>
  <si>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</si>
  <si>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</si>
  <si>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</si>
  <si>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</si>
  <si>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</si>
  <si>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</si>
  <si>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</si>
  <si>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</si>
  <si>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</si>
  <si>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</si>
  <si>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</si>
  <si>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</si>
  <si>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</si>
  <si>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</si>
  <si>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</si>
  <si>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</si>
  <si>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</si>
  <si>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</si>
  <si>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</si>
  <si>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</si>
  <si>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</si>
  <si>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</si>
  <si>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</si>
  <si>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</si>
  <si>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</si>
  <si>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</si>
  <si>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</si>
  <si>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</si>
  <si>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</si>
  <si>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</si>
  <si>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</si>
  <si>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</si>
  <si>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</si>
  <si>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</si>
  <si>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</si>
  <si>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</si>
  <si>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</si>
  <si>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</si>
  <si>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</si>
  <si>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</si>
  <si>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</si>
  <si>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</si>
  <si>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</si>
  <si>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</si>
  <si>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</si>
  <si>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</si>
  <si>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</si>
  <si>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</si>
  <si>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</si>
  <si>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</si>
  <si>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</si>
  <si>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</si>
  <si>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</si>
  <si>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</si>
  <si>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</si>
  <si>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</si>
  <si>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</si>
  <si>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</si>
  <si>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</si>
  <si>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</si>
  <si>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</si>
  <si>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</si>
  <si>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</si>
  <si>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</si>
  <si>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</si>
  <si>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</si>
  <si>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</si>
  <si>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</si>
  <si>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</si>
  <si>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</si>
  <si>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</si>
  <si>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</si>
  <si>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</si>
  <si>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</si>
  <si>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</si>
  <si>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</si>
  <si>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</si>
  <si>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</si>
  <si>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</si>
  <si>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</si>
  <si>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</si>
  <si>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</si>
  <si>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</si>
  <si>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</si>
  <si>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</si>
  <si>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</si>
  <si>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</si>
  <si>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</si>
  <si>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</si>
  <si>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</si>
  <si>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</si>
  <si>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</si>
  <si>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</si>
  <si>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</si>
  <si>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</si>
  <si>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</si>
  <si>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</si>
  <si>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</si>
  <si>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</si>
  <si>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</si>
  <si>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</si>
  <si>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</si>
  <si>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</si>
  <si>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</si>
  <si>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</si>
  <si>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</si>
  <si>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</si>
  <si>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</si>
  <si>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</si>
  <si>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</si>
  <si>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</si>
  <si>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</si>
  <si>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</si>
  <si>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</si>
  <si>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</si>
  <si>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</si>
  <si>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</si>
  <si>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</si>
  <si>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</si>
  <si>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</si>
  <si>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</si>
  <si>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</si>
  <si>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</si>
  <si>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</si>
  <si>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</si>
  <si>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</si>
  <si>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</si>
  <si>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</si>
  <si>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</si>
  <si>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</si>
  <si>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</si>
  <si>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</si>
  <si>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</si>
  <si>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</si>
  <si>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</si>
  <si>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</si>
  <si>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</si>
  <si>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</si>
  <si>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</si>
  <si>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</si>
  <si>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</si>
  <si>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</si>
  <si>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</si>
  <si>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</si>
  <si>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</si>
  <si>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</si>
  <si>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</si>
  <si>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</si>
  <si>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</si>
  <si>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</si>
  <si>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</si>
  <si>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</si>
  <si>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</si>
  <si>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</si>
  <si>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</si>
  <si>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</si>
  <si>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</si>
  <si>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</si>
  <si>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</si>
  <si>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</si>
  <si>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</si>
  <si>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</si>
  <si>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</si>
  <si>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</si>
  <si>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</si>
  <si>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</si>
  <si>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</si>
  <si>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</si>
  <si>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</si>
  <si>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</si>
  <si>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</si>
  <si>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</si>
  <si>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</si>
  <si>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</si>
  <si>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</si>
  <si>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</si>
  <si>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</si>
  <si>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</si>
  <si>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</si>
  <si>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</si>
  <si>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</si>
  <si>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</si>
  <si>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</si>
  <si>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</si>
  <si>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</si>
  <si>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</si>
  <si>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</si>
  <si>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</si>
  <si>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</si>
  <si>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</si>
  <si>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</si>
  <si>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</si>
  <si>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</si>
  <si>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</si>
  <si>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</si>
  <si>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</si>
  <si>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</si>
  <si>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</si>
  <si>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</si>
  <si>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</si>
  <si>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</si>
  <si>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</si>
  <si>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</si>
  <si>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</si>
  <si>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</si>
  <si>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</si>
  <si>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</si>
  <si>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</si>
  <si>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</si>
  <si>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</si>
  <si>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</si>
  <si>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</si>
  <si>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</si>
  <si>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</si>
  <si>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</si>
  <si>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</si>
  <si>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</si>
  <si>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</si>
  <si>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</si>
  <si>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</si>
  <si>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</si>
  <si>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</si>
  <si>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</si>
  <si>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</si>
  <si>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</si>
  <si>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</si>
  <si>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</si>
  <si>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</si>
  <si>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</si>
  <si>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</si>
  <si>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</si>
  <si>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</si>
  <si>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</si>
  <si>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</si>
  <si>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</si>
  <si>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</si>
  <si>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</si>
  <si>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</si>
  <si>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</si>
  <si>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</si>
  <si>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</si>
  <si>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</si>
  <si>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</si>
  <si>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</si>
  <si>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</si>
  <si>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</si>
  <si>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</si>
  <si>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</si>
  <si>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</si>
  <si>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</si>
  <si>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</si>
  <si>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</si>
  <si>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</si>
  <si>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</si>
  <si>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</si>
  <si>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</si>
  <si>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</si>
  <si>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</si>
  <si>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</si>
  <si>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</si>
  <si>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</si>
  <si>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</si>
  <si>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</si>
  <si>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</si>
  <si>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</si>
  <si>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</si>
  <si>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</si>
  <si>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</si>
  <si>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</si>
  <si>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</si>
  <si>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</si>
  <si>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</si>
  <si>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</si>
  <si>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</si>
  <si>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</si>
  <si>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</si>
  <si>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</si>
  <si>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</si>
  <si>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</si>
  <si>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</si>
  <si>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</si>
  <si>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</si>
  <si>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</si>
  <si>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</si>
  <si>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</si>
  <si>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</si>
  <si>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</si>
  <si>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</si>
  <si>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</si>
  <si>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</si>
  <si>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</si>
  <si>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</si>
  <si>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</si>
  <si>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</si>
  <si>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</si>
  <si>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</si>
  <si>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</si>
  <si>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</si>
  <si>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</si>
  <si>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</si>
  <si>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</si>
  <si>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</si>
  <si>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</si>
  <si>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</si>
  <si>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</si>
  <si>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</si>
  <si>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</si>
  <si>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</si>
  <si>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</si>
  <si>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</si>
  <si>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</si>
  <si>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</si>
  <si>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</si>
  <si>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</si>
  <si>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</si>
  <si>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</si>
  <si>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</si>
  <si>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</si>
  <si>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</si>
  <si>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</si>
  <si>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</si>
  <si>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</si>
  <si>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</si>
  <si>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</si>
  <si>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</si>
  <si>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</si>
  <si>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</si>
  <si>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</si>
  <si>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</si>
  <si>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</si>
  <si>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</si>
  <si>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</si>
  <si>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</si>
  <si>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</si>
  <si>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</si>
  <si>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</si>
  <si>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</si>
  <si>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</si>
  <si>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</si>
  <si>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</si>
  <si>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</si>
  <si>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</si>
  <si>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</si>
  <si>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</si>
  <si>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</si>
  <si>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</si>
  <si>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</si>
  <si>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</si>
  <si>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</si>
  <si>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</si>
  <si>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</si>
  <si>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</si>
  <si>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</si>
  <si>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</si>
  <si>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</si>
  <si>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</si>
  <si>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</si>
  <si>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</si>
  <si>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</si>
  <si>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</si>
  <si>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</si>
  <si>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</si>
  <si>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</si>
  <si>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</si>
  <si>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</si>
  <si>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</si>
  <si>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</si>
  <si>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</si>
  <si>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</si>
  <si>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</si>
  <si>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</si>
  <si>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</si>
  <si>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</si>
  <si>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</si>
  <si>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</si>
  <si>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</si>
  <si>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</si>
  <si>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</si>
  <si>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</si>
  <si>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</si>
  <si>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</si>
  <si>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</si>
  <si>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</si>
  <si>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</si>
  <si>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</si>
  <si>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</si>
  <si>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</si>
  <si>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</si>
  <si>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</si>
  <si>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</si>
  <si>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</si>
  <si>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</si>
  <si>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</si>
  <si>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</si>
  <si>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</si>
  <si>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</si>
  <si>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</si>
  <si>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</si>
  <si>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</si>
  <si>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</si>
  <si>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</si>
  <si>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</si>
  <si>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</si>
  <si>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</si>
  <si>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</si>
  <si>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</si>
  <si>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</si>
  <si>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</si>
  <si>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</si>
  <si>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</si>
  <si>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</si>
  <si>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</si>
  <si>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</si>
  <si>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</si>
  <si>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</si>
  <si>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</si>
  <si>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</si>
  <si>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</si>
  <si>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</si>
  <si>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</si>
  <si>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</si>
  <si>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</si>
  <si>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</si>
  <si>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</si>
  <si>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</si>
  <si>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</si>
  <si>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</si>
  <si>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</si>
  <si>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</si>
  <si>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</si>
  <si>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</si>
  <si>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</si>
  <si>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</si>
  <si>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</si>
  <si>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</si>
  <si>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</si>
  <si>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</si>
  <si>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</si>
  <si>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</si>
  <si>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</si>
  <si>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</si>
  <si>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</si>
  <si>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</si>
  <si>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</si>
  <si>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</si>
  <si>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</si>
  <si>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</si>
  <si>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</si>
  <si>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</si>
  <si>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</si>
  <si>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</si>
  <si>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</si>
  <si>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</si>
  <si>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</si>
  <si>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</si>
  <si>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</si>
  <si>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</si>
  <si>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</si>
  <si>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</si>
  <si>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</si>
  <si>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</si>
  <si>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</si>
  <si>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</si>
  <si>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</si>
  <si>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</si>
  <si>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</si>
  <si>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</si>
  <si>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</si>
  <si>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</si>
  <si>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</si>
  <si>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</si>
  <si>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</si>
  <si>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</si>
  <si>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</si>
  <si>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</si>
  <si>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</si>
  <si>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</si>
  <si>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</si>
  <si>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</si>
  <si>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</si>
  <si>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</si>
  <si>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</si>
  <si>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</si>
  <si>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</si>
  <si>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</si>
  <si>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</si>
  <si>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</si>
  <si>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</si>
  <si>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</si>
  <si>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</si>
  <si>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</si>
  <si>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</si>
  <si>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</si>
  <si>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</si>
  <si>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</si>
  <si>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</si>
  <si>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</si>
  <si>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</si>
  <si>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</si>
  <si>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</si>
  <si>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</si>
  <si>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</si>
  <si>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</si>
  <si>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</si>
  <si>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</si>
  <si>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</si>
  <si>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</si>
  <si>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</si>
  <si>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</si>
  <si>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</si>
  <si>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</si>
  <si>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</si>
  <si>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</si>
  <si>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</si>
  <si>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Samenstroom/ ReindonkEnergie</t>
  </si>
  <si>
    <t>particpatie en leelfbaarheidsfonds, crowdfunding</t>
  </si>
  <si>
    <t>WeertEnergie/ Windpark Weert</t>
  </si>
  <si>
    <t>Weert Energie</t>
  </si>
  <si>
    <t>Alphen-Chaam</t>
  </si>
  <si>
    <t>Galder</t>
  </si>
  <si>
    <t>Energie A16 Windpark Galder - participatiefonds</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</si>
  <si>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</si>
  <si>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</si>
  <si>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</si>
  <si>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</si>
  <si>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</si>
  <si>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</si>
  <si>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</si>
  <si>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</si>
  <si>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</si>
  <si>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</si>
  <si>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</si>
  <si>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</si>
  <si>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</si>
  <si>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</si>
  <si>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</si>
  <si>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</si>
  <si>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</si>
  <si>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</si>
  <si>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</si>
  <si>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</si>
  <si>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</si>
  <si>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</si>
  <si>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</si>
  <si>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</si>
  <si>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</si>
  <si>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</si>
  <si>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</si>
  <si>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</si>
  <si>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</si>
  <si>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</si>
  <si>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</si>
  <si>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</si>
  <si>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</si>
  <si>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</si>
  <si>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</si>
  <si>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</si>
  <si>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</si>
  <si>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</si>
  <si>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</si>
  <si>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</si>
  <si>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</si>
  <si>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</si>
  <si>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</si>
  <si>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</si>
  <si>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</si>
  <si>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</si>
  <si>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</si>
  <si>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</si>
  <si>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</si>
  <si>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</si>
  <si>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</si>
  <si>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</si>
  <si>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</si>
  <si>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</si>
  <si>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</si>
  <si>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</si>
  <si>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</si>
  <si>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</si>
  <si>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</si>
  <si>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</si>
  <si>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</si>
  <si>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</si>
  <si>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</si>
  <si>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</si>
  <si>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</si>
  <si>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</si>
  <si>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</si>
  <si>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</si>
  <si>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</si>
  <si>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</si>
  <si>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</si>
  <si>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</si>
  <si>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</si>
  <si>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</si>
  <si>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</si>
  <si>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</si>
  <si>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</si>
  <si>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</si>
  <si>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</si>
  <si>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</si>
  <si>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</si>
  <si>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</si>
  <si>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</si>
  <si>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</si>
  <si>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</si>
  <si>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</si>
  <si>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</si>
  <si>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</si>
  <si>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</si>
  <si>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</si>
  <si>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</si>
  <si>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</si>
  <si>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</si>
  <si>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</si>
  <si>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</si>
  <si>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</si>
  <si>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</si>
  <si>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</si>
  <si>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</si>
  <si>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</si>
  <si>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</si>
  <si>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</si>
  <si>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</si>
  <si>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</si>
  <si>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</si>
  <si>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</si>
  <si>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</si>
  <si>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</si>
  <si>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</si>
  <si>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</si>
  <si>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</si>
  <si>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</si>
  <si>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</si>
  <si>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</si>
  <si>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</si>
  <si>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</si>
  <si>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</si>
  <si>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</si>
  <si>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</si>
  <si>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</si>
  <si>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</si>
  <si>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</si>
  <si>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</si>
  <si>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</si>
  <si>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</si>
  <si>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</si>
  <si>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</si>
  <si>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</si>
  <si>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</si>
  <si>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</si>
  <si>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</si>
  <si>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</si>
  <si>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</si>
  <si>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</si>
  <si>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</si>
  <si>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</si>
  <si>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</si>
  <si>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</si>
  <si>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</si>
  <si>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</si>
  <si>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</si>
  <si>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</si>
  <si>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</si>
  <si>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</si>
  <si>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</si>
  <si>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</si>
  <si>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</si>
  <si>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</si>
  <si>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</si>
  <si>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</si>
  <si>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</si>
  <si>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</si>
  <si>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</si>
  <si>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</si>
  <si>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</si>
  <si>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</si>
  <si>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</si>
  <si>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</si>
  <si>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</si>
  <si>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</si>
  <si>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</si>
  <si>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</si>
  <si>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</si>
  <si>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</si>
  <si>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</si>
  <si>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</si>
  <si>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</si>
  <si>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</si>
  <si>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</si>
  <si>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</si>
  <si>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</si>
  <si>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</si>
  <si>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</si>
  <si>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</si>
  <si>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</si>
  <si>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</si>
  <si>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</si>
  <si>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</si>
  <si>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</si>
  <si>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</si>
  <si>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</si>
  <si>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</si>
  <si>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</si>
  <si>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</si>
  <si>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</si>
  <si>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</si>
  <si>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</si>
  <si>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</si>
  <si>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</si>
  <si>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</si>
  <si>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</si>
  <si>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</si>
  <si>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</si>
  <si>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</si>
  <si>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</si>
  <si>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</si>
  <si>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</si>
  <si>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</si>
  <si>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</si>
  <si>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</si>
  <si>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</si>
  <si>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</si>
  <si>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</si>
  <si>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</si>
  <si>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</si>
  <si>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</si>
  <si>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</si>
  <si>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</si>
  <si>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</si>
  <si>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</si>
  <si>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</si>
  <si>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</si>
  <si>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</si>
  <si>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</si>
  <si>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</si>
  <si>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Reduzum</t>
  </si>
  <si>
    <t>DoarsmuneReduzum/ Wynmole Reduzum (nieuwe molen, vervanging)</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</si>
  <si>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</si>
  <si>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</si>
  <si>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</si>
  <si>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</si>
  <si>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</si>
  <si>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</si>
  <si>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</si>
  <si>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</si>
  <si>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</si>
  <si>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</si>
  <si>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</si>
  <si>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</si>
  <si>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</si>
  <si>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</si>
  <si>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</si>
  <si>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</si>
  <si>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</si>
  <si>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</si>
  <si>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</si>
  <si>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</si>
  <si>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</si>
  <si>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</si>
  <si>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</si>
  <si>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</si>
  <si>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</si>
  <si>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</si>
  <si>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</si>
  <si>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</si>
  <si>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</si>
  <si>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</si>
  <si>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</si>
  <si>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</si>
  <si>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</si>
  <si>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</si>
  <si>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</si>
  <si>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</si>
  <si>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</si>
  <si>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</si>
  <si>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</si>
  <si>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</si>
  <si>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</si>
  <si>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</si>
  <si>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</si>
  <si>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</si>
  <si>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</si>
  <si>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</si>
  <si>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</si>
  <si>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</si>
  <si>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</si>
  <si>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</si>
  <si>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</si>
  <si>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</si>
  <si>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</si>
  <si>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</si>
  <si>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</si>
  <si>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</si>
  <si>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</si>
  <si>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</si>
  <si>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</si>
  <si>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</si>
  <si>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</si>
  <si>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</si>
  <si>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</si>
  <si>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</si>
  <si>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</si>
  <si>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</si>
  <si>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</si>
  <si>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</si>
  <si>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</si>
  <si>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</si>
  <si>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</si>
  <si>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</si>
  <si>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</si>
  <si>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</si>
  <si>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</si>
  <si>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</si>
  <si>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</si>
  <si>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</si>
  <si>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</si>
  <si>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</si>
  <si>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</si>
  <si>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</si>
  <si>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</si>
  <si>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</si>
  <si>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</si>
  <si>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</si>
  <si>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</si>
  <si>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</si>
  <si>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</si>
  <si>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</si>
  <si>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</si>
  <si>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</si>
  <si>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</si>
  <si>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</si>
  <si>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</si>
  <si>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</si>
  <si>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</si>
  <si>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</si>
  <si>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</si>
  <si>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</si>
  <si>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</si>
  <si>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</si>
  <si>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</si>
  <si>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</si>
  <si>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</si>
  <si>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</si>
  <si>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</si>
  <si>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</si>
  <si>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</si>
  <si>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</si>
  <si>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</si>
  <si>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</si>
  <si>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</si>
  <si>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</si>
  <si>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</si>
  <si>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</si>
  <si>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</si>
  <si>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</si>
  <si>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</si>
  <si>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</si>
  <si>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</si>
  <si>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</si>
  <si>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</si>
  <si>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</si>
  <si>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</si>
  <si>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</si>
  <si>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</si>
  <si>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</si>
  <si>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</si>
  <si>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</si>
  <si>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</si>
  <si>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</si>
  <si>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</si>
  <si>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</si>
  <si>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</si>
  <si>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</si>
  <si>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</si>
  <si>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</si>
  <si>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</si>
  <si>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</si>
  <si>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</si>
  <si>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</si>
  <si>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</si>
  <si>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</si>
  <si>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</si>
  <si>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</si>
  <si>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</si>
  <si>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</si>
  <si>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</si>
  <si>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</si>
  <si>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</si>
  <si>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</si>
  <si>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</si>
  <si>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</si>
  <si>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</si>
  <si>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</si>
  <si>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</si>
  <si>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</si>
  <si>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</si>
  <si>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</si>
  <si>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</si>
  <si>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</si>
  <si>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</si>
  <si>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</si>
  <si>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</si>
  <si>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</si>
  <si>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</si>
  <si>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</si>
  <si>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</si>
  <si>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</si>
  <si>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</si>
  <si>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</si>
  <si>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</si>
  <si>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</si>
  <si>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</si>
  <si>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</si>
  <si>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</si>
  <si>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</si>
  <si>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</si>
  <si>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</si>
  <si>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</si>
  <si>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</si>
  <si>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</si>
  <si>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</si>
  <si>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</si>
  <si>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</si>
  <si>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</si>
  <si>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</si>
  <si>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</si>
  <si>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</si>
  <si>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</si>
  <si>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</si>
  <si>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</si>
  <si>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</si>
  <si>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</si>
  <si>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</si>
  <si>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</si>
  <si>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</si>
  <si>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</si>
  <si>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</si>
  <si>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</si>
  <si>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</si>
  <si>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</si>
  <si>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</si>
  <si>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</si>
  <si>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</si>
  <si>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</si>
  <si>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</si>
  <si>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</si>
  <si>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</si>
  <si>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</si>
  <si>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</si>
  <si>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</si>
  <si>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</si>
  <si>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</si>
  <si>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</si>
  <si>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</si>
  <si>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</si>
  <si>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</si>
  <si>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</si>
  <si>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</si>
  <si>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</si>
  <si>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</si>
  <si>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</si>
  <si>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</si>
  <si>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</si>
  <si>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</si>
  <si>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</si>
  <si>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</si>
  <si>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</si>
  <si>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</si>
  <si>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</si>
  <si>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</si>
  <si>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</si>
  <si>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</si>
  <si>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</si>
  <si>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</si>
  <si>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</si>
  <si>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</si>
  <si>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</si>
  <si>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</si>
  <si>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</si>
  <si>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</si>
  <si>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</si>
  <si>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</si>
  <si>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</si>
  <si>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</si>
  <si>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</si>
  <si>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</si>
  <si>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</si>
  <si>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</si>
  <si>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</si>
  <si>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</si>
  <si>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</si>
  <si>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</si>
  <si>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</si>
  <si>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</si>
  <si>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</si>
  <si>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</si>
  <si>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</si>
  <si>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</si>
  <si>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</si>
  <si>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</si>
  <si>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</si>
  <si>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</si>
  <si>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</si>
  <si>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</si>
  <si>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</si>
  <si>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</si>
  <si>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</si>
  <si>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</si>
  <si>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</si>
  <si>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</si>
  <si>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</si>
  <si>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</si>
  <si>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</si>
  <si>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</si>
  <si>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</si>
  <si>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</si>
  <si>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</si>
  <si>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</si>
  <si>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</si>
  <si>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</si>
  <si>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</si>
  <si>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</si>
  <si>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</si>
  <si>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</si>
  <si>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</si>
  <si>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</si>
  <si>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</si>
  <si>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</si>
  <si>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</si>
  <si>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</si>
  <si>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</si>
  <si>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</si>
  <si>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</si>
  <si>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</si>
  <si>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</si>
  <si>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</si>
  <si>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</si>
  <si>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</si>
  <si>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</si>
  <si>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</si>
  <si>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</si>
  <si>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</si>
  <si>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</si>
  <si>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</si>
  <si>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</si>
  <si>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</si>
  <si>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</si>
  <si>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</si>
  <si>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</si>
  <si>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</si>
  <si>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</si>
  <si>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</si>
  <si>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</si>
  <si>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</si>
  <si>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</si>
  <si>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</si>
  <si>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</si>
  <si>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</si>
  <si>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</si>
  <si>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</si>
  <si>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</si>
  <si>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</si>
  <si>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</si>
  <si>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</si>
  <si>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</si>
  <si>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</si>
  <si>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</si>
  <si>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</si>
  <si>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</si>
  <si>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</si>
  <si>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</si>
  <si>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</si>
  <si>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</si>
  <si>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</si>
  <si>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</si>
  <si>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</si>
  <si>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</si>
  <si>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</si>
  <si>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</si>
  <si>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</si>
  <si>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</si>
  <si>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</si>
  <si>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</si>
  <si>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</si>
  <si>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</si>
  <si>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</si>
  <si>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</si>
  <si>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</si>
  <si>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</si>
  <si>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</si>
  <si>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</si>
  <si>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</si>
  <si>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</si>
  <si>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</si>
  <si>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</si>
  <si>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</si>
  <si>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</si>
  <si>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</si>
  <si>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</si>
  <si>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</si>
  <si>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</si>
  <si>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</si>
  <si>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</si>
  <si>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</si>
  <si>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</si>
  <si>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</si>
  <si>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</si>
  <si>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</si>
  <si>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</si>
  <si>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</si>
  <si>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</si>
  <si>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</si>
  <si>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</si>
  <si>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</si>
  <si>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</si>
  <si>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</si>
  <si>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</si>
  <si>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</si>
  <si>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</si>
  <si>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</si>
  <si>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</si>
  <si>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</si>
  <si>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</si>
  <si>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</si>
  <si>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</si>
  <si>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</si>
  <si>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</si>
  <si>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</si>
  <si>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</si>
  <si>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</si>
  <si>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</si>
  <si>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</si>
  <si>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</si>
  <si>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</si>
  <si>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</si>
  <si>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</si>
  <si>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</si>
  <si>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</si>
  <si>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</si>
  <si>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</si>
  <si>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</si>
  <si>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</si>
  <si>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</si>
  <si>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</si>
  <si>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</si>
  <si>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</si>
  <si>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</si>
  <si>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</si>
  <si>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</si>
  <si>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</si>
  <si>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</si>
  <si>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</si>
  <si>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</si>
  <si>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</si>
  <si>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</si>
  <si>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</si>
  <si>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</si>
  <si>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</si>
  <si>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</si>
  <si>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</si>
  <si>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</si>
  <si>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</si>
  <si>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</si>
  <si>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</si>
  <si>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</si>
  <si>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</si>
  <si>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</si>
  <si>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</si>
  <si>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</si>
  <si>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</si>
  <si>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</si>
  <si>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</si>
  <si>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</si>
  <si>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</si>
  <si>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</si>
  <si>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</si>
  <si>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</si>
  <si>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</si>
  <si>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</si>
  <si>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</si>
  <si>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</si>
  <si>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</si>
  <si>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</si>
  <si>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</si>
  <si>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</si>
  <si>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</si>
  <si>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</si>
  <si>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</si>
  <si>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</si>
  <si>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</si>
  <si>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</si>
  <si>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</si>
  <si>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</si>
  <si>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</si>
  <si>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</si>
  <si>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</si>
  <si>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</si>
  <si>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</si>
  <si>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</si>
  <si>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</si>
  <si>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</si>
  <si>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</si>
  <si>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</si>
  <si>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</si>
  <si>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</si>
  <si>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</si>
  <si>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</si>
  <si>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</si>
  <si>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</si>
  <si>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</si>
  <si>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</si>
  <si>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</si>
  <si>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</si>
  <si>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</si>
  <si>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</si>
  <si>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</si>
  <si>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</si>
  <si>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</si>
  <si>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</si>
  <si>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</si>
  <si>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</si>
  <si>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</si>
  <si>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</si>
  <si>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</si>
  <si>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</si>
  <si>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</si>
  <si>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</si>
  <si>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</si>
  <si>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</si>
  <si>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</si>
  <si>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</si>
  <si>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</si>
  <si>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</si>
  <si>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</si>
  <si>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</si>
  <si>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</si>
  <si>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</si>
  <si>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</si>
  <si>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</si>
  <si>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</si>
  <si>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</si>
  <si>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</si>
  <si>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</si>
  <si>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</si>
  <si>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</si>
  <si>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</si>
  <si>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</si>
  <si>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</si>
  <si>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</si>
  <si>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</si>
  <si>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</si>
  <si>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</si>
  <si>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</si>
  <si>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</si>
  <si>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</si>
  <si>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</si>
  <si>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</si>
  <si>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</si>
  <si>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</si>
  <si>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</si>
  <si>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</si>
  <si>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</si>
  <si>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</si>
  <si>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</si>
  <si>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</si>
  <si>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</si>
  <si>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</si>
  <si>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</si>
  <si>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</si>
  <si>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</si>
  <si>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</si>
  <si>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</si>
  <si>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</si>
  <si>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</si>
  <si>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</si>
  <si>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</si>
  <si>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</si>
  <si>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</si>
  <si>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</si>
  <si>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</si>
  <si>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</si>
  <si>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</si>
  <si>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</si>
  <si>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</si>
  <si>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</si>
  <si>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</si>
  <si>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</si>
  <si>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</si>
  <si>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</si>
  <si>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</si>
  <si>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</si>
  <si>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</si>
  <si>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</si>
  <si>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</si>
  <si>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</si>
  <si>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</si>
  <si>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</si>
  <si>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</si>
  <si>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</si>
  <si>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</si>
  <si>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</si>
  <si>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</si>
  <si>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</si>
  <si>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</si>
  <si>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</si>
  <si>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</si>
  <si>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</si>
  <si>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</si>
  <si>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</si>
  <si>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</si>
  <si>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</si>
  <si>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</si>
  <si>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</si>
  <si>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</si>
  <si>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</si>
  <si>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</si>
  <si>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</si>
  <si>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</si>
  <si>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</si>
  <si>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</si>
  <si>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</si>
  <si>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</si>
  <si>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</si>
  <si>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</si>
  <si>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</si>
  <si>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</si>
  <si>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</si>
  <si>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</si>
  <si>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</si>
  <si>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</si>
  <si>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</si>
  <si>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</si>
  <si>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</si>
  <si>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</si>
  <si>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</si>
  <si>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</si>
  <si>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</si>
  <si>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</si>
  <si>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</si>
  <si>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</si>
  <si>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</si>
  <si>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</si>
  <si>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</si>
  <si>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</si>
  <si>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</si>
  <si>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</si>
  <si>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</si>
  <si>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</si>
  <si>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</si>
  <si>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</si>
  <si>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</si>
  <si>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</si>
  <si>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</si>
  <si>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</si>
  <si>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</si>
  <si>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</si>
  <si>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</si>
  <si>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</si>
  <si>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</si>
  <si>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</si>
  <si>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</si>
  <si>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</si>
  <si>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</si>
  <si>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</si>
  <si>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</si>
  <si>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</si>
  <si>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</si>
  <si>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</si>
  <si>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</si>
  <si>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</si>
  <si>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</si>
  <si>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</si>
  <si>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</si>
  <si>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</si>
  <si>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</si>
  <si>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</si>
  <si>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</si>
  <si>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</si>
  <si>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</si>
  <si>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</si>
  <si>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</si>
  <si>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</si>
  <si>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</si>
  <si>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</si>
  <si>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</si>
  <si>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</si>
  <si>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</si>
  <si>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</si>
  <si>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</si>
  <si>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</si>
  <si>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</si>
  <si>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</si>
  <si>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</si>
  <si>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</si>
  <si>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</si>
  <si>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</si>
  <si>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</si>
  <si>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</si>
  <si>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</si>
  <si>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</si>
  <si>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</si>
  <si>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</si>
  <si>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</si>
  <si>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</si>
  <si>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</si>
  <si>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</si>
  <si>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</si>
  <si>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</si>
  <si>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</si>
  <si>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</si>
  <si>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</si>
  <si>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</si>
  <si>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</si>
  <si>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</si>
  <si>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</si>
  <si>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</si>
  <si>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</si>
  <si>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</si>
  <si>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</si>
  <si>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</si>
  <si>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</si>
  <si>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</si>
  <si>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</si>
  <si>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</si>
  <si>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</si>
  <si>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</si>
  <si>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</si>
  <si>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</si>
  <si>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</si>
  <si>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</si>
  <si>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</si>
  <si>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</si>
  <si>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</si>
  <si>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</si>
  <si>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</si>
  <si>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</si>
  <si>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</si>
  <si>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</si>
  <si>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</si>
  <si>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</si>
  <si>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</si>
  <si>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</si>
  <si>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</si>
  <si>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</si>
  <si>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</si>
  <si>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</si>
  <si>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</si>
  <si>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</si>
  <si>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</si>
  <si>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</si>
  <si>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</si>
  <si>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</si>
  <si>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</si>
  <si>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</si>
  <si>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</si>
  <si>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</si>
  <si>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</si>
  <si>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</si>
  <si>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</si>
  <si>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</si>
  <si>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</si>
  <si>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</si>
  <si>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</si>
  <si>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</si>
  <si>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</si>
  <si>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</si>
  <si>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</si>
  <si>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</si>
  <si>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</si>
  <si>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</si>
  <si>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</si>
  <si>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</si>
  <si>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</si>
  <si>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</si>
  <si>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</si>
  <si>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</si>
  <si>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</si>
  <si>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</si>
  <si>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</si>
  <si>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</si>
  <si>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</si>
  <si>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</si>
  <si>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</si>
  <si>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</si>
  <si>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</si>
  <si>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</si>
  <si>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</si>
  <si>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</si>
  <si>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</si>
  <si>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</si>
  <si>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</si>
  <si>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</si>
  <si>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</si>
  <si>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</si>
  <si>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</si>
  <si>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</si>
  <si>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</si>
  <si>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</si>
  <si>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</si>
  <si>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</si>
  <si>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</si>
  <si>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</si>
  <si>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</si>
  <si>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</si>
  <si>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</si>
  <si>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</si>
  <si>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</si>
  <si>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</si>
  <si>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</si>
  <si>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</si>
  <si>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</si>
  <si>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</si>
  <si>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</si>
  <si>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</si>
  <si>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</si>
  <si>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</si>
  <si>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</si>
  <si>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</si>
  <si>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</si>
  <si>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</si>
  <si>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</si>
  <si>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</si>
  <si>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</si>
  <si>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</si>
  <si>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</si>
  <si>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</si>
  <si>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</si>
  <si>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</si>
  <si>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</si>
  <si>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</si>
  <si>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</si>
  <si>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</si>
  <si>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</si>
  <si>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</si>
  <si>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</si>
  <si>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</si>
  <si>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</si>
  <si>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</si>
  <si>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</si>
  <si>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</si>
  <si>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</si>
  <si>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</si>
  <si>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</si>
  <si>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</si>
  <si>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</si>
  <si>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</si>
  <si>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</si>
  <si>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</si>
  <si>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</si>
  <si>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</si>
  <si>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</si>
  <si>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</si>
  <si>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</si>
  <si>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</si>
  <si>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</si>
  <si>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</si>
  <si>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</si>
  <si>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</si>
  <si>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</si>
  <si>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</si>
  <si>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</si>
  <si>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</si>
  <si>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</si>
  <si>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</si>
  <si>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</si>
  <si>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</si>
  <si>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</si>
  <si>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</si>
  <si>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</si>
  <si>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</si>
  <si>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</si>
  <si>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</si>
  <si>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</si>
  <si>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</si>
  <si>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</si>
  <si>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</si>
  <si>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</si>
  <si>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</si>
  <si>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</si>
  <si>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</si>
  <si>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</si>
  <si>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</si>
  <si>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</si>
  <si>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</si>
  <si>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</si>
  <si>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</si>
  <si>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</si>
  <si>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</si>
  <si>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</si>
  <si>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</si>
  <si>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</si>
  <si>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</si>
  <si>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</si>
  <si>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</si>
  <si>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</si>
  <si>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</si>
  <si>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</si>
  <si>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</si>
  <si>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</si>
  <si>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</si>
  <si>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</si>
  <si>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</si>
  <si>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</si>
  <si>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</si>
  <si>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</si>
  <si>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</si>
  <si>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</si>
  <si>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</si>
  <si>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</si>
  <si>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</si>
  <si>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</si>
  <si>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</si>
  <si>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</si>
  <si>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</si>
  <si>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</si>
  <si>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</si>
  <si>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</si>
  <si>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</si>
  <si>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</si>
  <si>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</si>
  <si>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</si>
  <si>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</si>
  <si>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</si>
  <si>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</si>
  <si>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</si>
  <si>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</si>
  <si>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</si>
  <si>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</si>
  <si>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</si>
  <si>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</si>
  <si>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</si>
  <si>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</si>
  <si>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</si>
  <si>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</si>
  <si>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</si>
  <si>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</si>
  <si>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</si>
  <si>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</si>
  <si>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</si>
  <si>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</si>
  <si>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</si>
  <si>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</si>
  <si>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</si>
  <si>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</si>
  <si>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</si>
  <si>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</si>
  <si>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</si>
  <si>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</si>
  <si>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</si>
  <si>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</si>
  <si>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</si>
  <si>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</si>
  <si>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</si>
  <si>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</si>
  <si>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</si>
  <si>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</si>
  <si>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</si>
  <si>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</si>
  <si>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</si>
  <si>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</si>
  <si>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</si>
  <si>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</si>
  <si>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</si>
  <si>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</si>
  <si>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</si>
  <si>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</si>
  <si>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</si>
  <si>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</si>
  <si>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</si>
  <si>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</si>
  <si>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</si>
  <si>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</si>
  <si>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</si>
  <si>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</si>
  <si>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</si>
  <si>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</si>
  <si>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</si>
  <si>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</si>
  <si>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</si>
  <si>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</si>
  <si>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</si>
  <si>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</si>
  <si>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</si>
  <si>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</si>
  <si>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</si>
  <si>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</si>
  <si>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</si>
  <si>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</si>
  <si>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</si>
  <si>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</si>
  <si>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</si>
  <si>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</si>
  <si>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</si>
  <si>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</si>
  <si>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</si>
  <si>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</si>
  <si>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</si>
  <si>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</si>
  <si>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</si>
  <si>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</si>
  <si>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</si>
  <si>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</si>
  <si>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</si>
  <si>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</si>
  <si>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</si>
  <si>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</si>
  <si>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</si>
  <si>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</si>
  <si>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</si>
  <si>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</si>
  <si>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</si>
  <si>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</si>
  <si>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</si>
  <si>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</si>
  <si>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</si>
  <si>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</si>
  <si>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</si>
  <si>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</si>
  <si>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</si>
  <si>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</si>
  <si>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</si>
  <si>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</si>
  <si>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</si>
  <si>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</si>
  <si>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</si>
  <si>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</si>
  <si>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</si>
  <si>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</si>
  <si>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</si>
  <si>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</si>
  <si>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</si>
  <si>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</si>
  <si>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</si>
  <si>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</si>
  <si>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</si>
  <si>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</si>
  <si>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</si>
  <si>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</si>
  <si>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</si>
  <si>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</si>
  <si>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</si>
  <si>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</si>
  <si>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</si>
  <si>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</si>
  <si>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</si>
  <si>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</si>
  <si>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</si>
  <si>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</si>
  <si>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</si>
  <si>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</si>
  <si>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</si>
  <si>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</si>
  <si>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</si>
  <si>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</si>
  <si>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</si>
  <si>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</si>
  <si>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</si>
  <si>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</si>
  <si>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</si>
  <si>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</si>
  <si>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</si>
  <si>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</si>
  <si>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</si>
  <si>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</si>
  <si>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</si>
  <si>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</si>
  <si>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</si>
  <si>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</si>
  <si>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</si>
  <si>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</si>
  <si>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</si>
  <si>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</si>
  <si>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</si>
  <si>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</si>
  <si>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</si>
  <si>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</si>
  <si>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</si>
  <si>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</si>
  <si>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</si>
  <si>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</si>
  <si>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</si>
  <si>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</si>
  <si>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</si>
  <si>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</si>
  <si>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</si>
  <si>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</si>
  <si>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</si>
  <si>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</si>
  <si>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</si>
  <si>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</si>
  <si>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</si>
  <si>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</si>
  <si>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</si>
  <si>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</si>
  <si>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</si>
  <si>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</si>
  <si>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</si>
  <si>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</si>
  <si>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</si>
  <si>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</si>
  <si>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</si>
  <si>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</si>
  <si>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</si>
  <si>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</si>
  <si>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</si>
  <si>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</si>
  <si>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</si>
  <si>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</si>
  <si>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</si>
  <si>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</si>
  <si>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</si>
  <si>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</si>
  <si>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</si>
  <si>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</si>
  <si>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</si>
  <si>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</si>
  <si>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</si>
  <si>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</si>
  <si>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</si>
  <si>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</si>
  <si>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</si>
  <si>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</si>
  <si>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</si>
  <si>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</si>
  <si>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</si>
  <si>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</si>
  <si>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</si>
  <si>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</si>
  <si>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</si>
  <si>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</si>
  <si>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</si>
  <si>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</si>
  <si>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</si>
  <si>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</si>
  <si>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</si>
  <si>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</si>
  <si>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</si>
  <si>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</si>
  <si>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</si>
  <si>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</si>
  <si>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</si>
  <si>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</si>
  <si>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</si>
  <si>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</si>
  <si>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</si>
  <si>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</si>
  <si>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</si>
  <si>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</si>
  <si>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</si>
  <si>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</si>
  <si>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</si>
  <si>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</si>
  <si>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</si>
  <si>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</si>
  <si>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</si>
  <si>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</si>
  <si>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</si>
  <si>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</si>
  <si>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</si>
  <si>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</si>
  <si>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</si>
  <si>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</si>
  <si>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</si>
  <si>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</si>
  <si>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</si>
  <si>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</si>
  <si>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</si>
  <si>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</si>
  <si>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</si>
  <si>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</si>
  <si>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</si>
  <si>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</si>
  <si>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</si>
  <si>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</si>
  <si>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</si>
  <si>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</si>
  <si>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</si>
  <si>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</si>
  <si>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</si>
  <si>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</si>
  <si>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</si>
  <si>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</si>
  <si>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</si>
  <si>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</si>
  <si>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</si>
  <si>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</si>
  <si>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</si>
  <si>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</si>
  <si>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</si>
  <si>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</si>
  <si>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</si>
  <si>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</si>
  <si>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</si>
  <si>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</si>
  <si>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</si>
  <si>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</si>
  <si>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</si>
  <si>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</si>
  <si>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</si>
  <si>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</si>
  <si>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</si>
  <si>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</si>
  <si>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</si>
  <si>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</si>
  <si>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</si>
  <si>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</si>
  <si>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</si>
  <si>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</si>
  <si>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</si>
  <si>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</si>
  <si>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</si>
  <si>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</si>
  <si>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</si>
  <si>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</si>
  <si>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</si>
  <si>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</si>
  <si>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</si>
  <si>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</si>
  <si>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</si>
  <si>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</si>
  <si>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</si>
  <si>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</si>
  <si>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</si>
  <si>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</si>
  <si>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</si>
  <si>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</si>
  <si>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</si>
  <si>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</si>
  <si>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</si>
  <si>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</si>
  <si>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</si>
  <si>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</si>
  <si>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</si>
  <si>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</si>
  <si>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</si>
  <si>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</si>
  <si>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</si>
  <si>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</si>
  <si>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</si>
  <si>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</si>
  <si>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</si>
  <si>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</si>
  <si>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</si>
  <si>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</si>
  <si>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</si>
  <si>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</si>
  <si>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</si>
  <si>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</si>
  <si>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</si>
  <si>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</si>
  <si>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</si>
  <si>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</si>
  <si>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</si>
  <si>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</si>
  <si>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</si>
  <si>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</si>
  <si>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</si>
  <si>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</si>
  <si>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</si>
  <si>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</si>
  <si>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</si>
  <si>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</si>
  <si>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</si>
  <si>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</si>
  <si>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</si>
  <si>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</si>
  <si>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</si>
  <si>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</si>
  <si>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</si>
  <si>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</si>
  <si>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</si>
  <si>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</si>
  <si>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</si>
  <si>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</si>
  <si>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</si>
  <si>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</si>
  <si>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</si>
  <si>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</si>
  <si>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</si>
  <si>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</si>
  <si>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</si>
  <si>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</si>
  <si>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</si>
  <si>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</si>
  <si>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</si>
  <si>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</si>
  <si>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</si>
  <si>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</si>
  <si>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</si>
  <si>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</si>
  <si>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</si>
  <si>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</si>
  <si>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</si>
  <si>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</si>
  <si>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</si>
  <si>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</si>
  <si>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</si>
  <si>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</si>
  <si>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</si>
  <si>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</si>
  <si>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</si>
  <si>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</si>
  <si>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</si>
  <si>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</si>
  <si>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</si>
  <si>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</si>
  <si>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</si>
  <si>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</si>
  <si>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</si>
  <si>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</si>
  <si>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</si>
  <si>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</si>
  <si>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</si>
  <si>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</si>
  <si>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</si>
  <si>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</si>
  <si>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</si>
  <si>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</si>
  <si>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</si>
  <si>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</si>
  <si>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</si>
  <si>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</si>
  <si>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</si>
  <si>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</si>
  <si>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</si>
  <si>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</si>
  <si>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</si>
  <si>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</si>
  <si>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</si>
  <si>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</si>
  <si>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</si>
  <si>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</si>
  <si>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</si>
  <si>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</si>
  <si>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</si>
  <si>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</si>
  <si>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</si>
  <si>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</si>
  <si>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</si>
  <si>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</si>
  <si>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</si>
  <si>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</si>
  <si>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</si>
  <si>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</si>
  <si>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</si>
  <si>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</si>
  <si>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</si>
  <si>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</si>
  <si>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</si>
  <si>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</si>
  <si>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</si>
  <si>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</si>
  <si>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</si>
  <si>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</si>
  <si>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</si>
  <si>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</si>
  <si>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</si>
  <si>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</si>
  <si>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</si>
  <si>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</si>
  <si>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</si>
  <si>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</si>
  <si>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</si>
  <si>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</si>
  <si>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</si>
  <si>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</si>
  <si>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</si>
  <si>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</si>
  <si>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</si>
  <si>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</si>
  <si>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</si>
  <si>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</si>
  <si>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</si>
  <si>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</si>
  <si>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</si>
  <si>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</si>
  <si>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</si>
  <si>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</si>
  <si>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</si>
  <si>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</si>
  <si>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</si>
  <si>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</si>
  <si>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</si>
  <si>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</si>
  <si>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</si>
  <si>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</si>
  <si>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</si>
  <si>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</si>
  <si>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</si>
  <si>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</si>
  <si>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</si>
  <si>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</si>
  <si>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</si>
  <si>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</si>
  <si>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</si>
  <si>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</si>
  <si>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</si>
  <si>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</si>
  <si>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</si>
  <si>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</si>
  <si>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</si>
  <si>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</si>
  <si>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</si>
  <si>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</si>
  <si>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</si>
  <si>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</si>
  <si>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</si>
  <si>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</si>
  <si>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</si>
  <si>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</si>
  <si>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</si>
  <si>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</si>
  <si>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</si>
  <si>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</si>
  <si>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</si>
  <si>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</si>
  <si>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</si>
  <si>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</si>
  <si>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</si>
  <si>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</si>
  <si>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</si>
  <si>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</si>
  <si>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</si>
  <si>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</si>
  <si>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</si>
  <si>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</si>
  <si>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</si>
  <si>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</si>
  <si>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</si>
  <si>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</si>
  <si>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</si>
  <si>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</si>
  <si>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</si>
  <si>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</si>
  <si>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</si>
  <si>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</si>
  <si>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</si>
  <si>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</si>
  <si>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</si>
  <si>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</si>
  <si>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</si>
  <si>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</si>
  <si>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</si>
  <si>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</si>
  <si>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</si>
  <si>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</si>
  <si>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</si>
  <si>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</si>
  <si>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</si>
  <si>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</si>
  <si>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</si>
  <si>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</si>
  <si>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</si>
  <si>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</si>
  <si>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</si>
  <si>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</si>
  <si>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</si>
  <si>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</si>
  <si>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</si>
  <si>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</si>
  <si>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</si>
  <si>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</si>
  <si>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</si>
  <si>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</si>
  <si>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</si>
  <si>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</si>
  <si>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</si>
  <si>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</si>
  <si>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</si>
  <si>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</si>
  <si>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</si>
  <si>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</si>
  <si>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</si>
  <si>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</si>
  <si>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</si>
  <si>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</si>
  <si>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</si>
  <si>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</si>
  <si>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</si>
  <si>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</si>
  <si>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</si>
  <si>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</si>
  <si>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</si>
  <si>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</si>
  <si>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</si>
  <si>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</si>
  <si>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</si>
  <si>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</si>
  <si>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</si>
  <si>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</si>
  <si>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</si>
  <si>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</si>
  <si>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</si>
  <si>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</si>
  <si>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</si>
  <si>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</si>
  <si>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</si>
  <si>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</si>
  <si>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</si>
  <si>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</si>
  <si>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</si>
  <si>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</si>
  <si>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</si>
  <si>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</si>
  <si>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</si>
  <si>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</si>
  <si>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</si>
  <si>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</si>
  <si>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</si>
  <si>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</si>
  <si>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</si>
  <si>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</si>
  <si>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</si>
  <si>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</si>
  <si>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</si>
  <si>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</si>
  <si>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</si>
  <si>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</si>
  <si>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</si>
  <si>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</si>
  <si>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</si>
  <si>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</si>
  <si>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</si>
  <si>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</si>
  <si>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</si>
  <si>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</si>
  <si>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</si>
  <si>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</si>
  <si>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</si>
  <si>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</si>
  <si>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</si>
  <si>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</si>
  <si>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</si>
  <si>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</si>
  <si>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</si>
  <si>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</si>
  <si>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</si>
  <si>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</si>
  <si>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</si>
  <si>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</si>
  <si>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</si>
  <si>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</si>
  <si>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</si>
  <si>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</si>
  <si>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</si>
  <si>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</si>
  <si>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</si>
  <si>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</si>
  <si>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</si>
  <si>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</si>
  <si>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</si>
  <si>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</si>
  <si>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</si>
  <si>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</si>
  <si>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</si>
  <si>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</si>
  <si>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</si>
  <si>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</si>
  <si>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</si>
  <si>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</si>
  <si>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</si>
  <si>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</si>
  <si>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</si>
  <si>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</si>
  <si>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</si>
  <si>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</si>
  <si>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</si>
  <si>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</si>
  <si>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</si>
  <si>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</si>
  <si>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</si>
  <si>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</si>
  <si>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</si>
  <si>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</si>
  <si>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</si>
  <si>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</si>
  <si>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</si>
  <si>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</si>
  <si>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</si>
  <si>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</si>
  <si>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</si>
  <si>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</si>
  <si>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</si>
  <si>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</si>
  <si>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</si>
  <si>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</si>
  <si>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</si>
  <si>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</si>
  <si>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</si>
  <si>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</si>
  <si>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</si>
  <si>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</si>
  <si>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</si>
  <si>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</si>
  <si>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</si>
  <si>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</si>
  <si>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</si>
  <si>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</si>
  <si>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</si>
  <si>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</si>
  <si>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</si>
  <si>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</si>
  <si>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</si>
  <si>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</si>
  <si>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</si>
  <si>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</si>
  <si>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</si>
  <si>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</si>
  <si>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</si>
  <si>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</si>
  <si>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</si>
  <si>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</si>
  <si>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</si>
  <si>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</si>
  <si>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</si>
  <si>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</si>
  <si>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</si>
  <si>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</si>
  <si>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</si>
  <si>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</si>
  <si>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</si>
  <si>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</si>
  <si>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</si>
  <si>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</si>
  <si>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</si>
  <si>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</si>
  <si>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</si>
  <si>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</si>
  <si>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</si>
  <si>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</si>
  <si>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</si>
  <si>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</si>
  <si>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</si>
  <si>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</si>
  <si>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</si>
  <si>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</si>
  <si>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</si>
  <si>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</si>
  <si>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</si>
  <si>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</si>
  <si>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</si>
  <si>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</si>
  <si>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</si>
  <si>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</si>
  <si>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</si>
  <si>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</si>
  <si>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</si>
  <si>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</si>
  <si>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</si>
  <si>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</si>
  <si>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</si>
  <si>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</si>
  <si>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</si>
  <si>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</si>
  <si>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</si>
  <si>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</si>
  <si>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</si>
  <si>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</si>
  <si>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</si>
  <si>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</si>
  <si>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</si>
  <si>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</si>
  <si>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</si>
  <si>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</si>
  <si>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</si>
  <si>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</si>
  <si>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</si>
  <si>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</si>
  <si>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</si>
  <si>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</si>
  <si>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</si>
  <si>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</si>
  <si>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</si>
  <si>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</si>
  <si>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</si>
  <si>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</si>
  <si>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</si>
  <si>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</si>
  <si>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</si>
  <si>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</si>
  <si>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</si>
  <si>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</si>
  <si>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</si>
  <si>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</si>
  <si>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</si>
  <si>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</si>
  <si>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</si>
  <si>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</si>
  <si>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</si>
  <si>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</si>
  <si>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</si>
  <si>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</si>
  <si>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</si>
  <si>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</si>
  <si>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</si>
  <si>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</si>
  <si>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</si>
  <si>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</si>
  <si>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</si>
  <si>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</si>
  <si>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</si>
  <si>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</si>
  <si>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</si>
  <si>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</si>
  <si>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</si>
  <si>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</si>
  <si>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</si>
  <si>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</si>
  <si>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</si>
  <si>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</si>
  <si>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</si>
  <si>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</si>
  <si>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</si>
  <si>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</si>
  <si>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</si>
  <si>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</si>
  <si>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</si>
  <si>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</si>
  <si>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</si>
  <si>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</si>
  <si>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</si>
  <si>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</si>
  <si>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</si>
  <si>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</si>
  <si>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</si>
  <si>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</si>
  <si>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</si>
  <si>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</si>
  <si>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</si>
  <si>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</si>
  <si>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</si>
  <si>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</si>
  <si>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</si>
  <si>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</si>
  <si>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</si>
  <si>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</si>
  <si>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</si>
  <si>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</si>
  <si>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</si>
  <si>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</si>
  <si>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</si>
  <si>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</si>
  <si>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</si>
  <si>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</si>
  <si>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</si>
  <si>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</si>
  <si>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</si>
  <si>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</si>
  <si>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</si>
  <si>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</si>
  <si>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</si>
  <si>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</si>
  <si>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</si>
  <si>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</si>
  <si>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</si>
  <si>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</si>
  <si>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</si>
  <si>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</si>
  <si>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</si>
  <si>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</si>
  <si>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</si>
  <si>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</si>
  <si>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</si>
  <si>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</si>
  <si>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</si>
  <si>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</si>
  <si>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</si>
  <si>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</si>
  <si>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</si>
  <si>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</si>
  <si>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</si>
  <si>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</si>
  <si>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</si>
  <si>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</si>
  <si>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</si>
  <si>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</si>
  <si>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</si>
  <si>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</si>
  <si>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</si>
  <si>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</si>
  <si>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</si>
  <si>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</si>
  <si>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</si>
  <si>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</si>
  <si>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</si>
  <si>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</si>
  <si>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</si>
  <si>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</si>
  <si>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</si>
  <si>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</si>
  <si>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</si>
  <si>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</si>
  <si>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</si>
  <si>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</si>
  <si>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</si>
  <si>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</si>
  <si>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</si>
  <si>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</si>
  <si>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</si>
  <si>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</si>
  <si>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</si>
  <si>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</si>
  <si>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</si>
  <si>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</si>
  <si>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</si>
  <si>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</si>
  <si>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</si>
  <si>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</si>
  <si>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</si>
  <si>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</si>
  <si>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</si>
  <si>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</si>
  <si>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</si>
  <si>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</si>
  <si>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</si>
  <si>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</si>
  <si>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</si>
  <si>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</si>
  <si>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</si>
  <si>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</si>
  <si>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</si>
  <si>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</si>
  <si>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</si>
  <si>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</si>
  <si>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</si>
  <si>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</si>
  <si>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</si>
  <si>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</si>
  <si>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</si>
  <si>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</si>
  <si>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</si>
  <si>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</si>
  <si>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</si>
  <si>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</si>
  <si>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</si>
  <si>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</si>
  <si>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</si>
  <si>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</si>
  <si>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</si>
  <si>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</si>
  <si>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</si>
  <si>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</si>
  <si>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</si>
  <si>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</si>
  <si>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</si>
  <si>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</si>
  <si>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</si>
  <si>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</si>
  <si>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</si>
  <si>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</si>
  <si>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</si>
  <si>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</si>
  <si>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</si>
  <si>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</si>
  <si>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</si>
  <si>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</si>
  <si>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</si>
  <si>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</si>
  <si>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</si>
  <si>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</si>
  <si>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</si>
  <si>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</si>
  <si>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</si>
  <si>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</si>
  <si>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</si>
  <si>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</si>
  <si>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</si>
  <si>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</si>
  <si>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</si>
  <si>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</si>
  <si>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</si>
  <si>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</si>
  <si>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</si>
  <si>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</si>
  <si>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</si>
  <si>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</si>
  <si>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</si>
  <si>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</si>
  <si>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</si>
  <si>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</si>
  <si>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</si>
  <si>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</si>
  <si>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</si>
  <si>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</si>
  <si>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</si>
  <si>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</si>
  <si>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</si>
  <si>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</si>
  <si>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</si>
  <si>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</si>
  <si>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</si>
  <si>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</si>
  <si>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</si>
  <si>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</si>
  <si>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</si>
  <si>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</si>
  <si>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</si>
  <si>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</si>
  <si>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</si>
  <si>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</si>
  <si>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</si>
  <si>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</si>
  <si>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</si>
  <si>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</si>
  <si>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</si>
  <si>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</si>
  <si>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</si>
  <si>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</si>
  <si>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</si>
  <si>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</si>
  <si>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</si>
  <si>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</si>
  <si>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</si>
  <si>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</si>
  <si>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</si>
  <si>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</si>
  <si>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</si>
  <si>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</si>
  <si>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</si>
  <si>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</si>
  <si>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</si>
  <si>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</si>
  <si>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</si>
  <si>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</si>
  <si>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</si>
  <si>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</si>
  <si>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</si>
  <si>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</si>
  <si>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</si>
  <si>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</si>
  <si>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</si>
  <si>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</si>
  <si>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</si>
  <si>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</si>
  <si>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</si>
  <si>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</si>
  <si>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</si>
  <si>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</si>
  <si>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</si>
  <si>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</si>
  <si>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</si>
  <si>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</si>
  <si>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</si>
  <si>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</si>
  <si>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</si>
  <si>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</si>
  <si>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</si>
  <si>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</si>
  <si>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</si>
  <si>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</si>
  <si>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</si>
  <si>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</si>
  <si>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</si>
  <si>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</si>
  <si>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</si>
  <si>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</si>
  <si>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</si>
  <si>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</si>
  <si>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</si>
  <si>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</si>
  <si>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</si>
  <si>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</si>
  <si>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</si>
  <si>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</si>
  <si>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</si>
  <si>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</si>
  <si>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</si>
  <si>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</si>
  <si>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</si>
  <si>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</si>
  <si>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</si>
  <si>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</si>
  <si>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</si>
  <si>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</si>
  <si>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</si>
  <si>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</si>
  <si>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</si>
  <si>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</si>
  <si>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</si>
  <si>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</si>
  <si>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</si>
  <si>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</si>
  <si>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</si>
  <si>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</si>
  <si>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</si>
  <si>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</si>
  <si>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</si>
  <si>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</si>
  <si>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</si>
  <si>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</si>
  <si>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</si>
  <si>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</si>
  <si>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GM1680</t>
  </si>
  <si>
    <t>PV22</t>
  </si>
  <si>
    <t>GM0358</t>
  </si>
  <si>
    <t>PV27</t>
  </si>
  <si>
    <t>GM0197</t>
  </si>
  <si>
    <t>PV25</t>
  </si>
  <si>
    <t>GM0059</t>
  </si>
  <si>
    <t>PV21</t>
  </si>
  <si>
    <t>Fryslân</t>
  </si>
  <si>
    <t>GM0482</t>
  </si>
  <si>
    <t>Alblasserdam</t>
  </si>
  <si>
    <t>PV28</t>
  </si>
  <si>
    <t>GM0613</t>
  </si>
  <si>
    <t>GM0361</t>
  </si>
  <si>
    <t>GM0141</t>
  </si>
  <si>
    <t>PV23</t>
  </si>
  <si>
    <t>GM0034</t>
  </si>
  <si>
    <t>PV24</t>
  </si>
  <si>
    <t>GM0484</t>
  </si>
  <si>
    <t>GM1723</t>
  </si>
  <si>
    <t>PV30</t>
  </si>
  <si>
    <t>GM1959</t>
  </si>
  <si>
    <t>GM0060</t>
  </si>
  <si>
    <t>GM0307</t>
  </si>
  <si>
    <t>PV26</t>
  </si>
  <si>
    <t>GM0362</t>
  </si>
  <si>
    <t>GM0363</t>
  </si>
  <si>
    <t>GM0200</t>
  </si>
  <si>
    <t>GM0202</t>
  </si>
  <si>
    <t>GM0106</t>
  </si>
  <si>
    <t>GM0743</t>
  </si>
  <si>
    <t>Asten</t>
  </si>
  <si>
    <t>GM0744</t>
  </si>
  <si>
    <t>Baarle-Nassau</t>
  </si>
  <si>
    <t>GM0308</t>
  </si>
  <si>
    <t>GM0489</t>
  </si>
  <si>
    <t>GM0203</t>
  </si>
  <si>
    <t>GM0888</t>
  </si>
  <si>
    <t>PV31</t>
  </si>
  <si>
    <t>GM1954</t>
  </si>
  <si>
    <t>GM0889</t>
  </si>
  <si>
    <t>GM1945</t>
  </si>
  <si>
    <t>GM1724</t>
  </si>
  <si>
    <t>GM0893</t>
  </si>
  <si>
    <t>GM0373</t>
  </si>
  <si>
    <t>GM0748</t>
  </si>
  <si>
    <t>GM1859</t>
  </si>
  <si>
    <t>GM1721</t>
  </si>
  <si>
    <t>GM0753</t>
  </si>
  <si>
    <t>GM0209</t>
  </si>
  <si>
    <t>GM0375</t>
  </si>
  <si>
    <t>GM0310</t>
  </si>
  <si>
    <t>GM1728</t>
  </si>
  <si>
    <t>Bladel</t>
  </si>
  <si>
    <t>GM0376</t>
  </si>
  <si>
    <t>GM0377</t>
  </si>
  <si>
    <t>GM1901</t>
  </si>
  <si>
    <t>GM0755</t>
  </si>
  <si>
    <t>GM1681</t>
  </si>
  <si>
    <t>GM0147</t>
  </si>
  <si>
    <t>GM0654</t>
  </si>
  <si>
    <t>PV29</t>
  </si>
  <si>
    <t>GM0757</t>
  </si>
  <si>
    <t>GM0758</t>
  </si>
  <si>
    <t>GM1876</t>
  </si>
  <si>
    <t>GM0213</t>
  </si>
  <si>
    <t>GM0899</t>
  </si>
  <si>
    <t>GM0312</t>
  </si>
  <si>
    <t>GM0313</t>
  </si>
  <si>
    <t>Bunschoten</t>
  </si>
  <si>
    <t>GM0214</t>
  </si>
  <si>
    <t>GM0502</t>
  </si>
  <si>
    <t>GM0383</t>
  </si>
  <si>
    <t>GM0109</t>
  </si>
  <si>
    <t>GM1706</t>
  </si>
  <si>
    <t>GM0216</t>
  </si>
  <si>
    <t>GM0148</t>
  </si>
  <si>
    <t>GM1891</t>
  </si>
  <si>
    <t>GM0503</t>
  </si>
  <si>
    <t>GM0762</t>
  </si>
  <si>
    <t>GM0150</t>
  </si>
  <si>
    <t>GM0384</t>
  </si>
  <si>
    <t>GM1980</t>
  </si>
  <si>
    <t>GM1774</t>
  </si>
  <si>
    <t>GM0221</t>
  </si>
  <si>
    <t>GM0222</t>
  </si>
  <si>
    <t>GM0766</t>
  </si>
  <si>
    <t>GM0505</t>
  </si>
  <si>
    <t>GM0498</t>
  </si>
  <si>
    <t>GM1719</t>
  </si>
  <si>
    <t>GM0303</t>
  </si>
  <si>
    <t>GM0225</t>
  </si>
  <si>
    <t>GM0226</t>
  </si>
  <si>
    <t>GM1711</t>
  </si>
  <si>
    <t>GM0385</t>
  </si>
  <si>
    <t>GM0228</t>
  </si>
  <si>
    <t>GM0317</t>
  </si>
  <si>
    <t>GM1979</t>
  </si>
  <si>
    <t>PV20</t>
  </si>
  <si>
    <t>GM0770</t>
  </si>
  <si>
    <t>GM1903</t>
  </si>
  <si>
    <t>Eijsden-Margraten</t>
  </si>
  <si>
    <t>GM0772</t>
  </si>
  <si>
    <t>GM0230</t>
  </si>
  <si>
    <t>GM0114</t>
  </si>
  <si>
    <t>GM0388</t>
  </si>
  <si>
    <t>GM0153</t>
  </si>
  <si>
    <t>GM0232</t>
  </si>
  <si>
    <t>GM0233</t>
  </si>
  <si>
    <t>GM0777</t>
  </si>
  <si>
    <t>GM1940</t>
  </si>
  <si>
    <t>GM0779</t>
  </si>
  <si>
    <t>GM1771</t>
  </si>
  <si>
    <t>GM1652</t>
  </si>
  <si>
    <t>GM0907</t>
  </si>
  <si>
    <t>GM0784</t>
  </si>
  <si>
    <t>GM1924</t>
  </si>
  <si>
    <t>GM0664</t>
  </si>
  <si>
    <t>GM0785</t>
  </si>
  <si>
    <t>GM1942</t>
  </si>
  <si>
    <t>GM0512</t>
  </si>
  <si>
    <t>GM0513</t>
  </si>
  <si>
    <t>GM0518</t>
  </si>
  <si>
    <t>'s-Gravenhage</t>
  </si>
  <si>
    <t>GM0014</t>
  </si>
  <si>
    <t>GM1729</t>
  </si>
  <si>
    <t>Gulpen-Wittem</t>
  </si>
  <si>
    <t>GM0158</t>
  </si>
  <si>
    <t>GM0392</t>
  </si>
  <si>
    <t>GM0394</t>
  </si>
  <si>
    <t>GM1655</t>
  </si>
  <si>
    <t>GM0160</t>
  </si>
  <si>
    <t>GM0243</t>
  </si>
  <si>
    <t>GM0523</t>
  </si>
  <si>
    <t>Hardinxveld-Giessendam</t>
  </si>
  <si>
    <t>GM0072</t>
  </si>
  <si>
    <t>Harlingen</t>
  </si>
  <si>
    <t>GM0244</t>
  </si>
  <si>
    <t>GM0396</t>
  </si>
  <si>
    <t>GM0397</t>
  </si>
  <si>
    <t>GM0246</t>
  </si>
  <si>
    <t>GM0074</t>
  </si>
  <si>
    <t>GM0917</t>
  </si>
  <si>
    <t>GM1658</t>
  </si>
  <si>
    <t>GM0399</t>
  </si>
  <si>
    <t>GM0400</t>
  </si>
  <si>
    <t>GM0163</t>
  </si>
  <si>
    <t>GM0794</t>
  </si>
  <si>
    <t>Helmond</t>
  </si>
  <si>
    <t>GM0531</t>
  </si>
  <si>
    <t>GM0164</t>
  </si>
  <si>
    <t>GM0796</t>
  </si>
  <si>
    <t>GM0252</t>
  </si>
  <si>
    <t>GM0797</t>
  </si>
  <si>
    <t>GM0534</t>
  </si>
  <si>
    <t>GM0798</t>
  </si>
  <si>
    <t>GM0402</t>
  </si>
  <si>
    <t>GM1963</t>
  </si>
  <si>
    <t>GM1735</t>
  </si>
  <si>
    <t>GM1966</t>
  </si>
  <si>
    <t>GM1911</t>
  </si>
  <si>
    <t>Hollands Kroon</t>
  </si>
  <si>
    <t>GM0118</t>
  </si>
  <si>
    <t>GM0405</t>
  </si>
  <si>
    <t>GM1507</t>
  </si>
  <si>
    <t>GM0321</t>
  </si>
  <si>
    <t>GM0406</t>
  </si>
  <si>
    <t>GM0677</t>
  </si>
  <si>
    <t>GM0353</t>
  </si>
  <si>
    <t>IJsselstein</t>
  </si>
  <si>
    <t>GM1884</t>
  </si>
  <si>
    <t>GM0166</t>
  </si>
  <si>
    <t>GM0678</t>
  </si>
  <si>
    <t>GM0537</t>
  </si>
  <si>
    <t>GM0928</t>
  </si>
  <si>
    <t>Kerkrade</t>
  </si>
  <si>
    <t>GM1598</t>
  </si>
  <si>
    <t>Koggenland</t>
  </si>
  <si>
    <t>GM0542</t>
  </si>
  <si>
    <t>Krimpen aan den IJssel</t>
  </si>
  <si>
    <t>GM1931</t>
  </si>
  <si>
    <t>GM1659</t>
  </si>
  <si>
    <t>GM1982</t>
  </si>
  <si>
    <t>GM0882</t>
  </si>
  <si>
    <t>Landgraaf</t>
  </si>
  <si>
    <t>GM0415</t>
  </si>
  <si>
    <t>Landsmeer</t>
  </si>
  <si>
    <t>GM1621</t>
  </si>
  <si>
    <t>GM0417</t>
  </si>
  <si>
    <t>Laren</t>
  </si>
  <si>
    <t>GM0080</t>
  </si>
  <si>
    <t>GM0546</t>
  </si>
  <si>
    <t>GM0547</t>
  </si>
  <si>
    <t>GM1916</t>
  </si>
  <si>
    <t>GM0995</t>
  </si>
  <si>
    <t>Lelystad</t>
  </si>
  <si>
    <t>GM1640</t>
  </si>
  <si>
    <t>GM0327</t>
  </si>
  <si>
    <t>GM1705</t>
  </si>
  <si>
    <t>GM0553</t>
  </si>
  <si>
    <t>GM0262</t>
  </si>
  <si>
    <t>GM0809</t>
  </si>
  <si>
    <t>GM0331</t>
  </si>
  <si>
    <t>GM0168</t>
  </si>
  <si>
    <t>GM0263</t>
  </si>
  <si>
    <t>GM1641</t>
  </si>
  <si>
    <t>GM1991</t>
  </si>
  <si>
    <t>GM0556</t>
  </si>
  <si>
    <t>GM0935</t>
  </si>
  <si>
    <t>GM0420</t>
  </si>
  <si>
    <t>GM0938</t>
  </si>
  <si>
    <t>GM1948</t>
  </si>
  <si>
    <t>GM0119</t>
  </si>
  <si>
    <t>GM0687</t>
  </si>
  <si>
    <t>GM1842</t>
  </si>
  <si>
    <t>GM1731</t>
  </si>
  <si>
    <t>GM1952</t>
  </si>
  <si>
    <t>GM1709</t>
  </si>
  <si>
    <t>GM1978</t>
  </si>
  <si>
    <t>GM1955</t>
  </si>
  <si>
    <t>GM0335</t>
  </si>
  <si>
    <t>GM0944</t>
  </si>
  <si>
    <t>GM1740</t>
  </si>
  <si>
    <t>GM0946</t>
  </si>
  <si>
    <t>GM0356</t>
  </si>
  <si>
    <t>GM0569</t>
  </si>
  <si>
    <t>GM0267</t>
  </si>
  <si>
    <t>GM0268</t>
  </si>
  <si>
    <t>GM1930</t>
  </si>
  <si>
    <t>GM1970</t>
  </si>
  <si>
    <t>GM1695</t>
  </si>
  <si>
    <t>GM1699</t>
  </si>
  <si>
    <t>GM0171</t>
  </si>
  <si>
    <t>GM0575</t>
  </si>
  <si>
    <t>GM0820</t>
  </si>
  <si>
    <t>Nuenen, Gerwen en Nederwetten</t>
  </si>
  <si>
    <t>GM0302</t>
  </si>
  <si>
    <t>GM0579</t>
  </si>
  <si>
    <t>GM0823</t>
  </si>
  <si>
    <t>GM0824</t>
  </si>
  <si>
    <t>GM1895</t>
  </si>
  <si>
    <t>GM0269</t>
  </si>
  <si>
    <t>GM0173</t>
  </si>
  <si>
    <t>GM1773</t>
  </si>
  <si>
    <t>GM0175</t>
  </si>
  <si>
    <t>GM1586</t>
  </si>
  <si>
    <t>GM0826</t>
  </si>
  <si>
    <t>GM0085</t>
  </si>
  <si>
    <t>GM0431</t>
  </si>
  <si>
    <t>Oostzaan</t>
  </si>
  <si>
    <t>GM0432</t>
  </si>
  <si>
    <t>GM0086</t>
  </si>
  <si>
    <t>GM0828</t>
  </si>
  <si>
    <t>GM1509</t>
  </si>
  <si>
    <t>GM0437</t>
  </si>
  <si>
    <t>GM0589</t>
  </si>
  <si>
    <t>GM1734</t>
  </si>
  <si>
    <t>GM0590</t>
  </si>
  <si>
    <t>GM1894</t>
  </si>
  <si>
    <t>GM0765</t>
  </si>
  <si>
    <t>GM1926</t>
  </si>
  <si>
    <t>GM0439</t>
  </si>
  <si>
    <t>GM0273</t>
  </si>
  <si>
    <t>Putten</t>
  </si>
  <si>
    <t>GM0177</t>
  </si>
  <si>
    <t>GM0703</t>
  </si>
  <si>
    <t>GM0274</t>
  </si>
  <si>
    <t>GM0339</t>
  </si>
  <si>
    <t>GM1667</t>
  </si>
  <si>
    <t>GM0275</t>
  </si>
  <si>
    <t>GM0340</t>
  </si>
  <si>
    <t>GM0597</t>
  </si>
  <si>
    <t>GM1742</t>
  </si>
  <si>
    <t>GM0603</t>
  </si>
  <si>
    <t>GM1669</t>
  </si>
  <si>
    <t>GM0957</t>
  </si>
  <si>
    <t>GM0736</t>
  </si>
  <si>
    <t>GM1674</t>
  </si>
  <si>
    <t>GM0599</t>
  </si>
  <si>
    <t>GM0277</t>
  </si>
  <si>
    <t>GM0840</t>
  </si>
  <si>
    <t>Rucphen</t>
  </si>
  <si>
    <t>GM0441</t>
  </si>
  <si>
    <t>GM0279</t>
  </si>
  <si>
    <t>GM0606</t>
  </si>
  <si>
    <t>GM0088</t>
  </si>
  <si>
    <t>GM1676</t>
  </si>
  <si>
    <t>GM0965</t>
  </si>
  <si>
    <t>Simpelveld</t>
  </si>
  <si>
    <t>GM0845</t>
  </si>
  <si>
    <t>GM1883</t>
  </si>
  <si>
    <t>GM0610</t>
  </si>
  <si>
    <t>Sliedrecht</t>
  </si>
  <si>
    <t>GM1714</t>
  </si>
  <si>
    <t>GM0090</t>
  </si>
  <si>
    <t>GM0342</t>
  </si>
  <si>
    <t>GM0847</t>
  </si>
  <si>
    <t>GM0848</t>
  </si>
  <si>
    <t>GM0037</t>
  </si>
  <si>
    <t>Stadskanaal</t>
  </si>
  <si>
    <t>GM0180</t>
  </si>
  <si>
    <t>GM0532</t>
  </si>
  <si>
    <t>GM0851</t>
  </si>
  <si>
    <t>GM1708</t>
  </si>
  <si>
    <t>GM0971</t>
  </si>
  <si>
    <t>Stein</t>
  </si>
  <si>
    <t>GM1904</t>
  </si>
  <si>
    <t>GM1900</t>
  </si>
  <si>
    <t>GM0715</t>
  </si>
  <si>
    <t>GM0093</t>
  </si>
  <si>
    <t>GM0448</t>
  </si>
  <si>
    <t>GM1525</t>
  </si>
  <si>
    <t>GM0716</t>
  </si>
  <si>
    <t>GM0281</t>
  </si>
  <si>
    <t>GM0855</t>
  </si>
  <si>
    <t>GM0183</t>
  </si>
  <si>
    <t>GM1700</t>
  </si>
  <si>
    <t>GM1730</t>
  </si>
  <si>
    <t>GM0737</t>
  </si>
  <si>
    <t>GM0450</t>
  </si>
  <si>
    <t>GM0451</t>
  </si>
  <si>
    <t>Uithoorn</t>
  </si>
  <si>
    <t>GM0184</t>
  </si>
  <si>
    <t>Urk</t>
  </si>
  <si>
    <t>GM0344</t>
  </si>
  <si>
    <t>GM1581</t>
  </si>
  <si>
    <t>GM0981</t>
  </si>
  <si>
    <t>Vaals</t>
  </si>
  <si>
    <t>GM0994</t>
  </si>
  <si>
    <t>Valkenburg aan de Geul</t>
  </si>
  <si>
    <t>GM0858</t>
  </si>
  <si>
    <t>Valkenswaard</t>
  </si>
  <si>
    <t>GM0047</t>
  </si>
  <si>
    <t>GM0345</t>
  </si>
  <si>
    <t>Veenendaal</t>
  </si>
  <si>
    <t>GM0717</t>
  </si>
  <si>
    <t>GM0861</t>
  </si>
  <si>
    <t>GM0453</t>
  </si>
  <si>
    <t>GM0983</t>
  </si>
  <si>
    <t>GM0984</t>
  </si>
  <si>
    <t>GM1961</t>
  </si>
  <si>
    <t>GM0622</t>
  </si>
  <si>
    <t>GM0096</t>
  </si>
  <si>
    <t>GM0718</t>
  </si>
  <si>
    <t>GM0986</t>
  </si>
  <si>
    <t>GM1992</t>
  </si>
  <si>
    <t>GM0626</t>
  </si>
  <si>
    <t>GM0285</t>
  </si>
  <si>
    <t>GM0865</t>
  </si>
  <si>
    <t>GM1949</t>
  </si>
  <si>
    <t>GM0866</t>
  </si>
  <si>
    <t>GM0867</t>
  </si>
  <si>
    <t>GM0627</t>
  </si>
  <si>
    <t>GM0289</t>
  </si>
  <si>
    <t>GM0629</t>
  </si>
  <si>
    <t>GM0852</t>
  </si>
  <si>
    <t>GM0988</t>
  </si>
  <si>
    <t>GM1960</t>
  </si>
  <si>
    <t>GM0668</t>
  </si>
  <si>
    <t>GM1969</t>
  </si>
  <si>
    <t>GM1701</t>
  </si>
  <si>
    <t>GM0293</t>
  </si>
  <si>
    <t>Westervoort</t>
  </si>
  <si>
    <t>GM1950</t>
  </si>
  <si>
    <t>GM1783</t>
  </si>
  <si>
    <t>GM0098</t>
  </si>
  <si>
    <t>GM0189</t>
  </si>
  <si>
    <t>GM0296</t>
  </si>
  <si>
    <t>GM1696</t>
  </si>
  <si>
    <t>GM0352</t>
  </si>
  <si>
    <t>GM0294</t>
  </si>
  <si>
    <t>GM0873</t>
  </si>
  <si>
    <t>Woensdrecht</t>
  </si>
  <si>
    <t>GM0632</t>
  </si>
  <si>
    <t>GM1690</t>
  </si>
  <si>
    <t>GM0880</t>
  </si>
  <si>
    <t>GM0351</t>
  </si>
  <si>
    <t>GM0479</t>
  </si>
  <si>
    <t>GM0297</t>
  </si>
  <si>
    <t>GM0473</t>
  </si>
  <si>
    <t>Zandvoort</t>
  </si>
  <si>
    <t>GM0050</t>
  </si>
  <si>
    <t>GM0355</t>
  </si>
  <si>
    <t>GM0299</t>
  </si>
  <si>
    <t>GM0637</t>
  </si>
  <si>
    <t>GM0638</t>
  </si>
  <si>
    <t>GM1892</t>
  </si>
  <si>
    <t>GM0879</t>
  </si>
  <si>
    <t>GM0301</t>
  </si>
  <si>
    <t>GM1896</t>
  </si>
  <si>
    <t>GM0642</t>
  </si>
  <si>
    <t>GM0193</t>
  </si>
  <si>
    <t>Den Wolden</t>
  </si>
  <si>
    <t>Huishoudens</t>
  </si>
  <si>
    <t>Provincie</t>
  </si>
  <si>
    <t>ECs</t>
  </si>
  <si>
    <t>EC Projects</t>
  </si>
  <si>
    <t>Installed capacity</t>
  </si>
  <si>
    <t>kW / huishouden</t>
  </si>
  <si>
    <t>huishoudens / project</t>
  </si>
  <si>
    <t>vershil kw</t>
  </si>
  <si>
    <t>vershil hh</t>
  </si>
  <si>
    <t>RES-region</t>
  </si>
  <si>
    <t>project_name</t>
  </si>
  <si>
    <t>realisation_year</t>
  </si>
  <si>
    <t>asset_type</t>
  </si>
  <si>
    <t>asset_type_detail</t>
  </si>
  <si>
    <t>community_type</t>
  </si>
  <si>
    <t>community_name</t>
  </si>
  <si>
    <t>developer</t>
  </si>
  <si>
    <t>crowdfunding_platform</t>
  </si>
  <si>
    <t>partners</t>
  </si>
  <si>
    <t>power_kW_original</t>
  </si>
  <si>
    <t>ownership_perc_original</t>
  </si>
  <si>
    <t>subsidy</t>
  </si>
  <si>
    <t>part_of_larger_park</t>
  </si>
  <si>
    <t>power_total_park_solar_kW</t>
  </si>
  <si>
    <t>turbines_total_wind</t>
  </si>
  <si>
    <t>turbines_community_wind</t>
  </si>
  <si>
    <t>local_partner</t>
  </si>
  <si>
    <t>yes</t>
  </si>
  <si>
    <t xml:space="preserve">yes </t>
  </si>
  <si>
    <t>no</t>
  </si>
  <si>
    <t>unknown</t>
  </si>
  <si>
    <t>rooftop</t>
  </si>
  <si>
    <t>large_scale</t>
  </si>
  <si>
    <t>field</t>
  </si>
  <si>
    <t>small_scale</t>
  </si>
  <si>
    <t>status_nb</t>
  </si>
  <si>
    <t>gm_code</t>
  </si>
  <si>
    <t>municipality_code</t>
  </si>
  <si>
    <t>province_code</t>
  </si>
  <si>
    <t>pv_code</t>
  </si>
  <si>
    <t>municipality_name</t>
  </si>
  <si>
    <t>province_name</t>
  </si>
  <si>
    <t>realized</t>
  </si>
  <si>
    <t>remediated</t>
  </si>
  <si>
    <t>planned</t>
  </si>
  <si>
    <t>preparation</t>
  </si>
  <si>
    <t>construction</t>
  </si>
  <si>
    <t>waiting council of state</t>
  </si>
  <si>
    <t>year2</t>
  </si>
  <si>
    <t>EC Members</t>
  </si>
  <si>
    <t>Projects</t>
  </si>
  <si>
    <t>PV Projects</t>
  </si>
  <si>
    <t>Wind Projects</t>
  </si>
  <si>
    <t>Installed cap (MW)</t>
  </si>
  <si>
    <t>PV Installed cap (MW)</t>
  </si>
  <si>
    <t>Wind Installed cap (MW)</t>
  </si>
  <si>
    <t>&lt; 2010</t>
  </si>
  <si>
    <t>cummulative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</si>
</sst>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color theme="1"/>
      <name val="Aptos Narrow"/>
      <family val="2"/>
      <scheme val="minor"/>
    </font>
    <font>
      <sz val="10"/>
      <color indexed="8"/>
      <name val="Arial"/>
    </font>
    <font>
      <sz val="11"/>
      <color indexed="8"/>
      <name val="Calibri"/>
    </font>
    <font>
      <sz val="11"/>
      <color theme="1"/>
      <name val="Aptos Display"/>
      <family val="2"/>
      <scheme val="major"/>
    </font>
    <font>
      <sz val="11"/>
      <name val="Aptos Display"/>
      <family val="2"/>
      <scheme val="major"/>
    </font>
    <font>
      <sz val="11"/>
      <name val="Aptos Narrow"/>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0">
    <xf numFmtId="0" fontId="0" fillId="0" borderId="0" xfId="0"/>
    <xf numFmtId="2" fontId="0" fillId="0" borderId="0" xfId="0" applyNumberFormat="1"/>
    <xf numFmtId="0" fontId="2" fillId="0" borderId="2" xfId="1" applyFont="1" applyBorder="1" applyAlignment="1">
      <alignment wrapText="1"/>
    </xf>
    <xf numFmtId="0" fontId="2" fillId="0" borderId="2" xfId="1" applyFont="1" applyBorder="1"/>
    <xf numFmtId="1" fontId="0" fillId="0" borderId="0" xfId="0" applyNumberFormat="1"/>
    <xf numFmtId="164" fontId="0" fillId="0" borderId="0" xfId="0" applyNumberFormat="1"/>
    <xf numFmtId="0" fontId="5" fillId="0" borderId="2" xfId="1" applyFont="1" applyBorder="1" applyAlignment="1">
      <alignment wrapText="1"/>
    </xf>
    <xf numFmtId="0" fontId="4" fillId="2" borderId="1" xfId="1" applyFont="1" applyFill="1" applyBorder="1" applyAlignment="1">
      <alignment horizontal="left"/>
    </xf>
    <xf numFmtId="0" fontId="3" fillId="0" borderId="0" xfId="0" applyFont="1" applyAlignment="1">
      <alignment horizontal="left"/>
    </xf>
    <xf numFmtId="165" fontId="0" fillId="0" borderId="0" xfId="0" applyNumberFormat="1"/>
  </cellXfs>
  <cellStyles count="2">
    <cellStyle name="Normal" xfId="0" builtinId="0"/>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EC_annual_development!$N$1</c:f>
              <c:strCache>
                <c:ptCount val="1"/>
                <c:pt idx="0">
                  <c:v>ECs</c:v>
                </c:pt>
              </c:strCache>
            </c:strRef>
          </c:tx>
          <c:spPr>
            <a:ln w="28575" cap="rnd">
              <a:solidFill>
                <a:schemeClr val="accent2"/>
              </a:solidFill>
              <a:round/>
            </a:ln>
            <a:effectLst/>
          </c:spPr>
          <c:marker>
            <c:symbol val="none"/>
          </c:marker>
          <c:cat>
            <c:strRef>
              <c:f>EC_annual_development!$A$2:$A$16</c:f>
              <c:strCache>
                <c:ptCount val="15"/>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EC_annual_development!$N$2:$N$16</c:f>
              <c:numCache>
                <c:formatCode>General</c:formatCode>
                <c:ptCount val="15"/>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numCache>
            </c:numRef>
          </c:val>
          <c:smooth val="0"/>
          <c:extLst>
            <c:ext xmlns:c16="http://schemas.microsoft.com/office/drawing/2014/chart" uri="{C3380CC4-5D6E-409C-BE32-E72D297353CC}">
              <c16:uniqueId val="{00000000-829B-4AEE-9510-DE899ED33204}"/>
            </c:ext>
          </c:extLst>
        </c:ser>
        <c:ser>
          <c:idx val="2"/>
          <c:order val="2"/>
          <c:tx>
            <c:strRef>
              <c:f>EC_annual_development!$P$1</c:f>
              <c:strCache>
                <c:ptCount val="1"/>
                <c:pt idx="0">
                  <c:v>Projects</c:v>
                </c:pt>
              </c:strCache>
            </c:strRef>
          </c:tx>
          <c:spPr>
            <a:ln w="28575" cap="rnd">
              <a:solidFill>
                <a:schemeClr val="accent6"/>
              </a:solidFill>
              <a:round/>
            </a:ln>
            <a:effectLst/>
          </c:spPr>
          <c:marker>
            <c:symbol val="none"/>
          </c:marker>
          <c:cat>
            <c:strRef>
              <c:f>EC_annual_development!$A$2:$A$16</c:f>
              <c:strCache>
                <c:ptCount val="15"/>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EC_annual_development!$P$2:$P$16</c:f>
              <c:numCache>
                <c:formatCode>General</c:formatCode>
                <c:ptCount val="15"/>
                <c:pt idx="0">
                  <c:v>20</c:v>
                </c:pt>
                <c:pt idx="1">
                  <c:v>21</c:v>
                </c:pt>
                <c:pt idx="2">
                  <c:v>23</c:v>
                </c:pt>
                <c:pt idx="3">
                  <c:v>43</c:v>
                </c:pt>
                <c:pt idx="4">
                  <c:v>63</c:v>
                </c:pt>
                <c:pt idx="5">
                  <c:v>90</c:v>
                </c:pt>
                <c:pt idx="6">
                  <c:v>144</c:v>
                </c:pt>
                <c:pt idx="7">
                  <c:v>215</c:v>
                </c:pt>
                <c:pt idx="8">
                  <c:v>326</c:v>
                </c:pt>
                <c:pt idx="9">
                  <c:v>514</c:v>
                </c:pt>
                <c:pt idx="10">
                  <c:v>713</c:v>
                </c:pt>
                <c:pt idx="11">
                  <c:v>882</c:v>
                </c:pt>
                <c:pt idx="12">
                  <c:v>1005</c:v>
                </c:pt>
                <c:pt idx="13">
                  <c:v>1182</c:v>
                </c:pt>
                <c:pt idx="14">
                  <c:v>1327</c:v>
                </c:pt>
              </c:numCache>
            </c:numRef>
          </c:val>
          <c:smooth val="0"/>
          <c:extLst>
            <c:ext xmlns:c16="http://schemas.microsoft.com/office/drawing/2014/chart" uri="{C3380CC4-5D6E-409C-BE32-E72D297353CC}">
              <c16:uniqueId val="{00000001-829B-4AEE-9510-DE899ED33204}"/>
            </c:ext>
          </c:extLst>
        </c:ser>
        <c:ser>
          <c:idx val="3"/>
          <c:order val="3"/>
          <c:tx>
            <c:strRef>
              <c:f>EC_annual_development!$Q$1</c:f>
              <c:strCache>
                <c:ptCount val="1"/>
                <c:pt idx="0">
                  <c:v>Installed cap (MW)</c:v>
                </c:pt>
              </c:strCache>
            </c:strRef>
          </c:tx>
          <c:spPr>
            <a:ln w="28575" cap="rnd">
              <a:solidFill>
                <a:schemeClr val="accent2">
                  <a:lumMod val="60000"/>
                </a:schemeClr>
              </a:solidFill>
              <a:round/>
            </a:ln>
            <a:effectLst/>
          </c:spPr>
          <c:marker>
            <c:symbol val="none"/>
          </c:marker>
          <c:cat>
            <c:strRef>
              <c:f>EC_annual_development!$A$2:$A$16</c:f>
              <c:strCache>
                <c:ptCount val="15"/>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EC_annual_development!$Q$2:$Q$16</c:f>
              <c:numCache>
                <c:formatCode>0.0</c:formatCode>
                <c:ptCount val="15"/>
                <c:pt idx="0">
                  <c:v>31.271999999999998</c:v>
                </c:pt>
                <c:pt idx="1">
                  <c:v>35.872</c:v>
                </c:pt>
                <c:pt idx="2">
                  <c:v>35.901820000000001</c:v>
                </c:pt>
                <c:pt idx="3">
                  <c:v>59.672188000000006</c:v>
                </c:pt>
                <c:pt idx="4">
                  <c:v>73.239728000000014</c:v>
                </c:pt>
                <c:pt idx="5">
                  <c:v>75.450133000000008</c:v>
                </c:pt>
                <c:pt idx="6">
                  <c:v>85.355948000000012</c:v>
                </c:pt>
                <c:pt idx="7">
                  <c:v>140.34860800000001</c:v>
                </c:pt>
                <c:pt idx="8">
                  <c:v>157.71527744444447</c:v>
                </c:pt>
                <c:pt idx="9">
                  <c:v>240.19931300000002</c:v>
                </c:pt>
                <c:pt idx="10">
                  <c:v>319.03171300000002</c:v>
                </c:pt>
                <c:pt idx="11">
                  <c:v>409.78445300000004</c:v>
                </c:pt>
                <c:pt idx="12">
                  <c:v>541.69016936363641</c:v>
                </c:pt>
                <c:pt idx="13">
                  <c:v>623.04706318429362</c:v>
                </c:pt>
                <c:pt idx="14">
                  <c:v>687.81047018429365</c:v>
                </c:pt>
              </c:numCache>
            </c:numRef>
          </c:val>
          <c:smooth val="0"/>
          <c:extLst>
            <c:ext xmlns:c16="http://schemas.microsoft.com/office/drawing/2014/chart" uri="{C3380CC4-5D6E-409C-BE32-E72D297353CC}">
              <c16:uniqueId val="{00000002-829B-4AEE-9510-DE899ED33204}"/>
            </c:ext>
          </c:extLst>
        </c:ser>
        <c:dLbls>
          <c:showLegendKey val="0"/>
          <c:showVal val="0"/>
          <c:showCatName val="0"/>
          <c:showSerName val="0"/>
          <c:showPercent val="0"/>
          <c:showBubbleSize val="0"/>
        </c:dLbls>
        <c:marker val="1"/>
        <c:smooth val="0"/>
        <c:axId val="821602752"/>
        <c:axId val="821606112"/>
      </c:lineChart>
      <c:lineChart>
        <c:grouping val="standard"/>
        <c:varyColors val="0"/>
        <c:ser>
          <c:idx val="1"/>
          <c:order val="1"/>
          <c:tx>
            <c:strRef>
              <c:f>EC_annual_development!$O$1</c:f>
              <c:strCache>
                <c:ptCount val="1"/>
                <c:pt idx="0">
                  <c:v>EC Members</c:v>
                </c:pt>
              </c:strCache>
            </c:strRef>
          </c:tx>
          <c:spPr>
            <a:ln w="28575" cap="rnd">
              <a:solidFill>
                <a:schemeClr val="accent4"/>
              </a:solidFill>
              <a:prstDash val="sysDash"/>
              <a:round/>
            </a:ln>
            <a:effectLst/>
          </c:spPr>
          <c:marker>
            <c:symbol val="none"/>
          </c:marker>
          <c:cat>
            <c:strRef>
              <c:f>EC_annual_development!$A$2:$A$16</c:f>
              <c:strCache>
                <c:ptCount val="15"/>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EC_annual_development!$O$2:$O$16</c:f>
              <c:numCache>
                <c:formatCode>General</c:formatCode>
                <c:ptCount val="15"/>
                <c:pt idx="7">
                  <c:v>51000</c:v>
                </c:pt>
                <c:pt idx="8">
                  <c:v>63000</c:v>
                </c:pt>
                <c:pt idx="9">
                  <c:v>68000</c:v>
                </c:pt>
                <c:pt idx="10">
                  <c:v>87760</c:v>
                </c:pt>
                <c:pt idx="11">
                  <c:v>96331</c:v>
                </c:pt>
                <c:pt idx="12">
                  <c:v>111476</c:v>
                </c:pt>
                <c:pt idx="13">
                  <c:v>120214</c:v>
                </c:pt>
                <c:pt idx="14">
                  <c:v>131180</c:v>
                </c:pt>
              </c:numCache>
            </c:numRef>
          </c:val>
          <c:smooth val="0"/>
          <c:extLst>
            <c:ext xmlns:c16="http://schemas.microsoft.com/office/drawing/2014/chart" uri="{C3380CC4-5D6E-409C-BE32-E72D297353CC}">
              <c16:uniqueId val="{00000003-829B-4AEE-9510-DE899ED33204}"/>
            </c:ext>
          </c:extLst>
        </c:ser>
        <c:dLbls>
          <c:showLegendKey val="0"/>
          <c:showVal val="0"/>
          <c:showCatName val="0"/>
          <c:showSerName val="0"/>
          <c:showPercent val="0"/>
          <c:showBubbleSize val="0"/>
        </c:dLbls>
        <c:marker val="1"/>
        <c:smooth val="0"/>
        <c:axId val="613902911"/>
        <c:axId val="613902431"/>
      </c:lineChart>
      <c:catAx>
        <c:axId val="82160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606112"/>
        <c:crosses val="autoZero"/>
        <c:auto val="1"/>
        <c:lblAlgn val="ctr"/>
        <c:lblOffset val="100"/>
        <c:noMultiLvlLbl val="0"/>
      </c:catAx>
      <c:valAx>
        <c:axId val="82160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602752"/>
        <c:crosses val="autoZero"/>
        <c:crossBetween val="between"/>
      </c:valAx>
      <c:valAx>
        <c:axId val="613902431"/>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902911"/>
        <c:crosses val="max"/>
        <c:crossBetween val="between"/>
      </c:valAx>
      <c:catAx>
        <c:axId val="613902911"/>
        <c:scaling>
          <c:orientation val="minMax"/>
        </c:scaling>
        <c:delete val="1"/>
        <c:axPos val="b"/>
        <c:numFmt formatCode="General" sourceLinked="1"/>
        <c:majorTickMark val="out"/>
        <c:minorTickMark val="none"/>
        <c:tickLblPos val="nextTo"/>
        <c:crossAx val="6139024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295275</xdr:colOff>
      <xdr:row>17</xdr:row>
      <xdr:rowOff>152400</xdr:rowOff>
    </xdr:from>
    <xdr:to>
      <xdr:col>16</xdr:col>
      <xdr:colOff>600075</xdr:colOff>
      <xdr:row>32</xdr:row>
      <xdr:rowOff>152400</xdr:rowOff>
    </xdr:to>
    <xdr:graphicFrame macro="">
      <xdr:nvGraphicFramePr>
        <xdr:cNvPr id="3" name="Chart 2">
          <a:extLst>
            <a:ext uri="{FF2B5EF4-FFF2-40B4-BE49-F238E27FC236}">
              <a16:creationId xmlns:a16="http://schemas.microsoft.com/office/drawing/2014/main" id="{41E5B5A7-D7BC-4142-9E16-A0255E5D5F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O580"/>
  <sheetViews>
    <sheetView workbookViewId="0">
      <selection activeCell="L1" sqref="L1"/>
    </sheetView>
  </sheetViews>
  <sheetFormatPr defaultRowHeight="15" x14ac:dyDescent="0.25"/>
  <sheetData>
    <row r="1" spans="1:15" x14ac:dyDescent="0.25">
      <c r="A1" t="s">
        <v>3656</v>
      </c>
      <c r="B1" t="s">
        <v>3657</v>
      </c>
      <c r="C1" t="s">
        <v>5985</v>
      </c>
      <c r="D1" t="s">
        <v>3658</v>
      </c>
      <c r="E1" t="s">
        <v>6012</v>
      </c>
      <c r="F1" t="s">
        <v>3659</v>
      </c>
      <c r="G1" t="s">
        <v>3660</v>
      </c>
      <c r="H1" t="s">
        <v>3661</v>
      </c>
      <c r="I1" t="s">
        <v>3662</v>
      </c>
      <c r="J1" t="s">
        <v>3663</v>
      </c>
      <c r="K1" t="s">
        <v>3664</v>
      </c>
      <c r="L1" t="s">
        <v>3665</v>
      </c>
      <c r="M1" t="s">
        <v>5052</v>
      </c>
      <c r="N1" t="s">
        <v>5053</v>
      </c>
      <c r="O1" t="s">
        <v>5054</v>
      </c>
    </row>
    <row r="2" spans="1:15" x14ac:dyDescent="0.25">
      <c r="A2">
        <v>1</v>
      </c>
      <c r="B2" t="s">
        <v>0</v>
      </c>
      <c r="C2" t="s">
        <v>0</v>
      </c>
      <c r="D2" t="s">
        <v>3666</v>
      </c>
      <c r="E2" t="str" cm="1">
        <f t="array" ref="E2">INDEX(municipalities!B:B, MATCH(D2,municipalities!C:C,0),0)</f>
        <v>GM1730</v>
      </c>
      <c r="F2" t="s">
        <v>3667</v>
      </c>
      <c r="G2" t="s">
        <v>3668</v>
      </c>
      <c r="H2" t="s">
        <v>3669</v>
      </c>
      <c r="I2" t="str">
        <f t="shared" ref="I2:I65" si="0">LEFT(H2,4)</f>
        <v>9481</v>
      </c>
      <c r="J2">
        <v>2014</v>
      </c>
      <c r="K2">
        <v>61880442</v>
      </c>
      <c r="L2" t="s">
        <v>3670</v>
      </c>
      <c r="M2" t="s">
        <v>5055</v>
      </c>
      <c r="N2">
        <v>6.5761751859251998</v>
      </c>
      <c r="O2">
        <v>53.076635068255896</v>
      </c>
    </row>
    <row r="3" spans="1:15" x14ac:dyDescent="0.25">
      <c r="A3">
        <v>2</v>
      </c>
      <c r="B3" t="s">
        <v>0</v>
      </c>
      <c r="C3" t="s">
        <v>0</v>
      </c>
      <c r="D3" t="s">
        <v>1</v>
      </c>
      <c r="E3" t="str" cm="1">
        <f t="array" ref="E3">INDEX(municipalities!B:B, MATCH(D3,municipalities!C:C,0),0)</f>
        <v>GM1680</v>
      </c>
      <c r="F3" t="s">
        <v>3671</v>
      </c>
      <c r="G3" t="s">
        <v>3672</v>
      </c>
      <c r="H3" t="s">
        <v>3673</v>
      </c>
      <c r="I3" t="str">
        <f t="shared" si="0"/>
        <v>9464</v>
      </c>
      <c r="J3">
        <v>2012</v>
      </c>
      <c r="K3">
        <v>56166583</v>
      </c>
      <c r="L3" t="s">
        <v>3670</v>
      </c>
      <c r="M3" t="s">
        <v>5056</v>
      </c>
      <c r="N3">
        <v>6.7811945877866</v>
      </c>
      <c r="O3">
        <v>53.0375946569646</v>
      </c>
    </row>
    <row r="4" spans="1:15" x14ac:dyDescent="0.25">
      <c r="A4">
        <v>3</v>
      </c>
      <c r="B4" t="s">
        <v>0</v>
      </c>
      <c r="C4" t="s">
        <v>0</v>
      </c>
      <c r="D4" t="s">
        <v>52</v>
      </c>
      <c r="E4" t="str" cm="1">
        <f t="array" ref="E4">INDEX(municipalities!B:B, MATCH(D4,municipalities!C:C,0),0)</f>
        <v>GM1731</v>
      </c>
      <c r="F4" t="s">
        <v>3674</v>
      </c>
      <c r="G4" t="s">
        <v>3675</v>
      </c>
      <c r="H4" t="s">
        <v>3676</v>
      </c>
      <c r="I4" t="str">
        <f t="shared" si="0"/>
        <v>9437</v>
      </c>
      <c r="J4">
        <v>2015</v>
      </c>
      <c r="K4">
        <v>63658690</v>
      </c>
      <c r="L4" t="s">
        <v>3670</v>
      </c>
      <c r="M4" t="s">
        <v>5057</v>
      </c>
      <c r="N4">
        <v>6.6299852017027998</v>
      </c>
      <c r="O4">
        <v>52.8076336862174</v>
      </c>
    </row>
    <row r="5" spans="1:15" x14ac:dyDescent="0.25">
      <c r="A5">
        <v>4</v>
      </c>
      <c r="B5" t="s">
        <v>0</v>
      </c>
      <c r="C5" t="s">
        <v>0</v>
      </c>
      <c r="D5" t="s">
        <v>52</v>
      </c>
      <c r="E5" t="str" cm="1">
        <f t="array" ref="E5">INDEX(municipalities!B:B, MATCH(D5,municipalities!C:C,0),0)</f>
        <v>GM1731</v>
      </c>
      <c r="F5" t="s">
        <v>2777</v>
      </c>
      <c r="G5" t="s">
        <v>3677</v>
      </c>
      <c r="H5" t="s">
        <v>3678</v>
      </c>
      <c r="I5" t="str">
        <f t="shared" si="0"/>
        <v>9421</v>
      </c>
      <c r="J5">
        <v>2015</v>
      </c>
      <c r="K5">
        <v>63660393</v>
      </c>
      <c r="L5" t="s">
        <v>3670</v>
      </c>
      <c r="M5" t="s">
        <v>5058</v>
      </c>
      <c r="N5">
        <v>6.4651006574167997</v>
      </c>
      <c r="O5">
        <v>52.983904061040597</v>
      </c>
    </row>
    <row r="6" spans="1:15" x14ac:dyDescent="0.25">
      <c r="A6">
        <v>5</v>
      </c>
      <c r="B6" t="s">
        <v>0</v>
      </c>
      <c r="C6" t="s">
        <v>0</v>
      </c>
      <c r="D6" t="s">
        <v>52</v>
      </c>
      <c r="E6" t="str" cm="1">
        <f t="array" ref="E6">INDEX(municipalities!B:B, MATCH(D6,municipalities!C:C,0),0)</f>
        <v>GM1731</v>
      </c>
      <c r="F6" t="s">
        <v>3679</v>
      </c>
      <c r="G6" t="s">
        <v>3680</v>
      </c>
      <c r="H6" t="s">
        <v>3681</v>
      </c>
      <c r="I6" t="str">
        <f t="shared" si="0"/>
        <v>9419</v>
      </c>
      <c r="J6">
        <v>2018</v>
      </c>
      <c r="K6">
        <v>71701214</v>
      </c>
      <c r="L6" t="s">
        <v>3670</v>
      </c>
      <c r="M6" t="s">
        <v>5059</v>
      </c>
      <c r="N6">
        <v>6.5520262246438996</v>
      </c>
      <c r="O6">
        <v>52.785136400969897</v>
      </c>
    </row>
    <row r="7" spans="1:15" x14ac:dyDescent="0.25">
      <c r="A7">
        <v>6</v>
      </c>
      <c r="B7" t="s">
        <v>0</v>
      </c>
      <c r="C7" t="s">
        <v>0</v>
      </c>
      <c r="D7" t="s">
        <v>52</v>
      </c>
      <c r="E7" t="str" cm="1">
        <f t="array" ref="E7">INDEX(municipalities!B:B, MATCH(D7,municipalities!C:C,0),0)</f>
        <v>GM1731</v>
      </c>
      <c r="F7" t="s">
        <v>3682</v>
      </c>
      <c r="G7" t="s">
        <v>3683</v>
      </c>
      <c r="H7" t="s">
        <v>3684</v>
      </c>
      <c r="I7" t="str">
        <f t="shared" si="0"/>
        <v>9414</v>
      </c>
      <c r="J7">
        <v>2015</v>
      </c>
      <c r="K7">
        <v>63659816</v>
      </c>
      <c r="L7" t="s">
        <v>3670</v>
      </c>
      <c r="M7" t="s">
        <v>5060</v>
      </c>
      <c r="N7">
        <v>6.5376524176019002</v>
      </c>
      <c r="O7">
        <v>52.922028857645103</v>
      </c>
    </row>
    <row r="8" spans="1:15" x14ac:dyDescent="0.25">
      <c r="A8">
        <v>7</v>
      </c>
      <c r="B8" t="s">
        <v>0</v>
      </c>
      <c r="C8" t="s">
        <v>0</v>
      </c>
      <c r="D8" t="s">
        <v>8</v>
      </c>
      <c r="E8" t="str" cm="1">
        <f t="array" ref="E8">INDEX(municipalities!B:B, MATCH(D8,municipalities!C:C,0),0)</f>
        <v>GM0106</v>
      </c>
      <c r="G8" t="s">
        <v>3685</v>
      </c>
      <c r="H8" t="s">
        <v>3686</v>
      </c>
      <c r="I8" t="str">
        <f t="shared" si="0"/>
        <v>9406</v>
      </c>
      <c r="J8">
        <v>2016</v>
      </c>
      <c r="K8">
        <v>65613058</v>
      </c>
      <c r="L8" t="s">
        <v>3670</v>
      </c>
      <c r="M8" t="s">
        <v>5061</v>
      </c>
      <c r="N8">
        <v>6.5305645972319004</v>
      </c>
      <c r="O8">
        <v>53.004953345254599</v>
      </c>
    </row>
    <row r="9" spans="1:15" x14ac:dyDescent="0.25">
      <c r="A9">
        <v>8</v>
      </c>
      <c r="B9" t="s">
        <v>0</v>
      </c>
      <c r="C9" t="s">
        <v>0</v>
      </c>
      <c r="D9" t="s">
        <v>3666</v>
      </c>
      <c r="E9" t="str" cm="1">
        <f t="array" ref="E9">INDEX(municipalities!B:B, MATCH(D9,municipalities!C:C,0),0)</f>
        <v>GM1730</v>
      </c>
      <c r="G9" t="s">
        <v>3687</v>
      </c>
      <c r="H9" t="s">
        <v>3688</v>
      </c>
      <c r="I9" t="str">
        <f t="shared" si="0"/>
        <v>9403</v>
      </c>
      <c r="J9">
        <v>2021</v>
      </c>
      <c r="K9">
        <v>84752300</v>
      </c>
      <c r="L9" t="s">
        <v>3670</v>
      </c>
      <c r="M9" t="s">
        <v>5062</v>
      </c>
      <c r="N9">
        <v>6.5884787314553996</v>
      </c>
      <c r="O9">
        <v>53.018784409806599</v>
      </c>
    </row>
    <row r="10" spans="1:15" x14ac:dyDescent="0.25">
      <c r="A10">
        <v>9</v>
      </c>
      <c r="B10" t="s">
        <v>0</v>
      </c>
      <c r="C10" t="s">
        <v>0</v>
      </c>
      <c r="D10" t="s">
        <v>58</v>
      </c>
      <c r="E10" t="str" cm="1">
        <f t="array" ref="E10">INDEX(municipalities!B:B, MATCH(D10,municipalities!C:C,0),0)</f>
        <v>GM1699</v>
      </c>
      <c r="F10" t="s">
        <v>3689</v>
      </c>
      <c r="G10" t="s">
        <v>3690</v>
      </c>
      <c r="H10" t="s">
        <v>3691</v>
      </c>
      <c r="I10" t="str">
        <f t="shared" si="0"/>
        <v>9341</v>
      </c>
      <c r="J10">
        <v>2023</v>
      </c>
      <c r="K10">
        <v>92031986</v>
      </c>
      <c r="L10" t="s">
        <v>3670</v>
      </c>
      <c r="M10" t="s">
        <v>5063</v>
      </c>
      <c r="N10">
        <v>6.4083889621193002</v>
      </c>
      <c r="O10">
        <v>53.025902758203301</v>
      </c>
    </row>
    <row r="11" spans="1:15" x14ac:dyDescent="0.25">
      <c r="A11">
        <v>10</v>
      </c>
      <c r="B11" t="s">
        <v>0</v>
      </c>
      <c r="C11" t="s">
        <v>0</v>
      </c>
      <c r="D11" t="s">
        <v>58</v>
      </c>
      <c r="E11" t="str" cm="1">
        <f t="array" ref="E11">INDEX(municipalities!B:B, MATCH(D11,municipalities!C:C,0),0)</f>
        <v>GM1699</v>
      </c>
      <c r="F11" t="s">
        <v>3692</v>
      </c>
      <c r="G11" t="s">
        <v>3693</v>
      </c>
      <c r="H11" t="s">
        <v>3694</v>
      </c>
      <c r="I11" t="str">
        <f t="shared" si="0"/>
        <v>9333</v>
      </c>
      <c r="J11">
        <v>2011</v>
      </c>
      <c r="K11">
        <v>53344995</v>
      </c>
      <c r="L11" t="s">
        <v>3670</v>
      </c>
      <c r="M11" t="s">
        <v>5064</v>
      </c>
      <c r="N11">
        <v>6.4501188083598997</v>
      </c>
      <c r="O11">
        <v>53.095433044118401</v>
      </c>
    </row>
    <row r="12" spans="1:15" x14ac:dyDescent="0.25">
      <c r="A12">
        <v>11</v>
      </c>
      <c r="B12" t="s">
        <v>0</v>
      </c>
      <c r="C12" t="s">
        <v>0</v>
      </c>
      <c r="D12" t="s">
        <v>3695</v>
      </c>
      <c r="E12" t="str" cm="1">
        <f t="array" ref="E12">INDEX(municipalities!B:B, MATCH(D12,municipalities!C:C,0),0)</f>
        <v>GM1701</v>
      </c>
      <c r="F12" t="s">
        <v>3696</v>
      </c>
      <c r="G12" t="s">
        <v>3697</v>
      </c>
      <c r="H12" t="s">
        <v>3698</v>
      </c>
      <c r="I12" t="str">
        <f t="shared" si="0"/>
        <v>7981</v>
      </c>
      <c r="J12">
        <v>2017</v>
      </c>
      <c r="K12">
        <v>70472769</v>
      </c>
      <c r="L12" t="s">
        <v>3670</v>
      </c>
      <c r="M12" t="s">
        <v>5065</v>
      </c>
      <c r="N12">
        <v>6.3180800317310997</v>
      </c>
      <c r="O12">
        <v>52.859994454221599</v>
      </c>
    </row>
    <row r="13" spans="1:15" x14ac:dyDescent="0.25">
      <c r="A13">
        <v>12</v>
      </c>
      <c r="B13" t="s">
        <v>0</v>
      </c>
      <c r="C13" t="s">
        <v>0</v>
      </c>
      <c r="D13" t="s">
        <v>33</v>
      </c>
      <c r="E13" t="str" cm="1">
        <f t="array" ref="E13">INDEX(municipalities!B:B, MATCH(D13,municipalities!C:C,0),0)</f>
        <v>GM1690</v>
      </c>
      <c r="F13" t="s">
        <v>37</v>
      </c>
      <c r="G13" t="s">
        <v>3699</v>
      </c>
      <c r="H13" t="s">
        <v>3700</v>
      </c>
      <c r="I13" t="str">
        <f t="shared" si="0"/>
        <v>7964</v>
      </c>
      <c r="J13">
        <v>2015</v>
      </c>
      <c r="K13">
        <v>62839713</v>
      </c>
      <c r="L13" t="s">
        <v>3670</v>
      </c>
      <c r="M13" t="s">
        <v>5066</v>
      </c>
      <c r="N13">
        <v>6.3302502814443997</v>
      </c>
      <c r="O13">
        <v>52.78574726395</v>
      </c>
    </row>
    <row r="14" spans="1:15" x14ac:dyDescent="0.25">
      <c r="A14">
        <v>13</v>
      </c>
      <c r="B14" t="s">
        <v>0</v>
      </c>
      <c r="C14" t="s">
        <v>0</v>
      </c>
      <c r="D14" t="s">
        <v>33</v>
      </c>
      <c r="E14" t="str" cm="1">
        <f t="array" ref="E14">INDEX(municipalities!B:B, MATCH(D14,municipalities!C:C,0),0)</f>
        <v>GM1690</v>
      </c>
      <c r="F14" t="s">
        <v>34</v>
      </c>
      <c r="G14" t="s">
        <v>3701</v>
      </c>
      <c r="H14" t="s">
        <v>3702</v>
      </c>
      <c r="I14" t="str">
        <f t="shared" si="0"/>
        <v>7963</v>
      </c>
      <c r="J14">
        <v>2021</v>
      </c>
      <c r="K14">
        <v>81922949</v>
      </c>
      <c r="L14" t="s">
        <v>3670</v>
      </c>
      <c r="M14" t="s">
        <v>5067</v>
      </c>
      <c r="N14">
        <v>6.3668700740007003</v>
      </c>
      <c r="O14">
        <v>52.7591405496091</v>
      </c>
    </row>
    <row r="15" spans="1:15" x14ac:dyDescent="0.25">
      <c r="A15">
        <v>14</v>
      </c>
      <c r="B15" t="s">
        <v>0</v>
      </c>
      <c r="C15" t="s">
        <v>0</v>
      </c>
      <c r="D15" t="s">
        <v>33</v>
      </c>
      <c r="E15" t="str" cm="1">
        <f t="array" ref="E15">INDEX(municipalities!B:B, MATCH(D15,municipalities!C:C,0),0)</f>
        <v>GM1690</v>
      </c>
      <c r="F15" t="s">
        <v>3703</v>
      </c>
      <c r="G15" t="s">
        <v>3704</v>
      </c>
      <c r="H15" t="s">
        <v>3705</v>
      </c>
      <c r="I15" t="str">
        <f t="shared" si="0"/>
        <v>7961</v>
      </c>
      <c r="J15">
        <v>2018</v>
      </c>
      <c r="K15">
        <v>70963193</v>
      </c>
      <c r="L15" t="s">
        <v>3670</v>
      </c>
      <c r="M15" t="s">
        <v>5068</v>
      </c>
      <c r="N15">
        <v>6.2690531185370002</v>
      </c>
      <c r="O15">
        <v>52.732666738463003</v>
      </c>
    </row>
    <row r="16" spans="1:15" x14ac:dyDescent="0.25">
      <c r="A16">
        <v>15</v>
      </c>
      <c r="B16" t="s">
        <v>0</v>
      </c>
      <c r="C16" t="s">
        <v>0</v>
      </c>
      <c r="D16" t="s">
        <v>2438</v>
      </c>
      <c r="E16" t="str" cm="1">
        <f t="array" ref="E16">INDEX(municipalities!B:B, MATCH(D16,municipalities!C:C,0),0)</f>
        <v>GM0119</v>
      </c>
      <c r="F16" t="s">
        <v>3706</v>
      </c>
      <c r="G16" t="s">
        <v>3707</v>
      </c>
      <c r="H16" t="s">
        <v>3708</v>
      </c>
      <c r="I16" t="str">
        <f t="shared" si="0"/>
        <v>7948</v>
      </c>
      <c r="J16">
        <v>2018</v>
      </c>
      <c r="K16">
        <v>71205519</v>
      </c>
      <c r="L16" t="s">
        <v>3670</v>
      </c>
      <c r="M16" t="s">
        <v>5069</v>
      </c>
      <c r="N16">
        <v>6.1618625501151998</v>
      </c>
      <c r="O16">
        <v>52.735778358940998</v>
      </c>
    </row>
    <row r="17" spans="1:15" x14ac:dyDescent="0.25">
      <c r="A17">
        <v>16</v>
      </c>
      <c r="B17" t="s">
        <v>0</v>
      </c>
      <c r="C17" t="s">
        <v>0</v>
      </c>
      <c r="D17" t="s">
        <v>2438</v>
      </c>
      <c r="E17" t="str" cm="1">
        <f t="array" ref="E17">INDEX(municipalities!B:B, MATCH(D17,municipalities!C:C,0),0)</f>
        <v>GM0119</v>
      </c>
      <c r="G17" t="s">
        <v>3709</v>
      </c>
      <c r="H17" t="s">
        <v>3710</v>
      </c>
      <c r="I17" t="str">
        <f t="shared" si="0"/>
        <v>7944</v>
      </c>
      <c r="J17">
        <v>2021</v>
      </c>
      <c r="K17">
        <v>84324252</v>
      </c>
      <c r="L17" t="s">
        <v>3670</v>
      </c>
      <c r="M17" t="s">
        <v>5070</v>
      </c>
      <c r="N17">
        <v>6.1794648575815003</v>
      </c>
      <c r="O17">
        <v>52.685546186610303</v>
      </c>
    </row>
    <row r="18" spans="1:15" x14ac:dyDescent="0.25">
      <c r="A18">
        <v>17</v>
      </c>
      <c r="B18" t="s">
        <v>0</v>
      </c>
      <c r="C18" t="s">
        <v>0</v>
      </c>
      <c r="D18" t="s">
        <v>3064</v>
      </c>
      <c r="E18" t="str" cm="1">
        <f t="array" ref="E18">INDEX(municipalities!B:B, MATCH(D18,municipalities!C:C,0),0)</f>
        <v>GM0118</v>
      </c>
      <c r="F18" t="s">
        <v>3711</v>
      </c>
      <c r="G18" t="s">
        <v>3712</v>
      </c>
      <c r="H18" t="s">
        <v>3713</v>
      </c>
      <c r="I18" t="str">
        <f t="shared" si="0"/>
        <v>7933</v>
      </c>
      <c r="J18">
        <v>2021</v>
      </c>
      <c r="K18">
        <v>82252092</v>
      </c>
      <c r="L18" t="s">
        <v>3670</v>
      </c>
      <c r="M18" t="s">
        <v>5071</v>
      </c>
      <c r="N18">
        <v>6.4521037617074999</v>
      </c>
      <c r="O18">
        <v>52.776797827871597</v>
      </c>
    </row>
    <row r="19" spans="1:15" x14ac:dyDescent="0.25">
      <c r="A19">
        <v>18</v>
      </c>
      <c r="B19" t="s">
        <v>0</v>
      </c>
      <c r="C19" t="s">
        <v>0</v>
      </c>
      <c r="D19" t="s">
        <v>33</v>
      </c>
      <c r="E19" t="str" cm="1">
        <f t="array" ref="E19">INDEX(municipalities!B:B, MATCH(D19,municipalities!C:C,0),0)</f>
        <v>GM1690</v>
      </c>
      <c r="F19" t="s">
        <v>43</v>
      </c>
      <c r="G19" t="s">
        <v>3714</v>
      </c>
      <c r="H19" t="s">
        <v>3715</v>
      </c>
      <c r="I19" t="str">
        <f t="shared" si="0"/>
        <v>7921</v>
      </c>
      <c r="J19">
        <v>2022</v>
      </c>
      <c r="K19">
        <v>85948365</v>
      </c>
      <c r="L19" t="s">
        <v>3670</v>
      </c>
      <c r="M19" t="s">
        <v>5072</v>
      </c>
      <c r="N19">
        <v>6.4191393391405001</v>
      </c>
      <c r="O19">
        <v>52.662426632587497</v>
      </c>
    </row>
    <row r="20" spans="1:15" x14ac:dyDescent="0.25">
      <c r="A20">
        <v>19</v>
      </c>
      <c r="B20" t="s">
        <v>0</v>
      </c>
      <c r="C20" t="s">
        <v>0</v>
      </c>
      <c r="D20" t="s">
        <v>33</v>
      </c>
      <c r="E20" t="str" cm="1">
        <f t="array" ref="E20">INDEX(municipalities!B:B, MATCH(D20,municipalities!C:C,0),0)</f>
        <v>GM1690</v>
      </c>
      <c r="F20" t="s">
        <v>43</v>
      </c>
      <c r="G20" t="s">
        <v>3716</v>
      </c>
      <c r="H20" t="s">
        <v>3717</v>
      </c>
      <c r="I20" t="str">
        <f t="shared" si="0"/>
        <v>7921</v>
      </c>
      <c r="J20">
        <v>2012</v>
      </c>
      <c r="K20">
        <v>55395244</v>
      </c>
      <c r="L20" t="s">
        <v>3670</v>
      </c>
      <c r="M20" t="s">
        <v>5072</v>
      </c>
      <c r="N20">
        <v>6.4191393391405001</v>
      </c>
      <c r="O20">
        <v>52.662426632587497</v>
      </c>
    </row>
    <row r="21" spans="1:15" x14ac:dyDescent="0.25">
      <c r="A21">
        <v>20</v>
      </c>
      <c r="B21" t="s">
        <v>0</v>
      </c>
      <c r="C21" t="s">
        <v>0</v>
      </c>
      <c r="D21" t="s">
        <v>25</v>
      </c>
      <c r="E21" t="str" cm="1">
        <f t="array" ref="E21">INDEX(municipalities!B:B, MATCH(D21,municipalities!C:C,0),0)</f>
        <v>GM0109</v>
      </c>
      <c r="F21" t="s">
        <v>3718</v>
      </c>
      <c r="G21" t="s">
        <v>3719</v>
      </c>
      <c r="H21" t="s">
        <v>3720</v>
      </c>
      <c r="I21" t="str">
        <f t="shared" si="0"/>
        <v>7917</v>
      </c>
      <c r="J21">
        <v>2022</v>
      </c>
      <c r="K21">
        <v>87663872</v>
      </c>
      <c r="L21" t="s">
        <v>3670</v>
      </c>
      <c r="M21" t="s">
        <v>5073</v>
      </c>
      <c r="N21">
        <v>6.6195301803766</v>
      </c>
      <c r="O21">
        <v>52.736362779214197</v>
      </c>
    </row>
    <row r="22" spans="1:15" x14ac:dyDescent="0.25">
      <c r="A22">
        <v>21</v>
      </c>
      <c r="B22" t="s">
        <v>0</v>
      </c>
      <c r="C22" t="s">
        <v>0</v>
      </c>
      <c r="D22" t="s">
        <v>3064</v>
      </c>
      <c r="E22" t="str" cm="1">
        <f t="array" ref="E22">INDEX(municipalities!B:B, MATCH(D22,municipalities!C:C,0),0)</f>
        <v>GM0118</v>
      </c>
      <c r="F22" t="s">
        <v>3065</v>
      </c>
      <c r="G22" t="s">
        <v>3721</v>
      </c>
      <c r="H22" t="s">
        <v>3722</v>
      </c>
      <c r="I22" t="str">
        <f t="shared" si="0"/>
        <v>7916</v>
      </c>
      <c r="J22">
        <v>2021</v>
      </c>
      <c r="K22">
        <v>84712678</v>
      </c>
      <c r="L22" t="s">
        <v>3670</v>
      </c>
      <c r="M22" t="s">
        <v>5074</v>
      </c>
      <c r="N22">
        <v>6.5723190324873997</v>
      </c>
      <c r="O22">
        <v>52.681113614577697</v>
      </c>
    </row>
    <row r="23" spans="1:15" x14ac:dyDescent="0.25">
      <c r="A23">
        <v>22</v>
      </c>
      <c r="B23" t="s">
        <v>0</v>
      </c>
      <c r="C23" t="s">
        <v>0</v>
      </c>
      <c r="D23" t="s">
        <v>46</v>
      </c>
      <c r="E23" t="str" cm="1">
        <f t="array" ref="E23">INDEX(municipalities!B:B, MATCH(D23,municipalities!C:C,0),0)</f>
        <v>GM0114</v>
      </c>
      <c r="F23" t="s">
        <v>3723</v>
      </c>
      <c r="G23" t="s">
        <v>3724</v>
      </c>
      <c r="H23" t="s">
        <v>3725</v>
      </c>
      <c r="I23" t="str">
        <f t="shared" si="0"/>
        <v>7885</v>
      </c>
      <c r="J23">
        <v>2018</v>
      </c>
      <c r="K23">
        <v>71840605</v>
      </c>
      <c r="L23" t="s">
        <v>3670</v>
      </c>
      <c r="M23" t="s">
        <v>5075</v>
      </c>
      <c r="N23">
        <v>6.9650745708094002</v>
      </c>
      <c r="O23">
        <v>52.746808729761298</v>
      </c>
    </row>
    <row r="24" spans="1:15" x14ac:dyDescent="0.25">
      <c r="A24">
        <v>23</v>
      </c>
      <c r="B24" t="s">
        <v>0</v>
      </c>
      <c r="C24" t="s">
        <v>0</v>
      </c>
      <c r="D24" t="s">
        <v>3351</v>
      </c>
      <c r="E24" t="str" cm="1">
        <f t="array" ref="E24">INDEX(municipalities!B:B, MATCH(D24,municipalities!C:C,0),0)</f>
        <v>GM1681</v>
      </c>
      <c r="F24" t="s">
        <v>3726</v>
      </c>
      <c r="G24" t="s">
        <v>3727</v>
      </c>
      <c r="H24" t="s">
        <v>3728</v>
      </c>
      <c r="I24" t="str">
        <f t="shared" si="0"/>
        <v>7872</v>
      </c>
      <c r="J24">
        <v>2019</v>
      </c>
      <c r="K24">
        <v>75637286</v>
      </c>
      <c r="L24" t="s">
        <v>3670</v>
      </c>
      <c r="M24" t="s">
        <v>5076</v>
      </c>
      <c r="N24">
        <v>6.8865564320679997</v>
      </c>
      <c r="O24">
        <v>52.843076062210798</v>
      </c>
    </row>
    <row r="25" spans="1:15" x14ac:dyDescent="0.25">
      <c r="A25">
        <v>24</v>
      </c>
      <c r="B25" t="s">
        <v>0</v>
      </c>
      <c r="C25" t="s">
        <v>0</v>
      </c>
      <c r="D25" t="s">
        <v>25</v>
      </c>
      <c r="E25" t="str" cm="1">
        <f t="array" ref="E25">INDEX(municipalities!B:B, MATCH(D25,municipalities!C:C,0),0)</f>
        <v>GM0109</v>
      </c>
      <c r="F25" t="s">
        <v>26</v>
      </c>
      <c r="G25" t="s">
        <v>3729</v>
      </c>
      <c r="H25" t="s">
        <v>3730</v>
      </c>
      <c r="I25" t="str">
        <f t="shared" si="0"/>
        <v>7863</v>
      </c>
      <c r="J25">
        <v>2018</v>
      </c>
      <c r="K25">
        <v>72678518</v>
      </c>
      <c r="L25" t="s">
        <v>3670</v>
      </c>
      <c r="M25" t="s">
        <v>5077</v>
      </c>
      <c r="N25">
        <v>6.6804923015659003</v>
      </c>
      <c r="O25">
        <v>52.745564089365502</v>
      </c>
    </row>
    <row r="26" spans="1:15" x14ac:dyDescent="0.25">
      <c r="A26">
        <v>25</v>
      </c>
      <c r="B26" t="s">
        <v>0</v>
      </c>
      <c r="C26" t="s">
        <v>0</v>
      </c>
      <c r="D26" t="s">
        <v>25</v>
      </c>
      <c r="E26" t="str" cm="1">
        <f t="array" ref="E26">INDEX(municipalities!B:B, MATCH(D26,municipalities!C:C,0),0)</f>
        <v>GM0109</v>
      </c>
      <c r="F26" t="s">
        <v>3731</v>
      </c>
      <c r="G26" t="s">
        <v>3732</v>
      </c>
      <c r="H26" t="s">
        <v>3733</v>
      </c>
      <c r="I26" t="str">
        <f t="shared" si="0"/>
        <v>7849</v>
      </c>
      <c r="J26">
        <v>2023</v>
      </c>
      <c r="K26">
        <v>9040993</v>
      </c>
      <c r="L26" t="s">
        <v>3670</v>
      </c>
      <c r="M26" t="s">
        <v>5078</v>
      </c>
      <c r="N26">
        <v>6.7354328696163002</v>
      </c>
      <c r="O26">
        <v>52.8637467428644</v>
      </c>
    </row>
    <row r="27" spans="1:15" x14ac:dyDescent="0.25">
      <c r="A27">
        <v>26</v>
      </c>
      <c r="B27" t="s">
        <v>0</v>
      </c>
      <c r="C27" t="s">
        <v>0</v>
      </c>
      <c r="D27" t="s">
        <v>46</v>
      </c>
      <c r="E27" t="str" cm="1">
        <f t="array" ref="E27">INDEX(municipalities!B:B, MATCH(D27,municipalities!C:C,0),0)</f>
        <v>GM0114</v>
      </c>
      <c r="G27" t="s">
        <v>3734</v>
      </c>
      <c r="H27" t="s">
        <v>3735</v>
      </c>
      <c r="I27" t="str">
        <f t="shared" si="0"/>
        <v>7814</v>
      </c>
      <c r="J27">
        <v>2017</v>
      </c>
      <c r="K27">
        <v>70186855</v>
      </c>
      <c r="L27" t="s">
        <v>3670</v>
      </c>
      <c r="M27" t="s">
        <v>5079</v>
      </c>
      <c r="N27">
        <v>6.8778801241998</v>
      </c>
      <c r="O27">
        <v>52.7884350281509</v>
      </c>
    </row>
    <row r="28" spans="1:15" x14ac:dyDescent="0.25">
      <c r="A28">
        <v>27</v>
      </c>
      <c r="B28" t="s">
        <v>62</v>
      </c>
      <c r="C28" t="s">
        <v>62</v>
      </c>
      <c r="D28" t="s">
        <v>79</v>
      </c>
      <c r="E28" t="str" cm="1">
        <f t="array" ref="E28">INDEX(municipalities!B:B, MATCH(D28,municipalities!C:C,0),0)</f>
        <v>GM0171</v>
      </c>
      <c r="F28" t="s">
        <v>3736</v>
      </c>
      <c r="G28" t="s">
        <v>3737</v>
      </c>
      <c r="H28" t="s">
        <v>3738</v>
      </c>
      <c r="I28" t="str">
        <f t="shared" si="0"/>
        <v>8314</v>
      </c>
      <c r="J28">
        <v>2014</v>
      </c>
      <c r="K28">
        <v>62136542</v>
      </c>
      <c r="L28" t="s">
        <v>3670</v>
      </c>
      <c r="M28" t="s">
        <v>5080</v>
      </c>
      <c r="N28">
        <v>5.7572130842940998</v>
      </c>
      <c r="O28">
        <v>52.770965304806197</v>
      </c>
    </row>
    <row r="29" spans="1:15" x14ac:dyDescent="0.25">
      <c r="A29">
        <v>28</v>
      </c>
      <c r="B29" t="s">
        <v>62</v>
      </c>
      <c r="C29" t="s">
        <v>62</v>
      </c>
      <c r="D29" t="s">
        <v>79</v>
      </c>
      <c r="E29" t="str" cm="1">
        <f t="array" ref="E29">INDEX(municipalities!B:B, MATCH(D29,municipalities!C:C,0),0)</f>
        <v>GM0171</v>
      </c>
      <c r="F29" t="s">
        <v>80</v>
      </c>
      <c r="G29" t="s">
        <v>3739</v>
      </c>
      <c r="H29" t="s">
        <v>3740</v>
      </c>
      <c r="I29" t="str">
        <f t="shared" si="0"/>
        <v>8308</v>
      </c>
      <c r="J29">
        <v>2016</v>
      </c>
      <c r="K29">
        <v>67239072</v>
      </c>
      <c r="L29" t="s">
        <v>3670</v>
      </c>
      <c r="M29" t="s">
        <v>5081</v>
      </c>
      <c r="N29">
        <v>5.7152372447518998</v>
      </c>
      <c r="O29">
        <v>52.640312783315501</v>
      </c>
    </row>
    <row r="30" spans="1:15" x14ac:dyDescent="0.25">
      <c r="A30">
        <v>29</v>
      </c>
      <c r="B30" t="s">
        <v>62</v>
      </c>
      <c r="C30" t="s">
        <v>62</v>
      </c>
      <c r="D30" t="s">
        <v>3741</v>
      </c>
      <c r="E30" t="str" cm="1">
        <f t="array" ref="E30">INDEX(municipalities!B:B, MATCH(D30,municipalities!C:C,0),0)</f>
        <v>GM0303</v>
      </c>
      <c r="F30" t="s">
        <v>3742</v>
      </c>
      <c r="G30" t="s">
        <v>3743</v>
      </c>
      <c r="H30" t="s">
        <v>3744</v>
      </c>
      <c r="I30" t="str">
        <f t="shared" si="0"/>
        <v>8256</v>
      </c>
      <c r="J30">
        <v>2021</v>
      </c>
      <c r="K30">
        <v>82362297</v>
      </c>
      <c r="L30" t="s">
        <v>3670</v>
      </c>
      <c r="M30" t="s">
        <v>5082</v>
      </c>
      <c r="N30">
        <v>5.6804685814136002</v>
      </c>
      <c r="O30">
        <v>52.447837431814001</v>
      </c>
    </row>
    <row r="31" spans="1:15" x14ac:dyDescent="0.25">
      <c r="A31">
        <v>30</v>
      </c>
      <c r="B31" t="s">
        <v>62</v>
      </c>
      <c r="C31" t="s">
        <v>62</v>
      </c>
      <c r="D31" t="s">
        <v>93</v>
      </c>
      <c r="E31" t="str" cm="1">
        <f t="array" ref="E31">INDEX(municipalities!B:B, MATCH(D31,municipalities!C:C,0),0)</f>
        <v>GM0050</v>
      </c>
      <c r="G31" t="s">
        <v>3745</v>
      </c>
      <c r="H31" t="s">
        <v>3746</v>
      </c>
      <c r="I31" t="str">
        <f t="shared" si="0"/>
        <v>3898</v>
      </c>
      <c r="J31">
        <v>2017</v>
      </c>
      <c r="K31">
        <v>68050488</v>
      </c>
      <c r="L31" t="s">
        <v>3670</v>
      </c>
      <c r="M31" t="s">
        <v>5083</v>
      </c>
      <c r="N31">
        <v>5.5741289111703001</v>
      </c>
      <c r="O31">
        <v>52.381871182529203</v>
      </c>
    </row>
    <row r="32" spans="1:15" x14ac:dyDescent="0.25">
      <c r="A32">
        <v>31</v>
      </c>
      <c r="B32" t="s">
        <v>62</v>
      </c>
      <c r="C32" t="s">
        <v>62</v>
      </c>
      <c r="D32" t="s">
        <v>93</v>
      </c>
      <c r="E32" t="str" cm="1">
        <f t="array" ref="E32">INDEX(municipalities!B:B, MATCH(D32,municipalities!C:C,0),0)</f>
        <v>GM0050</v>
      </c>
      <c r="G32" t="s">
        <v>3747</v>
      </c>
      <c r="H32" t="s">
        <v>3748</v>
      </c>
      <c r="I32" t="str">
        <f t="shared" si="0"/>
        <v>3894</v>
      </c>
      <c r="J32">
        <v>2011</v>
      </c>
      <c r="K32">
        <v>52333744</v>
      </c>
      <c r="L32" t="s">
        <v>3670</v>
      </c>
      <c r="M32" t="s">
        <v>5084</v>
      </c>
      <c r="N32">
        <v>5.5303326626515004</v>
      </c>
      <c r="O32">
        <v>52.346746212059401</v>
      </c>
    </row>
    <row r="33" spans="1:15" x14ac:dyDescent="0.25">
      <c r="A33">
        <v>32</v>
      </c>
      <c r="B33" t="s">
        <v>62</v>
      </c>
      <c r="C33" t="s">
        <v>62</v>
      </c>
      <c r="D33" t="s">
        <v>93</v>
      </c>
      <c r="E33" t="str" cm="1">
        <f t="array" ref="E33">INDEX(municipalities!B:B, MATCH(D33,municipalities!C:C,0),0)</f>
        <v>GM0050</v>
      </c>
      <c r="G33" t="s">
        <v>3749</v>
      </c>
      <c r="H33" t="s">
        <v>3750</v>
      </c>
      <c r="I33" t="str">
        <f t="shared" si="0"/>
        <v>3893</v>
      </c>
      <c r="J33">
        <v>2023</v>
      </c>
      <c r="K33">
        <v>90474619</v>
      </c>
      <c r="L33" t="s">
        <v>3670</v>
      </c>
      <c r="M33" t="s">
        <v>5085</v>
      </c>
      <c r="N33">
        <v>5.5179611522782004</v>
      </c>
      <c r="O33">
        <v>52.335372778033701</v>
      </c>
    </row>
    <row r="34" spans="1:15" x14ac:dyDescent="0.25">
      <c r="A34">
        <v>33</v>
      </c>
      <c r="B34" t="s">
        <v>62</v>
      </c>
      <c r="C34" t="s">
        <v>62</v>
      </c>
      <c r="D34" t="s">
        <v>63</v>
      </c>
      <c r="E34" t="str" cm="1">
        <f t="array" ref="E34">INDEX(municipalities!B:B, MATCH(D34,municipalities!C:C,0),0)</f>
        <v>GM0034</v>
      </c>
      <c r="G34" t="s">
        <v>3751</v>
      </c>
      <c r="H34" t="s">
        <v>3752</v>
      </c>
      <c r="I34" t="str">
        <f t="shared" si="0"/>
        <v>1351</v>
      </c>
      <c r="J34">
        <v>2015</v>
      </c>
      <c r="K34">
        <v>62659928</v>
      </c>
      <c r="L34" t="s">
        <v>3670</v>
      </c>
      <c r="M34" t="s">
        <v>5086</v>
      </c>
      <c r="N34">
        <v>5.2168286926196004</v>
      </c>
      <c r="O34">
        <v>52.3491155699544</v>
      </c>
    </row>
    <row r="35" spans="1:15" x14ac:dyDescent="0.25">
      <c r="A35">
        <v>34</v>
      </c>
      <c r="B35" t="s">
        <v>62</v>
      </c>
      <c r="C35" t="s">
        <v>62</v>
      </c>
      <c r="D35" t="s">
        <v>63</v>
      </c>
      <c r="E35" t="str" cm="1">
        <f t="array" ref="E35">INDEX(municipalities!B:B, MATCH(D35,municipalities!C:C,0),0)</f>
        <v>GM0034</v>
      </c>
      <c r="G35" t="s">
        <v>3753</v>
      </c>
      <c r="H35" t="s">
        <v>3754</v>
      </c>
      <c r="I35" t="str">
        <f t="shared" si="0"/>
        <v>1328</v>
      </c>
      <c r="J35">
        <v>2012</v>
      </c>
      <c r="K35">
        <v>55061826</v>
      </c>
      <c r="L35" t="s">
        <v>3670</v>
      </c>
      <c r="M35" t="s">
        <v>5087</v>
      </c>
      <c r="N35">
        <v>5.2647136166593</v>
      </c>
      <c r="O35">
        <v>52.374145062440597</v>
      </c>
    </row>
    <row r="36" spans="1:15" x14ac:dyDescent="0.25">
      <c r="A36">
        <v>35</v>
      </c>
      <c r="B36" t="s">
        <v>101</v>
      </c>
      <c r="C36" t="s">
        <v>101</v>
      </c>
      <c r="D36" t="s">
        <v>182</v>
      </c>
      <c r="E36" t="str" cm="1">
        <f t="array" ref="E36">INDEX(municipalities!B:B, MATCH(D36,municipalities!C:C,0),0)</f>
        <v>GM1970</v>
      </c>
      <c r="F36" t="s">
        <v>3755</v>
      </c>
      <c r="G36" t="s">
        <v>3756</v>
      </c>
      <c r="H36" t="s">
        <v>3757</v>
      </c>
      <c r="I36" t="str">
        <f t="shared" si="0"/>
        <v>9298</v>
      </c>
      <c r="J36">
        <v>2019</v>
      </c>
      <c r="K36">
        <v>75274612</v>
      </c>
      <c r="L36" t="s">
        <v>3670</v>
      </c>
      <c r="M36" t="s">
        <v>5088</v>
      </c>
      <c r="N36">
        <v>6.0706118858932001</v>
      </c>
      <c r="O36">
        <v>53.265972719048598</v>
      </c>
    </row>
    <row r="37" spans="1:15" x14ac:dyDescent="0.25">
      <c r="A37">
        <v>36</v>
      </c>
      <c r="B37" t="s">
        <v>101</v>
      </c>
      <c r="C37" t="s">
        <v>101</v>
      </c>
      <c r="D37" t="s">
        <v>182</v>
      </c>
      <c r="E37" t="str" cm="1">
        <f t="array" ref="E37">INDEX(municipalities!B:B, MATCH(D37,municipalities!C:C,0),0)</f>
        <v>GM1970</v>
      </c>
      <c r="F37" t="s">
        <v>196</v>
      </c>
      <c r="G37" t="s">
        <v>3758</v>
      </c>
      <c r="H37" t="s">
        <v>3759</v>
      </c>
      <c r="I37" t="str">
        <f t="shared" si="0"/>
        <v>9295</v>
      </c>
      <c r="J37">
        <v>2015</v>
      </c>
      <c r="K37">
        <v>61854476</v>
      </c>
      <c r="L37" t="s">
        <v>3670</v>
      </c>
      <c r="M37" t="s">
        <v>5089</v>
      </c>
      <c r="N37">
        <v>6.0891775383473998</v>
      </c>
      <c r="O37">
        <v>53.303975252353403</v>
      </c>
    </row>
    <row r="38" spans="1:15" x14ac:dyDescent="0.25">
      <c r="A38">
        <v>37</v>
      </c>
      <c r="B38" t="s">
        <v>101</v>
      </c>
      <c r="C38" t="s">
        <v>101</v>
      </c>
      <c r="D38" t="s">
        <v>102</v>
      </c>
      <c r="E38" t="str" cm="1">
        <f t="array" ref="E38">INDEX(municipalities!B:B, MATCH(D38,municipalities!C:C,0),0)</f>
        <v>GM0059</v>
      </c>
      <c r="F38" t="s">
        <v>103</v>
      </c>
      <c r="G38" t="s">
        <v>3760</v>
      </c>
      <c r="H38" t="s">
        <v>3761</v>
      </c>
      <c r="I38" t="str">
        <f t="shared" si="0"/>
        <v>9285</v>
      </c>
      <c r="J38">
        <v>2017</v>
      </c>
      <c r="K38">
        <v>68190700</v>
      </c>
      <c r="L38" t="s">
        <v>3670</v>
      </c>
      <c r="M38" t="s">
        <v>5090</v>
      </c>
      <c r="N38">
        <v>6.1574034475515003</v>
      </c>
      <c r="O38">
        <v>53.249893704886503</v>
      </c>
    </row>
    <row r="39" spans="1:15" x14ac:dyDescent="0.25">
      <c r="A39">
        <v>38</v>
      </c>
      <c r="B39" t="s">
        <v>101</v>
      </c>
      <c r="C39" t="s">
        <v>101</v>
      </c>
      <c r="D39" t="s">
        <v>102</v>
      </c>
      <c r="E39" t="str" cm="1">
        <f t="array" ref="E39">INDEX(municipalities!B:B, MATCH(D39,municipalities!C:C,0),0)</f>
        <v>GM0059</v>
      </c>
      <c r="F39" t="s">
        <v>3762</v>
      </c>
      <c r="G39" t="s">
        <v>3763</v>
      </c>
      <c r="H39" t="s">
        <v>3764</v>
      </c>
      <c r="I39" t="str">
        <f t="shared" si="0"/>
        <v>9281</v>
      </c>
      <c r="J39">
        <v>2016</v>
      </c>
      <c r="K39">
        <v>65531450</v>
      </c>
      <c r="L39" t="s">
        <v>3670</v>
      </c>
      <c r="M39" t="s">
        <v>5091</v>
      </c>
      <c r="N39">
        <v>6.1300451681721997</v>
      </c>
      <c r="O39">
        <v>53.185790276090998</v>
      </c>
    </row>
    <row r="40" spans="1:15" x14ac:dyDescent="0.25">
      <c r="A40">
        <v>39</v>
      </c>
      <c r="B40" t="s">
        <v>101</v>
      </c>
      <c r="C40" t="s">
        <v>101</v>
      </c>
      <c r="D40" t="s">
        <v>117</v>
      </c>
      <c r="E40" t="str" cm="1">
        <f t="array" ref="E40">INDEX(municipalities!B:B, MATCH(D40,municipalities!C:C,0),0)</f>
        <v>GM1891</v>
      </c>
      <c r="F40" t="s">
        <v>3765</v>
      </c>
      <c r="G40" t="s">
        <v>3766</v>
      </c>
      <c r="H40" t="s">
        <v>3767</v>
      </c>
      <c r="I40" t="str">
        <f t="shared" si="0"/>
        <v>9269</v>
      </c>
      <c r="J40">
        <v>2022</v>
      </c>
      <c r="K40">
        <v>85472638</v>
      </c>
      <c r="L40" t="s">
        <v>3670</v>
      </c>
      <c r="M40" t="s">
        <v>5092</v>
      </c>
      <c r="N40">
        <v>5.9732520325139999</v>
      </c>
      <c r="O40">
        <v>53.245876688281903</v>
      </c>
    </row>
    <row r="41" spans="1:15" x14ac:dyDescent="0.25">
      <c r="A41">
        <v>40</v>
      </c>
      <c r="B41" t="s">
        <v>101</v>
      </c>
      <c r="C41" t="s">
        <v>101</v>
      </c>
      <c r="D41" t="s">
        <v>257</v>
      </c>
      <c r="E41" t="str" cm="1">
        <f t="array" ref="E41">INDEX(municipalities!B:B, MATCH(D41,municipalities!C:C,0),0)</f>
        <v>GM0737</v>
      </c>
      <c r="F41" t="s">
        <v>2829</v>
      </c>
      <c r="G41" t="s">
        <v>3768</v>
      </c>
      <c r="H41" t="s">
        <v>3769</v>
      </c>
      <c r="I41" t="str">
        <f t="shared" si="0"/>
        <v>9263</v>
      </c>
      <c r="J41">
        <v>2014</v>
      </c>
      <c r="K41">
        <v>61785423</v>
      </c>
      <c r="L41" t="s">
        <v>3670</v>
      </c>
      <c r="M41" t="s">
        <v>5093</v>
      </c>
      <c r="N41">
        <v>5.9642641879365002</v>
      </c>
      <c r="O41">
        <v>53.1619535205189</v>
      </c>
    </row>
    <row r="42" spans="1:15" x14ac:dyDescent="0.25">
      <c r="A42">
        <v>41</v>
      </c>
      <c r="B42" t="s">
        <v>101</v>
      </c>
      <c r="C42" t="s">
        <v>101</v>
      </c>
      <c r="D42" t="s">
        <v>257</v>
      </c>
      <c r="E42" t="str" cm="1">
        <f t="array" ref="E42">INDEX(municipalities!B:B, MATCH(D42,municipalities!C:C,0),0)</f>
        <v>GM0737</v>
      </c>
      <c r="F42" t="s">
        <v>258</v>
      </c>
      <c r="G42" t="s">
        <v>3770</v>
      </c>
      <c r="H42" t="s">
        <v>3771</v>
      </c>
      <c r="I42" t="str">
        <f t="shared" si="0"/>
        <v>9261</v>
      </c>
      <c r="J42">
        <v>2019</v>
      </c>
      <c r="K42">
        <v>74997378</v>
      </c>
      <c r="L42" t="s">
        <v>3670</v>
      </c>
      <c r="M42" t="s">
        <v>5094</v>
      </c>
      <c r="N42">
        <v>6.0711406090417004</v>
      </c>
      <c r="O42">
        <v>53.176977866099499</v>
      </c>
    </row>
    <row r="43" spans="1:15" x14ac:dyDescent="0.25">
      <c r="A43">
        <v>42</v>
      </c>
      <c r="B43" t="s">
        <v>101</v>
      </c>
      <c r="C43" t="s">
        <v>101</v>
      </c>
      <c r="D43" t="s">
        <v>257</v>
      </c>
      <c r="E43" t="str" cm="1">
        <f t="array" ref="E43">INDEX(municipalities!B:B, MATCH(D43,municipalities!C:C,0),0)</f>
        <v>GM0737</v>
      </c>
      <c r="F43" t="s">
        <v>3772</v>
      </c>
      <c r="G43" t="s">
        <v>3773</v>
      </c>
      <c r="H43" t="s">
        <v>3774</v>
      </c>
      <c r="I43" t="str">
        <f t="shared" si="0"/>
        <v>9251</v>
      </c>
      <c r="J43">
        <v>2020</v>
      </c>
      <c r="K43">
        <v>80181848</v>
      </c>
      <c r="L43" t="s">
        <v>3670</v>
      </c>
      <c r="M43" t="s">
        <v>5095</v>
      </c>
      <c r="N43">
        <v>5.9963467107254997</v>
      </c>
      <c r="O43">
        <v>53.200048493558697</v>
      </c>
    </row>
    <row r="44" spans="1:15" x14ac:dyDescent="0.25">
      <c r="A44">
        <v>43</v>
      </c>
      <c r="B44" t="s">
        <v>101</v>
      </c>
      <c r="C44" t="s">
        <v>101</v>
      </c>
      <c r="D44" t="s">
        <v>213</v>
      </c>
      <c r="E44" t="str" cm="1">
        <f t="array" ref="E44">INDEX(municipalities!B:B, MATCH(D44,municipalities!C:C,0),0)</f>
        <v>GM0086</v>
      </c>
      <c r="F44" t="s">
        <v>2816</v>
      </c>
      <c r="G44" t="s">
        <v>3775</v>
      </c>
      <c r="H44" t="s">
        <v>3776</v>
      </c>
      <c r="I44" t="str">
        <f t="shared" si="0"/>
        <v>9245</v>
      </c>
      <c r="J44">
        <v>2015</v>
      </c>
      <c r="K44">
        <v>62893327</v>
      </c>
      <c r="L44" t="s">
        <v>3670</v>
      </c>
      <c r="M44" t="s">
        <v>5096</v>
      </c>
      <c r="N44">
        <v>5.9884062312986996</v>
      </c>
      <c r="O44">
        <v>53.066393953110797</v>
      </c>
    </row>
    <row r="45" spans="1:15" x14ac:dyDescent="0.25">
      <c r="A45">
        <v>44</v>
      </c>
      <c r="B45" t="s">
        <v>101</v>
      </c>
      <c r="C45" t="s">
        <v>101</v>
      </c>
      <c r="D45" t="s">
        <v>213</v>
      </c>
      <c r="E45" t="str" cm="1">
        <f t="array" ref="E45">INDEX(municipalities!B:B, MATCH(D45,municipalities!C:C,0),0)</f>
        <v>GM0086</v>
      </c>
      <c r="F45" t="s">
        <v>214</v>
      </c>
      <c r="G45" t="s">
        <v>3777</v>
      </c>
      <c r="H45" t="s">
        <v>3778</v>
      </c>
      <c r="I45" t="str">
        <f t="shared" si="0"/>
        <v>9243</v>
      </c>
      <c r="J45">
        <v>2020</v>
      </c>
      <c r="K45">
        <v>78394678</v>
      </c>
      <c r="L45" t="s">
        <v>3670</v>
      </c>
      <c r="M45" t="s">
        <v>5097</v>
      </c>
      <c r="N45">
        <v>6.2723303532696004</v>
      </c>
      <c r="O45">
        <v>53.077666900885198</v>
      </c>
    </row>
    <row r="46" spans="1:15" x14ac:dyDescent="0.25">
      <c r="A46">
        <v>45</v>
      </c>
      <c r="B46" t="s">
        <v>101</v>
      </c>
      <c r="C46" t="s">
        <v>101</v>
      </c>
      <c r="D46" t="s">
        <v>213</v>
      </c>
      <c r="E46" t="str" cm="1">
        <f t="array" ref="E46">INDEX(municipalities!B:B, MATCH(D46,municipalities!C:C,0),0)</f>
        <v>GM0086</v>
      </c>
      <c r="F46" t="s">
        <v>217</v>
      </c>
      <c r="G46" t="s">
        <v>3779</v>
      </c>
      <c r="H46" t="s">
        <v>3780</v>
      </c>
      <c r="I46" t="str">
        <f t="shared" si="0"/>
        <v>9241</v>
      </c>
      <c r="J46">
        <v>2015</v>
      </c>
      <c r="K46">
        <v>64579131</v>
      </c>
      <c r="L46" t="s">
        <v>3670</v>
      </c>
      <c r="M46" t="s">
        <v>5098</v>
      </c>
      <c r="N46">
        <v>6.1943087319967001</v>
      </c>
      <c r="O46">
        <v>53.052119750708201</v>
      </c>
    </row>
    <row r="47" spans="1:15" x14ac:dyDescent="0.25">
      <c r="A47">
        <v>46</v>
      </c>
      <c r="B47" t="s">
        <v>101</v>
      </c>
      <c r="C47" t="s">
        <v>101</v>
      </c>
      <c r="D47" t="s">
        <v>220</v>
      </c>
      <c r="E47" t="str" cm="1">
        <f t="array" ref="E47">INDEX(municipalities!B:B, MATCH(D47,municipalities!C:C,0),0)</f>
        <v>GM0088</v>
      </c>
      <c r="F47" t="s">
        <v>220</v>
      </c>
      <c r="G47" t="s">
        <v>3781</v>
      </c>
      <c r="H47" t="s">
        <v>3782</v>
      </c>
      <c r="I47" t="str">
        <f t="shared" si="0"/>
        <v>9166</v>
      </c>
      <c r="J47">
        <v>2014</v>
      </c>
      <c r="K47">
        <v>60948000</v>
      </c>
      <c r="L47" t="s">
        <v>3670</v>
      </c>
      <c r="M47" t="s">
        <v>5099</v>
      </c>
      <c r="N47">
        <v>6.2325095502185999</v>
      </c>
      <c r="O47">
        <v>53.492597094239201</v>
      </c>
    </row>
    <row r="48" spans="1:15" x14ac:dyDescent="0.25">
      <c r="A48">
        <v>47</v>
      </c>
      <c r="B48" t="s">
        <v>101</v>
      </c>
      <c r="C48" t="s">
        <v>101</v>
      </c>
      <c r="D48" t="s">
        <v>111</v>
      </c>
      <c r="E48" t="str" cm="1">
        <f t="array" ref="E48">INDEX(municipalities!B:B, MATCH(D48,municipalities!C:C,0),0)</f>
        <v>GM0060</v>
      </c>
      <c r="G48" t="s">
        <v>3783</v>
      </c>
      <c r="H48" t="s">
        <v>3784</v>
      </c>
      <c r="I48" t="str">
        <f t="shared" si="0"/>
        <v>9164</v>
      </c>
      <c r="J48">
        <v>2009</v>
      </c>
      <c r="K48">
        <v>1146615</v>
      </c>
      <c r="L48" t="s">
        <v>3670</v>
      </c>
      <c r="M48" t="s">
        <v>5100</v>
      </c>
      <c r="N48">
        <v>5.8588561878179002</v>
      </c>
      <c r="O48">
        <v>53.455944259334302</v>
      </c>
    </row>
    <row r="49" spans="1:15" x14ac:dyDescent="0.25">
      <c r="A49">
        <v>48</v>
      </c>
      <c r="B49" t="s">
        <v>101</v>
      </c>
      <c r="C49" t="s">
        <v>101</v>
      </c>
      <c r="D49" t="s">
        <v>182</v>
      </c>
      <c r="E49" t="str" cm="1">
        <f t="array" ref="E49">INDEX(municipalities!B:B, MATCH(D49,municipalities!C:C,0),0)</f>
        <v>GM1970</v>
      </c>
      <c r="F49" t="s">
        <v>3785</v>
      </c>
      <c r="G49" t="s">
        <v>3786</v>
      </c>
      <c r="H49" t="s">
        <v>3787</v>
      </c>
      <c r="I49" t="str">
        <f t="shared" si="0"/>
        <v>9145</v>
      </c>
      <c r="J49">
        <v>2014</v>
      </c>
      <c r="K49">
        <v>60444002</v>
      </c>
      <c r="L49" t="s">
        <v>3670</v>
      </c>
      <c r="M49" t="s">
        <v>5101</v>
      </c>
      <c r="N49">
        <v>5.9652976024370998</v>
      </c>
      <c r="O49">
        <v>53.3826234832936</v>
      </c>
    </row>
    <row r="50" spans="1:15" x14ac:dyDescent="0.25">
      <c r="A50">
        <v>49</v>
      </c>
      <c r="B50" t="s">
        <v>101</v>
      </c>
      <c r="C50" t="s">
        <v>101</v>
      </c>
      <c r="D50" t="s">
        <v>182</v>
      </c>
      <c r="E50" t="str" cm="1">
        <f t="array" ref="E50">INDEX(municipalities!B:B, MATCH(D50,municipalities!C:C,0),0)</f>
        <v>GM1970</v>
      </c>
      <c r="F50" t="s">
        <v>183</v>
      </c>
      <c r="G50" t="s">
        <v>3788</v>
      </c>
      <c r="H50" t="s">
        <v>3789</v>
      </c>
      <c r="I50" t="str">
        <f t="shared" si="0"/>
        <v>9133</v>
      </c>
      <c r="J50">
        <v>2018</v>
      </c>
      <c r="K50">
        <v>73176761</v>
      </c>
      <c r="L50" t="s">
        <v>3670</v>
      </c>
      <c r="M50" t="s">
        <v>5102</v>
      </c>
      <c r="N50">
        <v>6.1362450245630997</v>
      </c>
      <c r="O50">
        <v>53.377330242871999</v>
      </c>
    </row>
    <row r="51" spans="1:15" x14ac:dyDescent="0.25">
      <c r="A51">
        <v>50</v>
      </c>
      <c r="B51" t="s">
        <v>101</v>
      </c>
      <c r="C51" t="s">
        <v>101</v>
      </c>
      <c r="D51" t="s">
        <v>182</v>
      </c>
      <c r="E51" t="str" cm="1">
        <f t="array" ref="E51">INDEX(municipalities!B:B, MATCH(D51,municipalities!C:C,0),0)</f>
        <v>GM1970</v>
      </c>
      <c r="F51" t="s">
        <v>3790</v>
      </c>
      <c r="G51" t="s">
        <v>3791</v>
      </c>
      <c r="H51" t="s">
        <v>3792</v>
      </c>
      <c r="I51" t="str">
        <f t="shared" si="0"/>
        <v>9123</v>
      </c>
      <c r="J51">
        <v>2013</v>
      </c>
      <c r="K51">
        <v>59357886</v>
      </c>
      <c r="L51" t="s">
        <v>3670</v>
      </c>
      <c r="M51" t="s">
        <v>5103</v>
      </c>
      <c r="N51">
        <v>6.0691683984509002</v>
      </c>
      <c r="O51">
        <v>53.360966939238899</v>
      </c>
    </row>
    <row r="52" spans="1:15" x14ac:dyDescent="0.25">
      <c r="A52">
        <v>51</v>
      </c>
      <c r="B52" t="s">
        <v>101</v>
      </c>
      <c r="C52" t="s">
        <v>101</v>
      </c>
      <c r="D52" t="s">
        <v>154</v>
      </c>
      <c r="E52" t="str" cm="1">
        <f t="array" ref="E52">INDEX(municipalities!B:B, MATCH(D52,municipalities!C:C,0),0)</f>
        <v>GM0080</v>
      </c>
      <c r="F52" t="s">
        <v>2813</v>
      </c>
      <c r="G52" t="s">
        <v>3793</v>
      </c>
      <c r="H52" t="s">
        <v>3794</v>
      </c>
      <c r="I52" t="str">
        <f t="shared" si="0"/>
        <v>9084</v>
      </c>
      <c r="J52">
        <v>2016</v>
      </c>
      <c r="K52">
        <v>67063071</v>
      </c>
      <c r="L52" t="s">
        <v>3670</v>
      </c>
      <c r="M52" t="s">
        <v>5104</v>
      </c>
      <c r="N52">
        <v>5.8044618090108999</v>
      </c>
      <c r="O52">
        <v>53.178454684450003</v>
      </c>
    </row>
    <row r="53" spans="1:15" x14ac:dyDescent="0.25">
      <c r="A53">
        <v>52</v>
      </c>
      <c r="B53" t="s">
        <v>101</v>
      </c>
      <c r="C53" t="s">
        <v>101</v>
      </c>
      <c r="D53" t="s">
        <v>279</v>
      </c>
      <c r="E53" t="str" cm="1">
        <f t="array" ref="E53">INDEX(municipalities!B:B, MATCH(D53,municipalities!C:C,0),0)</f>
        <v>GM1949</v>
      </c>
      <c r="F53" t="s">
        <v>3795</v>
      </c>
      <c r="G53" t="s">
        <v>3796</v>
      </c>
      <c r="H53" t="s">
        <v>3797</v>
      </c>
      <c r="I53" t="str">
        <f t="shared" si="0"/>
        <v>9076</v>
      </c>
      <c r="J53">
        <v>2014</v>
      </c>
      <c r="K53">
        <v>61586994</v>
      </c>
      <c r="L53" t="s">
        <v>3670</v>
      </c>
      <c r="M53" t="s">
        <v>5105</v>
      </c>
      <c r="N53">
        <v>5.6770432888234996</v>
      </c>
      <c r="O53">
        <v>53.296589034429402</v>
      </c>
    </row>
    <row r="54" spans="1:15" x14ac:dyDescent="0.25">
      <c r="A54">
        <v>53</v>
      </c>
      <c r="B54" t="s">
        <v>101</v>
      </c>
      <c r="C54" t="s">
        <v>101</v>
      </c>
      <c r="D54" t="s">
        <v>182</v>
      </c>
      <c r="E54" t="str" cm="1">
        <f t="array" ref="E54">INDEX(municipalities!B:B, MATCH(D54,municipalities!C:C,0),0)</f>
        <v>GM1970</v>
      </c>
      <c r="F54" t="s">
        <v>189</v>
      </c>
      <c r="G54" t="s">
        <v>3798</v>
      </c>
      <c r="H54" t="s">
        <v>3799</v>
      </c>
      <c r="I54" t="str">
        <f t="shared" si="0"/>
        <v>9073</v>
      </c>
      <c r="J54">
        <v>2015</v>
      </c>
      <c r="K54">
        <v>63064022</v>
      </c>
      <c r="L54" t="s">
        <v>3670</v>
      </c>
      <c r="M54" t="s">
        <v>5106</v>
      </c>
      <c r="N54">
        <v>5.7821372207671002</v>
      </c>
      <c r="O54">
        <v>53.328717655499801</v>
      </c>
    </row>
    <row r="55" spans="1:15" x14ac:dyDescent="0.25">
      <c r="A55">
        <v>54</v>
      </c>
      <c r="B55" t="s">
        <v>101</v>
      </c>
      <c r="C55" t="s">
        <v>101</v>
      </c>
      <c r="D55" t="s">
        <v>257</v>
      </c>
      <c r="E55" t="str" cm="1">
        <f t="array" ref="E55">INDEX(municipalities!B:B, MATCH(D55,municipalities!C:C,0),0)</f>
        <v>GM0737</v>
      </c>
      <c r="F55" t="s">
        <v>3800</v>
      </c>
      <c r="G55" t="s">
        <v>3801</v>
      </c>
      <c r="H55" t="s">
        <v>3802</v>
      </c>
      <c r="I55" t="str">
        <f t="shared" si="0"/>
        <v>9062</v>
      </c>
      <c r="J55">
        <v>2014</v>
      </c>
      <c r="K55">
        <v>59895829</v>
      </c>
      <c r="L55" t="s">
        <v>3670</v>
      </c>
      <c r="M55" t="s">
        <v>5107</v>
      </c>
      <c r="N55">
        <v>5.8893285079546001</v>
      </c>
      <c r="O55">
        <v>53.252528478834002</v>
      </c>
    </row>
    <row r="56" spans="1:15" x14ac:dyDescent="0.25">
      <c r="A56">
        <v>55</v>
      </c>
      <c r="B56" t="s">
        <v>101</v>
      </c>
      <c r="C56" t="s">
        <v>101</v>
      </c>
      <c r="D56" t="s">
        <v>154</v>
      </c>
      <c r="E56" t="str" cm="1">
        <f t="array" ref="E56">INDEX(municipalities!B:B, MATCH(D56,municipalities!C:C,0),0)</f>
        <v>GM0080</v>
      </c>
      <c r="F56" t="s">
        <v>3803</v>
      </c>
      <c r="G56" t="s">
        <v>3804</v>
      </c>
      <c r="H56" t="s">
        <v>3805</v>
      </c>
      <c r="I56" t="str">
        <f t="shared" si="0"/>
        <v>9051</v>
      </c>
      <c r="J56">
        <v>2019</v>
      </c>
      <c r="K56">
        <v>74914367</v>
      </c>
      <c r="L56" t="s">
        <v>3670</v>
      </c>
      <c r="M56" t="s">
        <v>5108</v>
      </c>
      <c r="N56">
        <v>5.7773407354729001</v>
      </c>
      <c r="O56">
        <v>53.264995271636799</v>
      </c>
    </row>
    <row r="57" spans="1:15" x14ac:dyDescent="0.25">
      <c r="A57">
        <v>56</v>
      </c>
      <c r="B57" t="s">
        <v>101</v>
      </c>
      <c r="C57" t="s">
        <v>101</v>
      </c>
      <c r="D57" t="s">
        <v>279</v>
      </c>
      <c r="E57" t="str" cm="1">
        <f t="array" ref="E57">INDEX(municipalities!B:B, MATCH(D57,municipalities!C:C,0),0)</f>
        <v>GM1949</v>
      </c>
      <c r="F57" t="s">
        <v>296</v>
      </c>
      <c r="G57" t="s">
        <v>3806</v>
      </c>
      <c r="H57" t="s">
        <v>3807</v>
      </c>
      <c r="I57" t="str">
        <f t="shared" si="0"/>
        <v>9043</v>
      </c>
      <c r="J57">
        <v>2016</v>
      </c>
      <c r="K57">
        <v>66285224</v>
      </c>
      <c r="L57" t="s">
        <v>3670</v>
      </c>
      <c r="M57" t="s">
        <v>5109</v>
      </c>
      <c r="N57">
        <v>5.6272139212613004</v>
      </c>
      <c r="O57">
        <v>53.247881026095001</v>
      </c>
    </row>
    <row r="58" spans="1:15" x14ac:dyDescent="0.25">
      <c r="A58">
        <v>57</v>
      </c>
      <c r="B58" t="s">
        <v>101</v>
      </c>
      <c r="C58" t="s">
        <v>101</v>
      </c>
      <c r="D58" t="s">
        <v>279</v>
      </c>
      <c r="E58" t="str" cm="1">
        <f t="array" ref="E58">INDEX(municipalities!B:B, MATCH(D58,municipalities!C:C,0),0)</f>
        <v>GM1949</v>
      </c>
      <c r="F58" t="s">
        <v>305</v>
      </c>
      <c r="G58" t="s">
        <v>3808</v>
      </c>
      <c r="H58" t="s">
        <v>3809</v>
      </c>
      <c r="I58" t="str">
        <f t="shared" si="0"/>
        <v>9037</v>
      </c>
      <c r="J58">
        <v>2014</v>
      </c>
      <c r="K58">
        <v>60993049</v>
      </c>
      <c r="L58" t="s">
        <v>3670</v>
      </c>
      <c r="M58" t="s">
        <v>5110</v>
      </c>
      <c r="N58">
        <v>5.6221214785526001</v>
      </c>
      <c r="O58">
        <v>53.2188049430099</v>
      </c>
    </row>
    <row r="59" spans="1:15" x14ac:dyDescent="0.25">
      <c r="A59">
        <v>58</v>
      </c>
      <c r="B59" t="s">
        <v>101</v>
      </c>
      <c r="C59" t="s">
        <v>101</v>
      </c>
      <c r="D59" t="s">
        <v>279</v>
      </c>
      <c r="E59" t="str" cm="1">
        <f t="array" ref="E59">INDEX(municipalities!B:B, MATCH(D59,municipalities!C:C,0),0)</f>
        <v>GM1949</v>
      </c>
      <c r="F59" t="s">
        <v>3810</v>
      </c>
      <c r="G59" t="s">
        <v>3811</v>
      </c>
      <c r="H59" t="s">
        <v>3812</v>
      </c>
      <c r="I59" t="str">
        <f t="shared" si="0"/>
        <v>9035</v>
      </c>
      <c r="J59">
        <v>2022</v>
      </c>
      <c r="K59">
        <v>86420615</v>
      </c>
      <c r="L59" t="s">
        <v>3670</v>
      </c>
      <c r="M59" t="s">
        <v>5111</v>
      </c>
      <c r="N59">
        <v>5.6466140578077004</v>
      </c>
      <c r="O59">
        <v>53.186330953357299</v>
      </c>
    </row>
    <row r="60" spans="1:15" x14ac:dyDescent="0.25">
      <c r="A60">
        <v>59</v>
      </c>
      <c r="B60" t="s">
        <v>101</v>
      </c>
      <c r="C60" t="s">
        <v>101</v>
      </c>
      <c r="D60" t="s">
        <v>279</v>
      </c>
      <c r="E60" t="str" cm="1">
        <f t="array" ref="E60">INDEX(municipalities!B:B, MATCH(D60,municipalities!C:C,0),0)</f>
        <v>GM1949</v>
      </c>
      <c r="F60" t="s">
        <v>3813</v>
      </c>
      <c r="G60" t="s">
        <v>3814</v>
      </c>
      <c r="H60" t="s">
        <v>3815</v>
      </c>
      <c r="I60" t="str">
        <f t="shared" si="0"/>
        <v>9034</v>
      </c>
      <c r="J60">
        <v>2015</v>
      </c>
      <c r="K60">
        <v>64702871</v>
      </c>
      <c r="L60" t="s">
        <v>3670</v>
      </c>
      <c r="M60" t="s">
        <v>5112</v>
      </c>
      <c r="N60">
        <v>5.7160540337113002</v>
      </c>
      <c r="O60">
        <v>53.208733256895997</v>
      </c>
    </row>
    <row r="61" spans="1:15" x14ac:dyDescent="0.25">
      <c r="A61">
        <v>60</v>
      </c>
      <c r="B61" t="s">
        <v>101</v>
      </c>
      <c r="C61" t="s">
        <v>101</v>
      </c>
      <c r="D61" t="s">
        <v>279</v>
      </c>
      <c r="E61" t="str" cm="1">
        <f t="array" ref="E61">INDEX(municipalities!B:B, MATCH(D61,municipalities!C:C,0),0)</f>
        <v>GM1949</v>
      </c>
      <c r="F61" t="s">
        <v>293</v>
      </c>
      <c r="G61" t="s">
        <v>3816</v>
      </c>
      <c r="H61" t="s">
        <v>3817</v>
      </c>
      <c r="I61" t="str">
        <f t="shared" si="0"/>
        <v>9031</v>
      </c>
      <c r="J61">
        <v>2015</v>
      </c>
      <c r="K61">
        <v>63718278</v>
      </c>
      <c r="L61" t="s">
        <v>3670</v>
      </c>
      <c r="M61" t="s">
        <v>5113</v>
      </c>
      <c r="N61">
        <v>5.7305073446427004</v>
      </c>
      <c r="O61">
        <v>53.178257805490098</v>
      </c>
    </row>
    <row r="62" spans="1:15" x14ac:dyDescent="0.25">
      <c r="A62">
        <v>61</v>
      </c>
      <c r="B62" t="s">
        <v>101</v>
      </c>
      <c r="C62" t="s">
        <v>101</v>
      </c>
      <c r="D62" t="s">
        <v>154</v>
      </c>
      <c r="E62" t="str" cm="1">
        <f t="array" ref="E62">INDEX(municipalities!B:B, MATCH(D62,municipalities!C:C,0),0)</f>
        <v>GM0080</v>
      </c>
      <c r="F62" t="s">
        <v>3818</v>
      </c>
      <c r="G62" t="s">
        <v>3819</v>
      </c>
      <c r="H62" t="s">
        <v>3820</v>
      </c>
      <c r="I62" t="str">
        <f t="shared" si="0"/>
        <v>9025</v>
      </c>
      <c r="J62">
        <v>2018</v>
      </c>
      <c r="K62">
        <v>71206000</v>
      </c>
      <c r="L62" t="s">
        <v>3670</v>
      </c>
      <c r="M62" t="s">
        <v>5114</v>
      </c>
      <c r="N62">
        <v>5.7410344508401998</v>
      </c>
      <c r="O62">
        <v>53.156594119979097</v>
      </c>
    </row>
    <row r="63" spans="1:15" x14ac:dyDescent="0.25">
      <c r="A63">
        <v>62</v>
      </c>
      <c r="B63" t="s">
        <v>101</v>
      </c>
      <c r="C63" t="s">
        <v>101</v>
      </c>
      <c r="D63" t="s">
        <v>154</v>
      </c>
      <c r="E63" t="str" cm="1">
        <f t="array" ref="E63">INDEX(municipalities!B:B, MATCH(D63,municipalities!C:C,0),0)</f>
        <v>GM0080</v>
      </c>
      <c r="F63" t="s">
        <v>3821</v>
      </c>
      <c r="G63" t="s">
        <v>3822</v>
      </c>
      <c r="H63" t="s">
        <v>3823</v>
      </c>
      <c r="I63" t="str">
        <f t="shared" si="0"/>
        <v>9024</v>
      </c>
      <c r="J63">
        <v>2016</v>
      </c>
      <c r="K63">
        <v>67352715</v>
      </c>
      <c r="L63" t="s">
        <v>3670</v>
      </c>
      <c r="M63" t="s">
        <v>5115</v>
      </c>
      <c r="N63">
        <v>5.7457951163530998</v>
      </c>
      <c r="O63">
        <v>53.144130940631101</v>
      </c>
    </row>
    <row r="64" spans="1:15" x14ac:dyDescent="0.25">
      <c r="A64">
        <v>63</v>
      </c>
      <c r="B64" t="s">
        <v>101</v>
      </c>
      <c r="C64" t="s">
        <v>101</v>
      </c>
      <c r="D64" t="s">
        <v>154</v>
      </c>
      <c r="E64" t="str" cm="1">
        <f t="array" ref="E64">INDEX(municipalities!B:B, MATCH(D64,municipalities!C:C,0),0)</f>
        <v>GM0080</v>
      </c>
      <c r="F64" t="s">
        <v>157</v>
      </c>
      <c r="G64" t="s">
        <v>3824</v>
      </c>
      <c r="H64" t="s">
        <v>3825</v>
      </c>
      <c r="I64" t="str">
        <f t="shared" si="0"/>
        <v>9022</v>
      </c>
      <c r="J64">
        <v>2018</v>
      </c>
      <c r="K64">
        <v>71770534</v>
      </c>
      <c r="L64" t="s">
        <v>3670</v>
      </c>
      <c r="M64" t="s">
        <v>5116</v>
      </c>
      <c r="N64">
        <v>5.7197256309805997</v>
      </c>
      <c r="O64">
        <v>53.127802873175803</v>
      </c>
    </row>
    <row r="65" spans="1:15" x14ac:dyDescent="0.25">
      <c r="A65">
        <v>64</v>
      </c>
      <c r="B65" t="s">
        <v>101</v>
      </c>
      <c r="C65" t="s">
        <v>101</v>
      </c>
      <c r="D65" t="s">
        <v>224</v>
      </c>
      <c r="E65" t="str" cm="1">
        <f t="array" ref="E65">INDEX(municipalities!B:B, MATCH(D65,municipalities!C:C,0),0)</f>
        <v>GM1900</v>
      </c>
      <c r="F65" t="s">
        <v>3826</v>
      </c>
      <c r="G65" t="s">
        <v>3827</v>
      </c>
      <c r="H65" t="s">
        <v>3828</v>
      </c>
      <c r="I65" t="str">
        <f t="shared" si="0"/>
        <v>9021</v>
      </c>
      <c r="J65">
        <v>2014</v>
      </c>
      <c r="K65">
        <v>62151347</v>
      </c>
      <c r="L65" t="s">
        <v>3670</v>
      </c>
      <c r="M65" t="s">
        <v>5117</v>
      </c>
      <c r="N65">
        <v>5.7351219990721001</v>
      </c>
      <c r="O65">
        <v>53.115497764259899</v>
      </c>
    </row>
    <row r="66" spans="1:15" x14ac:dyDescent="0.25">
      <c r="A66">
        <v>65</v>
      </c>
      <c r="B66" t="s">
        <v>101</v>
      </c>
      <c r="C66" t="s">
        <v>101</v>
      </c>
      <c r="D66" t="s">
        <v>154</v>
      </c>
      <c r="E66" t="str" cm="1">
        <f t="array" ref="E66">INDEX(municipalities!B:B, MATCH(D66,municipalities!C:C,0),0)</f>
        <v>GM0080</v>
      </c>
      <c r="F66" t="s">
        <v>3829</v>
      </c>
      <c r="G66" t="s">
        <v>3830</v>
      </c>
      <c r="H66" t="s">
        <v>3831</v>
      </c>
      <c r="I66" t="str">
        <f t="shared" ref="I66:I129" si="1">LEFT(H66,4)</f>
        <v>9011</v>
      </c>
      <c r="J66">
        <v>2019</v>
      </c>
      <c r="K66">
        <v>74089579</v>
      </c>
      <c r="L66" t="s">
        <v>3670</v>
      </c>
      <c r="M66" t="s">
        <v>5118</v>
      </c>
      <c r="N66">
        <v>5.7838453675633001</v>
      </c>
      <c r="O66">
        <v>53.070887331868001</v>
      </c>
    </row>
    <row r="67" spans="1:15" x14ac:dyDescent="0.25">
      <c r="A67">
        <v>66</v>
      </c>
      <c r="B67" t="s">
        <v>101</v>
      </c>
      <c r="C67" t="s">
        <v>101</v>
      </c>
      <c r="D67" t="s">
        <v>154</v>
      </c>
      <c r="E67" t="str" cm="1">
        <f t="array" ref="E67">INDEX(municipalities!B:B, MATCH(D67,municipalities!C:C,0),0)</f>
        <v>GM0080</v>
      </c>
      <c r="F67" t="s">
        <v>3626</v>
      </c>
      <c r="G67" t="s">
        <v>3832</v>
      </c>
      <c r="H67" t="s">
        <v>3833</v>
      </c>
      <c r="I67" t="str">
        <f t="shared" si="1"/>
        <v>9008</v>
      </c>
      <c r="J67">
        <v>1992</v>
      </c>
      <c r="K67">
        <v>63100746</v>
      </c>
      <c r="L67" t="s">
        <v>3670</v>
      </c>
      <c r="M67" t="s">
        <v>5119</v>
      </c>
      <c r="N67">
        <v>5.7835191400610002</v>
      </c>
      <c r="O67">
        <v>53.114740479687498</v>
      </c>
    </row>
    <row r="68" spans="1:15" x14ac:dyDescent="0.25">
      <c r="A68">
        <v>67</v>
      </c>
      <c r="B68" t="s">
        <v>101</v>
      </c>
      <c r="C68" t="s">
        <v>101</v>
      </c>
      <c r="D68" t="s">
        <v>154</v>
      </c>
      <c r="E68" t="str" cm="1">
        <f t="array" ref="E68">INDEX(municipalities!B:B, MATCH(D68,municipalities!C:C,0),0)</f>
        <v>GM0080</v>
      </c>
      <c r="F68" t="s">
        <v>161</v>
      </c>
      <c r="G68" t="s">
        <v>3834</v>
      </c>
      <c r="H68" t="s">
        <v>3835</v>
      </c>
      <c r="I68" t="str">
        <f t="shared" si="1"/>
        <v>9005</v>
      </c>
      <c r="J68">
        <v>2017</v>
      </c>
      <c r="K68">
        <v>70369437</v>
      </c>
      <c r="L68" t="s">
        <v>3670</v>
      </c>
      <c r="M68" t="s">
        <v>5120</v>
      </c>
      <c r="N68">
        <v>5.8481389102188999</v>
      </c>
      <c r="O68">
        <v>53.146334440459597</v>
      </c>
    </row>
    <row r="69" spans="1:15" x14ac:dyDescent="0.25">
      <c r="A69">
        <v>68</v>
      </c>
      <c r="B69" t="s">
        <v>101</v>
      </c>
      <c r="C69" t="s">
        <v>101</v>
      </c>
      <c r="D69" t="s">
        <v>154</v>
      </c>
      <c r="E69" t="str" cm="1">
        <f t="array" ref="E69">INDEX(municipalities!B:B, MATCH(D69,municipalities!C:C,0),0)</f>
        <v>GM0080</v>
      </c>
      <c r="G69" t="s">
        <v>3836</v>
      </c>
      <c r="H69" t="s">
        <v>3837</v>
      </c>
      <c r="I69" t="str">
        <f t="shared" si="1"/>
        <v>8933</v>
      </c>
      <c r="J69">
        <v>2019</v>
      </c>
      <c r="K69">
        <v>73960136</v>
      </c>
      <c r="L69" t="s">
        <v>3670</v>
      </c>
      <c r="M69" t="s">
        <v>5121</v>
      </c>
      <c r="N69">
        <v>5.8099224237150997</v>
      </c>
      <c r="O69">
        <v>53.197181073955299</v>
      </c>
    </row>
    <row r="70" spans="1:15" x14ac:dyDescent="0.25">
      <c r="A70">
        <v>69</v>
      </c>
      <c r="B70" t="s">
        <v>101</v>
      </c>
      <c r="C70" t="s">
        <v>101</v>
      </c>
      <c r="D70" t="s">
        <v>154</v>
      </c>
      <c r="E70" t="str" cm="1">
        <f t="array" ref="E70">INDEX(municipalities!B:B, MATCH(D70,municipalities!C:C,0),0)</f>
        <v>GM0080</v>
      </c>
      <c r="F70" t="s">
        <v>154</v>
      </c>
      <c r="G70" t="s">
        <v>3838</v>
      </c>
      <c r="H70" t="s">
        <v>3839</v>
      </c>
      <c r="I70" t="str">
        <f t="shared" si="1"/>
        <v>8915</v>
      </c>
      <c r="J70">
        <v>2014</v>
      </c>
      <c r="K70">
        <v>60717165</v>
      </c>
      <c r="L70" t="s">
        <v>3670</v>
      </c>
      <c r="M70" t="s">
        <v>5122</v>
      </c>
      <c r="N70">
        <v>5.7674691768819999</v>
      </c>
      <c r="O70">
        <v>53.2107678562896</v>
      </c>
    </row>
    <row r="71" spans="1:15" x14ac:dyDescent="0.25">
      <c r="A71">
        <v>70</v>
      </c>
      <c r="B71" t="s">
        <v>101</v>
      </c>
      <c r="C71" t="s">
        <v>101</v>
      </c>
      <c r="D71" t="s">
        <v>3840</v>
      </c>
      <c r="E71" t="str" cm="1">
        <f t="array" ref="E71">INDEX(municipalities!B:B, MATCH(D71,municipalities!C:C,0),0)</f>
        <v>GM0090</v>
      </c>
      <c r="F71" t="s">
        <v>3841</v>
      </c>
      <c r="G71" t="s">
        <v>3842</v>
      </c>
      <c r="H71" t="s">
        <v>3843</v>
      </c>
      <c r="I71" t="str">
        <f t="shared" si="1"/>
        <v>8913</v>
      </c>
      <c r="J71">
        <v>1986</v>
      </c>
      <c r="K71">
        <v>40004153</v>
      </c>
      <c r="L71" t="s">
        <v>3670</v>
      </c>
      <c r="M71" t="s">
        <v>5123</v>
      </c>
      <c r="N71">
        <v>5.7814236521362998</v>
      </c>
      <c r="O71">
        <v>53.200789765890697</v>
      </c>
    </row>
    <row r="72" spans="1:15" x14ac:dyDescent="0.25">
      <c r="A72">
        <v>71</v>
      </c>
      <c r="B72" t="s">
        <v>101</v>
      </c>
      <c r="C72" t="s">
        <v>101</v>
      </c>
      <c r="D72" t="s">
        <v>273</v>
      </c>
      <c r="E72" t="str" cm="1">
        <f t="array" ref="E72">INDEX(municipalities!B:B, MATCH(D72,municipalities!C:C,0),0)</f>
        <v>GM0096</v>
      </c>
      <c r="G72" t="s">
        <v>3844</v>
      </c>
      <c r="H72" t="s">
        <v>3845</v>
      </c>
      <c r="I72" t="str">
        <f t="shared" si="1"/>
        <v>8899</v>
      </c>
      <c r="J72">
        <v>2019</v>
      </c>
      <c r="K72">
        <v>75336642</v>
      </c>
      <c r="L72" t="s">
        <v>3670</v>
      </c>
      <c r="M72" t="s">
        <v>5124</v>
      </c>
      <c r="N72">
        <v>4.9622683312414004</v>
      </c>
      <c r="O72">
        <v>53.256884108365803</v>
      </c>
    </row>
    <row r="73" spans="1:15" x14ac:dyDescent="0.25">
      <c r="A73">
        <v>72</v>
      </c>
      <c r="B73" t="s">
        <v>101</v>
      </c>
      <c r="C73" t="s">
        <v>101</v>
      </c>
      <c r="D73" t="s">
        <v>273</v>
      </c>
      <c r="E73" t="str" cm="1">
        <f t="array" ref="E73">INDEX(municipalities!B:B, MATCH(D73,municipalities!C:C,0),0)</f>
        <v>GM0096</v>
      </c>
      <c r="F73" t="s">
        <v>3846</v>
      </c>
      <c r="G73" t="s">
        <v>3847</v>
      </c>
      <c r="H73" t="s">
        <v>3848</v>
      </c>
      <c r="I73" t="str">
        <f t="shared" si="1"/>
        <v>8899</v>
      </c>
      <c r="J73">
        <v>2013</v>
      </c>
      <c r="K73">
        <v>59134674</v>
      </c>
      <c r="L73" t="s">
        <v>3670</v>
      </c>
      <c r="M73" t="s">
        <v>5124</v>
      </c>
      <c r="N73">
        <v>4.9622683312414004</v>
      </c>
      <c r="O73">
        <v>53.256884108365803</v>
      </c>
    </row>
    <row r="74" spans="1:15" x14ac:dyDescent="0.25">
      <c r="A74">
        <v>73</v>
      </c>
      <c r="B74" t="s">
        <v>101</v>
      </c>
      <c r="C74" t="s">
        <v>101</v>
      </c>
      <c r="D74" t="s">
        <v>251</v>
      </c>
      <c r="E74" t="str" cm="1">
        <f t="array" ref="E74">INDEX(municipalities!B:B, MATCH(D74,municipalities!C:C,0),0)</f>
        <v>GM0093</v>
      </c>
      <c r="G74" t="s">
        <v>3849</v>
      </c>
      <c r="H74" t="s">
        <v>3850</v>
      </c>
      <c r="I74" t="str">
        <f t="shared" si="1"/>
        <v>8881</v>
      </c>
      <c r="J74">
        <v>2015</v>
      </c>
      <c r="K74">
        <v>63240068</v>
      </c>
      <c r="L74" t="s">
        <v>3670</v>
      </c>
      <c r="M74" t="s">
        <v>5125</v>
      </c>
      <c r="N74">
        <v>5.2120064463666003</v>
      </c>
      <c r="O74">
        <v>53.376567197149697</v>
      </c>
    </row>
    <row r="75" spans="1:15" x14ac:dyDescent="0.25">
      <c r="A75">
        <v>74</v>
      </c>
      <c r="B75" t="s">
        <v>101</v>
      </c>
      <c r="C75" t="s">
        <v>101</v>
      </c>
      <c r="D75" t="s">
        <v>279</v>
      </c>
      <c r="E75" t="str" cm="1">
        <f t="array" ref="E75">INDEX(municipalities!B:B, MATCH(D75,municipalities!C:C,0),0)</f>
        <v>GM1949</v>
      </c>
      <c r="F75" t="s">
        <v>308</v>
      </c>
      <c r="G75" t="s">
        <v>3851</v>
      </c>
      <c r="H75" t="s">
        <v>3852</v>
      </c>
      <c r="I75" t="str">
        <f t="shared" si="1"/>
        <v>8854</v>
      </c>
      <c r="J75">
        <v>2016</v>
      </c>
      <c r="K75">
        <v>67650635</v>
      </c>
      <c r="L75" t="s">
        <v>3670</v>
      </c>
      <c r="M75" t="s">
        <v>5126</v>
      </c>
      <c r="N75">
        <v>5.5114548445729001</v>
      </c>
      <c r="O75">
        <v>53.233759439805397</v>
      </c>
    </row>
    <row r="76" spans="1:15" x14ac:dyDescent="0.25">
      <c r="A76">
        <v>75</v>
      </c>
      <c r="B76" t="s">
        <v>101</v>
      </c>
      <c r="C76" t="s">
        <v>101</v>
      </c>
      <c r="D76" t="s">
        <v>279</v>
      </c>
      <c r="E76" t="str" cm="1">
        <f t="array" ref="E76">INDEX(municipalities!B:B, MATCH(D76,municipalities!C:C,0),0)</f>
        <v>GM1949</v>
      </c>
      <c r="F76" t="s">
        <v>3853</v>
      </c>
      <c r="G76" t="s">
        <v>3854</v>
      </c>
      <c r="H76" t="s">
        <v>3855</v>
      </c>
      <c r="I76" t="str">
        <f t="shared" si="1"/>
        <v>8851</v>
      </c>
      <c r="J76">
        <v>2018</v>
      </c>
      <c r="K76">
        <v>71286594</v>
      </c>
      <c r="L76" t="s">
        <v>3670</v>
      </c>
      <c r="M76" t="s">
        <v>5127</v>
      </c>
      <c r="N76">
        <v>5.5479158207493002</v>
      </c>
      <c r="O76">
        <v>53.237698960401502</v>
      </c>
    </row>
    <row r="77" spans="1:15" x14ac:dyDescent="0.25">
      <c r="A77">
        <v>76</v>
      </c>
      <c r="B77" t="s">
        <v>101</v>
      </c>
      <c r="C77" t="s">
        <v>101</v>
      </c>
      <c r="D77" t="s">
        <v>279</v>
      </c>
      <c r="E77" t="str" cm="1">
        <f t="array" ref="E77">INDEX(municipalities!B:B, MATCH(D77,municipalities!C:C,0),0)</f>
        <v>GM1949</v>
      </c>
      <c r="F77" t="s">
        <v>300</v>
      </c>
      <c r="G77" t="s">
        <v>3856</v>
      </c>
      <c r="H77" t="s">
        <v>3857</v>
      </c>
      <c r="I77" t="str">
        <f t="shared" si="1"/>
        <v>8843</v>
      </c>
      <c r="J77">
        <v>2015</v>
      </c>
      <c r="K77">
        <v>64443922</v>
      </c>
      <c r="L77" t="s">
        <v>3670</v>
      </c>
      <c r="M77" t="s">
        <v>5128</v>
      </c>
      <c r="N77">
        <v>5.6045485647591997</v>
      </c>
      <c r="O77">
        <v>53.138660834196202</v>
      </c>
    </row>
    <row r="78" spans="1:15" x14ac:dyDescent="0.25">
      <c r="A78">
        <v>77</v>
      </c>
      <c r="B78" t="s">
        <v>101</v>
      </c>
      <c r="C78" t="s">
        <v>101</v>
      </c>
      <c r="D78" t="s">
        <v>154</v>
      </c>
      <c r="E78" t="str" cm="1">
        <f t="array" ref="E78">INDEX(municipalities!B:B, MATCH(D78,municipalities!C:C,0),0)</f>
        <v>GM0080</v>
      </c>
      <c r="F78" t="s">
        <v>172</v>
      </c>
      <c r="G78" t="s">
        <v>3858</v>
      </c>
      <c r="H78" t="s">
        <v>3859</v>
      </c>
      <c r="I78" t="str">
        <f t="shared" si="1"/>
        <v>8834</v>
      </c>
      <c r="J78">
        <v>2015</v>
      </c>
      <c r="K78">
        <v>63342510</v>
      </c>
      <c r="L78" t="s">
        <v>3670</v>
      </c>
      <c r="M78" t="s">
        <v>5129</v>
      </c>
      <c r="N78">
        <v>5.6714383580131003</v>
      </c>
      <c r="O78">
        <v>53.140869434589398</v>
      </c>
    </row>
    <row r="79" spans="1:15" x14ac:dyDescent="0.25">
      <c r="A79">
        <v>78</v>
      </c>
      <c r="B79" t="s">
        <v>101</v>
      </c>
      <c r="C79" t="s">
        <v>101</v>
      </c>
      <c r="D79" t="s">
        <v>279</v>
      </c>
      <c r="E79" t="str" cm="1">
        <f t="array" ref="E79">INDEX(municipalities!B:B, MATCH(D79,municipalities!C:C,0),0)</f>
        <v>GM1949</v>
      </c>
      <c r="F79" t="s">
        <v>3632</v>
      </c>
      <c r="G79" t="s">
        <v>3860</v>
      </c>
      <c r="H79" t="s">
        <v>3861</v>
      </c>
      <c r="I79" t="str">
        <f t="shared" si="1"/>
        <v>8801</v>
      </c>
      <c r="J79">
        <v>2019</v>
      </c>
      <c r="K79">
        <v>76654540</v>
      </c>
      <c r="L79" t="s">
        <v>3670</v>
      </c>
      <c r="M79" t="s">
        <v>5130</v>
      </c>
      <c r="N79">
        <v>5.5492991251122996</v>
      </c>
      <c r="O79">
        <v>53.179276862367303</v>
      </c>
    </row>
    <row r="80" spans="1:15" x14ac:dyDescent="0.25">
      <c r="A80">
        <v>79</v>
      </c>
      <c r="B80" t="s">
        <v>101</v>
      </c>
      <c r="C80" t="s">
        <v>101</v>
      </c>
      <c r="D80" t="s">
        <v>224</v>
      </c>
      <c r="E80" t="str" cm="1">
        <f t="array" ref="E80">INDEX(municipalities!B:B, MATCH(D80,municipalities!C:C,0),0)</f>
        <v>GM1900</v>
      </c>
      <c r="F80" t="s">
        <v>234</v>
      </c>
      <c r="G80" t="s">
        <v>3862</v>
      </c>
      <c r="H80" t="s">
        <v>3863</v>
      </c>
      <c r="I80" t="str">
        <f t="shared" si="1"/>
        <v>8773</v>
      </c>
      <c r="J80">
        <v>2017</v>
      </c>
      <c r="K80">
        <v>69691614</v>
      </c>
      <c r="L80" t="s">
        <v>3670</v>
      </c>
      <c r="M80" t="s">
        <v>5131</v>
      </c>
      <c r="N80">
        <v>5.6051016092451</v>
      </c>
      <c r="O80">
        <v>53.033905902367003</v>
      </c>
    </row>
    <row r="81" spans="1:15" x14ac:dyDescent="0.25">
      <c r="A81">
        <v>80</v>
      </c>
      <c r="B81" t="s">
        <v>101</v>
      </c>
      <c r="C81" t="s">
        <v>101</v>
      </c>
      <c r="D81" t="s">
        <v>224</v>
      </c>
      <c r="E81" t="str" cm="1">
        <f t="array" ref="E81">INDEX(municipalities!B:B, MATCH(D81,municipalities!C:C,0),0)</f>
        <v>GM1900</v>
      </c>
      <c r="F81" t="s">
        <v>3864</v>
      </c>
      <c r="G81" t="s">
        <v>3865</v>
      </c>
      <c r="H81" t="s">
        <v>3866</v>
      </c>
      <c r="I81" t="str">
        <f t="shared" si="1"/>
        <v>8749</v>
      </c>
      <c r="J81">
        <v>2014</v>
      </c>
      <c r="K81">
        <v>60835931</v>
      </c>
      <c r="L81" t="s">
        <v>3670</v>
      </c>
      <c r="M81" t="s">
        <v>5132</v>
      </c>
      <c r="N81">
        <v>5.4340593478025001</v>
      </c>
      <c r="O81">
        <v>53.114816178130397</v>
      </c>
    </row>
    <row r="82" spans="1:15" x14ac:dyDescent="0.25">
      <c r="A82">
        <v>81</v>
      </c>
      <c r="B82" t="s">
        <v>101</v>
      </c>
      <c r="C82" t="s">
        <v>101</v>
      </c>
      <c r="D82" t="s">
        <v>224</v>
      </c>
      <c r="E82" t="str" cm="1">
        <f t="array" ref="E82">INDEX(municipalities!B:B, MATCH(D82,municipalities!C:C,0),0)</f>
        <v>GM1900</v>
      </c>
      <c r="F82" t="s">
        <v>3867</v>
      </c>
      <c r="G82" t="s">
        <v>241</v>
      </c>
      <c r="H82" t="s">
        <v>3868</v>
      </c>
      <c r="I82" t="str">
        <f t="shared" si="1"/>
        <v>8734</v>
      </c>
      <c r="J82">
        <v>2014</v>
      </c>
      <c r="K82">
        <v>61604194</v>
      </c>
      <c r="L82" t="s">
        <v>3670</v>
      </c>
      <c r="M82" t="s">
        <v>5133</v>
      </c>
      <c r="N82">
        <v>5.6198142832883997</v>
      </c>
      <c r="O82">
        <v>53.0984679025714</v>
      </c>
    </row>
    <row r="83" spans="1:15" x14ac:dyDescent="0.25">
      <c r="A83">
        <v>82</v>
      </c>
      <c r="B83" t="s">
        <v>101</v>
      </c>
      <c r="C83" t="s">
        <v>101</v>
      </c>
      <c r="D83" t="s">
        <v>224</v>
      </c>
      <c r="E83" t="str" cm="1">
        <f t="array" ref="E83">INDEX(municipalities!B:B, MATCH(D83,municipalities!C:C,0),0)</f>
        <v>GM1900</v>
      </c>
      <c r="F83" t="s">
        <v>3869</v>
      </c>
      <c r="G83" t="s">
        <v>3870</v>
      </c>
      <c r="H83" t="s">
        <v>3871</v>
      </c>
      <c r="I83" t="str">
        <f t="shared" si="1"/>
        <v>8732</v>
      </c>
      <c r="J83">
        <v>2014</v>
      </c>
      <c r="K83">
        <v>61704806</v>
      </c>
      <c r="L83" t="s">
        <v>3670</v>
      </c>
      <c r="M83" t="s">
        <v>5134</v>
      </c>
      <c r="N83">
        <v>5.5670330905479002</v>
      </c>
      <c r="O83">
        <v>53.122067302296699</v>
      </c>
    </row>
    <row r="84" spans="1:15" x14ac:dyDescent="0.25">
      <c r="A84">
        <v>83</v>
      </c>
      <c r="B84" t="s">
        <v>101</v>
      </c>
      <c r="C84" t="s">
        <v>101</v>
      </c>
      <c r="D84" t="s">
        <v>224</v>
      </c>
      <c r="E84" t="str" cm="1">
        <f t="array" ref="E84">INDEX(municipalities!B:B, MATCH(D84,municipalities!C:C,0),0)</f>
        <v>GM1900</v>
      </c>
      <c r="F84" t="s">
        <v>3872</v>
      </c>
      <c r="G84" t="s">
        <v>3873</v>
      </c>
      <c r="H84" t="s">
        <v>3874</v>
      </c>
      <c r="I84" t="str">
        <f t="shared" si="1"/>
        <v>8731</v>
      </c>
      <c r="J84">
        <v>2015</v>
      </c>
      <c r="K84">
        <v>64213722</v>
      </c>
      <c r="L84" t="s">
        <v>3670</v>
      </c>
      <c r="M84" t="s">
        <v>5135</v>
      </c>
      <c r="N84">
        <v>5.5826624824923003</v>
      </c>
      <c r="O84">
        <v>53.101808381607597</v>
      </c>
    </row>
    <row r="85" spans="1:15" x14ac:dyDescent="0.25">
      <c r="A85">
        <v>84</v>
      </c>
      <c r="B85" t="s">
        <v>101</v>
      </c>
      <c r="C85" t="s">
        <v>101</v>
      </c>
      <c r="D85" t="s">
        <v>224</v>
      </c>
      <c r="E85" t="str" cm="1">
        <f t="array" ref="E85">INDEX(municipalities!B:B, MATCH(D85,municipalities!C:C,0),0)</f>
        <v>GM1900</v>
      </c>
      <c r="F85" t="s">
        <v>3875</v>
      </c>
      <c r="G85" t="s">
        <v>3876</v>
      </c>
      <c r="H85" t="s">
        <v>3877</v>
      </c>
      <c r="I85" t="str">
        <f t="shared" si="1"/>
        <v>8723</v>
      </c>
      <c r="J85">
        <v>2013</v>
      </c>
      <c r="K85">
        <v>57427054</v>
      </c>
      <c r="L85" t="s">
        <v>3670</v>
      </c>
      <c r="M85" t="s">
        <v>5136</v>
      </c>
      <c r="N85">
        <v>5.4560649693747996</v>
      </c>
      <c r="O85">
        <v>52.9187215255307</v>
      </c>
    </row>
    <row r="86" spans="1:15" x14ac:dyDescent="0.25">
      <c r="A86">
        <v>85</v>
      </c>
      <c r="B86" t="s">
        <v>101</v>
      </c>
      <c r="C86" t="s">
        <v>101</v>
      </c>
      <c r="D86" t="s">
        <v>224</v>
      </c>
      <c r="E86" t="str" cm="1">
        <f t="array" ref="E86">INDEX(municipalities!B:B, MATCH(D86,municipalities!C:C,0),0)</f>
        <v>GM1900</v>
      </c>
      <c r="F86" t="s">
        <v>225</v>
      </c>
      <c r="G86" t="s">
        <v>3878</v>
      </c>
      <c r="H86" t="s">
        <v>3879</v>
      </c>
      <c r="I86" t="str">
        <f t="shared" si="1"/>
        <v>8701</v>
      </c>
      <c r="J86">
        <v>2015</v>
      </c>
      <c r="K86">
        <v>62935437</v>
      </c>
      <c r="L86" t="s">
        <v>3670</v>
      </c>
      <c r="M86" t="s">
        <v>5137</v>
      </c>
      <c r="N86">
        <v>5.5237483372211003</v>
      </c>
      <c r="O86">
        <v>53.063758608866401</v>
      </c>
    </row>
    <row r="87" spans="1:15" x14ac:dyDescent="0.25">
      <c r="A87">
        <v>86</v>
      </c>
      <c r="B87" t="s">
        <v>101</v>
      </c>
      <c r="C87" t="s">
        <v>101</v>
      </c>
      <c r="D87" t="s">
        <v>224</v>
      </c>
      <c r="E87" t="str" cm="1">
        <f t="array" ref="E87">INDEX(municipalities!B:B, MATCH(D87,municipalities!C:C,0),0)</f>
        <v>GM1900</v>
      </c>
      <c r="F87" t="s">
        <v>2820</v>
      </c>
      <c r="G87" t="s">
        <v>3880</v>
      </c>
      <c r="H87" t="s">
        <v>3881</v>
      </c>
      <c r="I87" t="str">
        <f t="shared" si="1"/>
        <v>8651</v>
      </c>
      <c r="J87">
        <v>2016</v>
      </c>
      <c r="K87">
        <v>66928974</v>
      </c>
      <c r="L87" t="s">
        <v>3670</v>
      </c>
      <c r="M87" t="s">
        <v>5138</v>
      </c>
      <c r="N87">
        <v>5.6274780894417002</v>
      </c>
      <c r="O87">
        <v>53.008826417441803</v>
      </c>
    </row>
    <row r="88" spans="1:15" x14ac:dyDescent="0.25">
      <c r="A88">
        <v>87</v>
      </c>
      <c r="B88" t="s">
        <v>101</v>
      </c>
      <c r="C88" t="s">
        <v>101</v>
      </c>
      <c r="D88" t="s">
        <v>224</v>
      </c>
      <c r="E88" t="str" cm="1">
        <f t="array" ref="E88">INDEX(municipalities!B:B, MATCH(D88,municipalities!C:C,0),0)</f>
        <v>GM1900</v>
      </c>
      <c r="F88" t="s">
        <v>2459</v>
      </c>
      <c r="G88" t="s">
        <v>3882</v>
      </c>
      <c r="H88" t="s">
        <v>3883</v>
      </c>
      <c r="I88" t="str">
        <f t="shared" si="1"/>
        <v>8625</v>
      </c>
      <c r="J88">
        <v>2020</v>
      </c>
      <c r="K88">
        <v>78041260</v>
      </c>
      <c r="L88" t="s">
        <v>3670</v>
      </c>
      <c r="M88" t="s">
        <v>5139</v>
      </c>
      <c r="N88">
        <v>5.6966302989023001</v>
      </c>
      <c r="O88">
        <v>53.008173257730597</v>
      </c>
    </row>
    <row r="89" spans="1:15" x14ac:dyDescent="0.25">
      <c r="A89">
        <v>88</v>
      </c>
      <c r="B89" t="s">
        <v>101</v>
      </c>
      <c r="C89" t="s">
        <v>101</v>
      </c>
      <c r="D89" t="s">
        <v>224</v>
      </c>
      <c r="E89" t="str" cm="1">
        <f t="array" ref="E89">INDEX(municipalities!B:B, MATCH(D89,municipalities!C:C,0),0)</f>
        <v>GM1900</v>
      </c>
      <c r="F89" t="s">
        <v>231</v>
      </c>
      <c r="G89" t="s">
        <v>3884</v>
      </c>
      <c r="H89" t="s">
        <v>3885</v>
      </c>
      <c r="I89" t="str">
        <f t="shared" si="1"/>
        <v>8621</v>
      </c>
      <c r="J89">
        <v>2014</v>
      </c>
      <c r="K89">
        <v>61854107</v>
      </c>
      <c r="L89" t="s">
        <v>3670</v>
      </c>
      <c r="M89" t="s">
        <v>5140</v>
      </c>
      <c r="N89">
        <v>5.5946365317323004</v>
      </c>
      <c r="O89">
        <v>52.971491507490697</v>
      </c>
    </row>
    <row r="90" spans="1:15" x14ac:dyDescent="0.25">
      <c r="A90">
        <v>89</v>
      </c>
      <c r="B90" t="s">
        <v>101</v>
      </c>
      <c r="C90" t="s">
        <v>101</v>
      </c>
      <c r="D90" t="s">
        <v>122</v>
      </c>
      <c r="E90" t="str" cm="1">
        <f t="array" ref="E90">INDEX(municipalities!B:B, MATCH(D90,municipalities!C:C,0),0)</f>
        <v>GM1940</v>
      </c>
      <c r="F90" t="s">
        <v>3886</v>
      </c>
      <c r="G90" t="s">
        <v>3887</v>
      </c>
      <c r="H90" t="s">
        <v>3888</v>
      </c>
      <c r="I90" t="str">
        <f t="shared" si="1"/>
        <v>8561</v>
      </c>
      <c r="J90">
        <v>2014</v>
      </c>
      <c r="K90">
        <v>59638427</v>
      </c>
      <c r="L90" t="s">
        <v>3670</v>
      </c>
      <c r="M90" t="s">
        <v>5141</v>
      </c>
      <c r="N90">
        <v>5.5904938640354001</v>
      </c>
      <c r="O90">
        <v>52.901865599572098</v>
      </c>
    </row>
    <row r="91" spans="1:15" x14ac:dyDescent="0.25">
      <c r="A91">
        <v>90</v>
      </c>
      <c r="B91" t="s">
        <v>101</v>
      </c>
      <c r="C91" t="s">
        <v>101</v>
      </c>
      <c r="D91" t="s">
        <v>122</v>
      </c>
      <c r="E91" t="str" cm="1">
        <f t="array" ref="E91">INDEX(municipalities!B:B, MATCH(D91,municipalities!C:C,0),0)</f>
        <v>GM1940</v>
      </c>
      <c r="F91" t="s">
        <v>3889</v>
      </c>
      <c r="G91" t="s">
        <v>3890</v>
      </c>
      <c r="H91" t="s">
        <v>3891</v>
      </c>
      <c r="I91" t="str">
        <f t="shared" si="1"/>
        <v>8556</v>
      </c>
      <c r="J91">
        <v>2020</v>
      </c>
      <c r="K91">
        <v>76904849</v>
      </c>
      <c r="L91" t="s">
        <v>3670</v>
      </c>
      <c r="M91" t="s">
        <v>5142</v>
      </c>
      <c r="N91">
        <v>5.64223132435</v>
      </c>
      <c r="O91">
        <v>52.904214254440703</v>
      </c>
    </row>
    <row r="92" spans="1:15" x14ac:dyDescent="0.25">
      <c r="A92">
        <v>91</v>
      </c>
      <c r="B92" t="s">
        <v>101</v>
      </c>
      <c r="C92" t="s">
        <v>101</v>
      </c>
      <c r="D92" t="s">
        <v>224</v>
      </c>
      <c r="E92" t="str" cm="1">
        <f t="array" ref="E92">INDEX(municipalities!B:B, MATCH(D92,municipalities!C:C,0),0)</f>
        <v>GM1900</v>
      </c>
      <c r="F92" t="s">
        <v>228</v>
      </c>
      <c r="G92" t="s">
        <v>3892</v>
      </c>
      <c r="H92" t="s">
        <v>3893</v>
      </c>
      <c r="I92" t="str">
        <f t="shared" si="1"/>
        <v>8551</v>
      </c>
      <c r="J92">
        <v>2014</v>
      </c>
      <c r="K92">
        <v>61124370</v>
      </c>
      <c r="L92" t="s">
        <v>3670</v>
      </c>
      <c r="M92" t="s">
        <v>5143</v>
      </c>
      <c r="N92">
        <v>5.6346716289677001</v>
      </c>
      <c r="O92">
        <v>52.942553003531501</v>
      </c>
    </row>
    <row r="93" spans="1:15" x14ac:dyDescent="0.25">
      <c r="A93">
        <v>92</v>
      </c>
      <c r="B93" t="s">
        <v>101</v>
      </c>
      <c r="C93" t="s">
        <v>101</v>
      </c>
      <c r="D93" t="s">
        <v>122</v>
      </c>
      <c r="E93" t="str" cm="1">
        <f t="array" ref="E93">INDEX(municipalities!B:B, MATCH(D93,municipalities!C:C,0),0)</f>
        <v>GM1940</v>
      </c>
      <c r="F93" t="s">
        <v>3894</v>
      </c>
      <c r="G93" t="s">
        <v>3895</v>
      </c>
      <c r="H93" t="s">
        <v>3896</v>
      </c>
      <c r="I93" t="str">
        <f t="shared" si="1"/>
        <v>8536</v>
      </c>
      <c r="J93">
        <v>2016</v>
      </c>
      <c r="K93">
        <v>65549392</v>
      </c>
      <c r="L93" t="s">
        <v>3670</v>
      </c>
      <c r="M93" t="s">
        <v>5144</v>
      </c>
      <c r="N93">
        <v>5.7651395624377999</v>
      </c>
      <c r="O93">
        <v>52.870067906270201</v>
      </c>
    </row>
    <row r="94" spans="1:15" x14ac:dyDescent="0.25">
      <c r="A94">
        <v>93</v>
      </c>
      <c r="B94" t="s">
        <v>101</v>
      </c>
      <c r="C94" t="s">
        <v>101</v>
      </c>
      <c r="D94" t="s">
        <v>122</v>
      </c>
      <c r="E94" t="str" cm="1">
        <f t="array" ref="E94">INDEX(municipalities!B:B, MATCH(D94,municipalities!C:C,0),0)</f>
        <v>GM1940</v>
      </c>
      <c r="F94" t="s">
        <v>132</v>
      </c>
      <c r="G94" t="s">
        <v>3897</v>
      </c>
      <c r="H94" t="s">
        <v>3898</v>
      </c>
      <c r="I94" t="str">
        <f t="shared" si="1"/>
        <v>8523</v>
      </c>
      <c r="J94">
        <v>2020</v>
      </c>
      <c r="K94">
        <v>77794974</v>
      </c>
      <c r="L94" t="s">
        <v>3670</v>
      </c>
      <c r="M94" t="s">
        <v>5145</v>
      </c>
      <c r="N94">
        <v>5.7073693753271</v>
      </c>
      <c r="O94">
        <v>52.926441266580497</v>
      </c>
    </row>
    <row r="95" spans="1:15" x14ac:dyDescent="0.25">
      <c r="A95">
        <v>94</v>
      </c>
      <c r="B95" t="s">
        <v>101</v>
      </c>
      <c r="C95" t="s">
        <v>101</v>
      </c>
      <c r="D95" t="s">
        <v>122</v>
      </c>
      <c r="E95" t="str" cm="1">
        <f t="array" ref="E95">INDEX(municipalities!B:B, MATCH(D95,municipalities!C:C,0),0)</f>
        <v>GM1940</v>
      </c>
      <c r="F95" t="s">
        <v>3899</v>
      </c>
      <c r="G95" t="s">
        <v>3900</v>
      </c>
      <c r="H95" t="s">
        <v>3898</v>
      </c>
      <c r="I95" t="str">
        <f t="shared" si="1"/>
        <v>8523</v>
      </c>
      <c r="J95">
        <v>2013</v>
      </c>
      <c r="K95">
        <v>59424532</v>
      </c>
      <c r="L95" t="s">
        <v>3670</v>
      </c>
      <c r="M95" t="s">
        <v>5145</v>
      </c>
      <c r="N95">
        <v>5.7073693753271</v>
      </c>
      <c r="O95">
        <v>52.926441266580497</v>
      </c>
    </row>
    <row r="96" spans="1:15" x14ac:dyDescent="0.25">
      <c r="A96">
        <v>95</v>
      </c>
      <c r="B96" t="s">
        <v>101</v>
      </c>
      <c r="C96" t="s">
        <v>101</v>
      </c>
      <c r="D96" t="s">
        <v>144</v>
      </c>
      <c r="E96" t="str" cm="1">
        <f t="array" ref="E96">INDEX(municipalities!B:B, MATCH(D96,municipalities!C:C,0),0)</f>
        <v>GM0074</v>
      </c>
      <c r="F96" t="s">
        <v>145</v>
      </c>
      <c r="G96" t="s">
        <v>3901</v>
      </c>
      <c r="H96" t="s">
        <v>3902</v>
      </c>
      <c r="I96" t="str">
        <f t="shared" si="1"/>
        <v>8495</v>
      </c>
      <c r="J96">
        <v>2015</v>
      </c>
      <c r="K96">
        <v>64492486</v>
      </c>
      <c r="L96" t="s">
        <v>3670</v>
      </c>
      <c r="M96" t="s">
        <v>5146</v>
      </c>
      <c r="N96">
        <v>5.9020870048692</v>
      </c>
      <c r="O96">
        <v>53.050591690490897</v>
      </c>
    </row>
    <row r="97" spans="1:15" x14ac:dyDescent="0.25">
      <c r="A97">
        <v>96</v>
      </c>
      <c r="B97" t="s">
        <v>101</v>
      </c>
      <c r="C97" t="s">
        <v>101</v>
      </c>
      <c r="D97" t="s">
        <v>122</v>
      </c>
      <c r="E97" t="str" cm="1">
        <f t="array" ref="E97">INDEX(municipalities!B:B, MATCH(D97,municipalities!C:C,0),0)</f>
        <v>GM1940</v>
      </c>
      <c r="F97" t="s">
        <v>3903</v>
      </c>
      <c r="G97" t="s">
        <v>3904</v>
      </c>
      <c r="H97" t="s">
        <v>3905</v>
      </c>
      <c r="I97" t="str">
        <f t="shared" si="1"/>
        <v>8493</v>
      </c>
      <c r="J97">
        <v>2014</v>
      </c>
      <c r="K97">
        <v>60746394</v>
      </c>
      <c r="L97" t="s">
        <v>3670</v>
      </c>
      <c r="M97" t="s">
        <v>5147</v>
      </c>
      <c r="N97">
        <v>5.7878409379614002</v>
      </c>
      <c r="O97">
        <v>53.038462009958401</v>
      </c>
    </row>
    <row r="98" spans="1:15" x14ac:dyDescent="0.25">
      <c r="A98">
        <v>97</v>
      </c>
      <c r="B98" t="s">
        <v>101</v>
      </c>
      <c r="C98" t="s">
        <v>101</v>
      </c>
      <c r="D98" t="s">
        <v>144</v>
      </c>
      <c r="E98" t="str" cm="1">
        <f t="array" ref="E98">INDEX(municipalities!B:B, MATCH(D98,municipalities!C:C,0),0)</f>
        <v>GM0074</v>
      </c>
      <c r="F98" t="s">
        <v>3906</v>
      </c>
      <c r="G98" t="s">
        <v>3907</v>
      </c>
      <c r="H98" t="s">
        <v>3908</v>
      </c>
      <c r="I98" t="str">
        <f t="shared" si="1"/>
        <v>8491</v>
      </c>
      <c r="J98">
        <v>2014</v>
      </c>
      <c r="K98">
        <v>59705647</v>
      </c>
      <c r="L98" t="s">
        <v>3670</v>
      </c>
      <c r="M98" t="s">
        <v>5148</v>
      </c>
      <c r="N98">
        <v>5.8271614929068001</v>
      </c>
      <c r="O98">
        <v>53.0531683874488</v>
      </c>
    </row>
    <row r="99" spans="1:15" x14ac:dyDescent="0.25">
      <c r="A99">
        <v>98</v>
      </c>
      <c r="B99" t="s">
        <v>101</v>
      </c>
      <c r="C99" t="s">
        <v>101</v>
      </c>
      <c r="D99" t="s">
        <v>144</v>
      </c>
      <c r="E99" t="str" cm="1">
        <f t="array" ref="E99">INDEX(municipalities!B:B, MATCH(D99,municipalities!C:C,0),0)</f>
        <v>GM0074</v>
      </c>
      <c r="F99" t="s">
        <v>3909</v>
      </c>
      <c r="G99" t="s">
        <v>3910</v>
      </c>
      <c r="H99" t="s">
        <v>3911</v>
      </c>
      <c r="I99" t="str">
        <f t="shared" si="1"/>
        <v>8458</v>
      </c>
      <c r="J99">
        <v>2013</v>
      </c>
      <c r="K99">
        <v>59203579</v>
      </c>
      <c r="L99" t="s">
        <v>3670</v>
      </c>
      <c r="M99" t="s">
        <v>5149</v>
      </c>
      <c r="N99">
        <v>5.9420711477454002</v>
      </c>
      <c r="O99">
        <v>53.005782760791</v>
      </c>
    </row>
    <row r="100" spans="1:15" x14ac:dyDescent="0.25">
      <c r="A100">
        <v>99</v>
      </c>
      <c r="B100" t="s">
        <v>101</v>
      </c>
      <c r="C100" t="s">
        <v>101</v>
      </c>
      <c r="D100" t="s">
        <v>144</v>
      </c>
      <c r="E100" t="str" cm="1">
        <f t="array" ref="E100">INDEX(municipalities!B:B, MATCH(D100,municipalities!C:C,0),0)</f>
        <v>GM0074</v>
      </c>
      <c r="G100" t="s">
        <v>3912</v>
      </c>
      <c r="H100" t="s">
        <v>3913</v>
      </c>
      <c r="I100" t="str">
        <f t="shared" si="1"/>
        <v>8442</v>
      </c>
      <c r="J100">
        <v>2021</v>
      </c>
      <c r="K100">
        <v>83948724</v>
      </c>
      <c r="L100" t="s">
        <v>3670</v>
      </c>
      <c r="M100" t="s">
        <v>5150</v>
      </c>
      <c r="N100">
        <v>5.9287299133038998</v>
      </c>
      <c r="O100">
        <v>52.955352074803201</v>
      </c>
    </row>
    <row r="101" spans="1:15" x14ac:dyDescent="0.25">
      <c r="A101">
        <v>100</v>
      </c>
      <c r="B101" t="s">
        <v>101</v>
      </c>
      <c r="C101" t="s">
        <v>101</v>
      </c>
      <c r="D101" t="s">
        <v>200</v>
      </c>
      <c r="E101" t="str" cm="1">
        <f t="array" ref="E101">INDEX(municipalities!B:B, MATCH(D101,municipalities!C:C,0),0)</f>
        <v>GM0085</v>
      </c>
      <c r="F101" t="s">
        <v>205</v>
      </c>
      <c r="G101" t="s">
        <v>3914</v>
      </c>
      <c r="H101" t="s">
        <v>3915</v>
      </c>
      <c r="I101" t="str">
        <f t="shared" si="1"/>
        <v>8423</v>
      </c>
      <c r="J101">
        <v>2012</v>
      </c>
      <c r="K101">
        <v>55505007</v>
      </c>
      <c r="L101" t="s">
        <v>3670</v>
      </c>
      <c r="M101" t="s">
        <v>5151</v>
      </c>
      <c r="N101">
        <v>6.2253434954023996</v>
      </c>
      <c r="O101">
        <v>52.976668225833599</v>
      </c>
    </row>
    <row r="102" spans="1:15" x14ac:dyDescent="0.25">
      <c r="A102">
        <v>101</v>
      </c>
      <c r="B102" t="s">
        <v>101</v>
      </c>
      <c r="C102" t="s">
        <v>101</v>
      </c>
      <c r="D102" t="s">
        <v>144</v>
      </c>
      <c r="E102" t="str" cm="1">
        <f t="array" ref="E102">INDEX(municipalities!B:B, MATCH(D102,municipalities!C:C,0),0)</f>
        <v>GM0074</v>
      </c>
      <c r="F102" t="s">
        <v>148</v>
      </c>
      <c r="G102" t="s">
        <v>3916</v>
      </c>
      <c r="H102" t="s">
        <v>3917</v>
      </c>
      <c r="I102" t="str">
        <f t="shared" si="1"/>
        <v>8411</v>
      </c>
      <c r="J102">
        <v>2018</v>
      </c>
      <c r="K102" t="s">
        <v>3918</v>
      </c>
      <c r="L102" t="s">
        <v>3670</v>
      </c>
      <c r="M102" t="s">
        <v>5152</v>
      </c>
      <c r="N102">
        <v>6.1193846386792998</v>
      </c>
      <c r="O102">
        <v>52.979155072309403</v>
      </c>
    </row>
    <row r="103" spans="1:15" x14ac:dyDescent="0.25">
      <c r="A103">
        <v>102</v>
      </c>
      <c r="B103" t="s">
        <v>101</v>
      </c>
      <c r="C103" t="s">
        <v>101</v>
      </c>
      <c r="D103" t="s">
        <v>213</v>
      </c>
      <c r="E103" t="str" cm="1">
        <f t="array" ref="E103">INDEX(municipalities!B:B, MATCH(D103,municipalities!C:C,0),0)</f>
        <v>GM0086</v>
      </c>
      <c r="F103" t="s">
        <v>2242</v>
      </c>
      <c r="G103" t="s">
        <v>3919</v>
      </c>
      <c r="H103" t="s">
        <v>3920</v>
      </c>
      <c r="I103" t="str">
        <f t="shared" si="1"/>
        <v>8408</v>
      </c>
      <c r="J103">
        <v>2013</v>
      </c>
      <c r="K103">
        <v>57476640</v>
      </c>
      <c r="L103" t="s">
        <v>3670</v>
      </c>
      <c r="M103" t="s">
        <v>5153</v>
      </c>
      <c r="N103">
        <v>6.0991683095856004</v>
      </c>
      <c r="O103">
        <v>53.020747437112298</v>
      </c>
    </row>
    <row r="104" spans="1:15" x14ac:dyDescent="0.25">
      <c r="A104">
        <v>103</v>
      </c>
      <c r="B104" t="s">
        <v>101</v>
      </c>
      <c r="C104" t="s">
        <v>101</v>
      </c>
      <c r="D104" t="s">
        <v>313</v>
      </c>
      <c r="E104" t="str" cm="1">
        <f t="array" ref="E104">INDEX(municipalities!B:B, MATCH(D104,municipalities!C:C,0),0)</f>
        <v>GM0098</v>
      </c>
      <c r="F104" t="s">
        <v>317</v>
      </c>
      <c r="G104" t="s">
        <v>3921</v>
      </c>
      <c r="H104" t="s">
        <v>3922</v>
      </c>
      <c r="I104" t="str">
        <f t="shared" si="1"/>
        <v>8395</v>
      </c>
      <c r="J104">
        <v>2017</v>
      </c>
      <c r="K104">
        <v>69740410</v>
      </c>
      <c r="L104" t="s">
        <v>3670</v>
      </c>
      <c r="M104" t="s">
        <v>5154</v>
      </c>
      <c r="N104">
        <v>6.0817183263308001</v>
      </c>
      <c r="O104">
        <v>52.860172570227498</v>
      </c>
    </row>
    <row r="105" spans="1:15" x14ac:dyDescent="0.25">
      <c r="A105">
        <v>104</v>
      </c>
      <c r="B105" t="s">
        <v>101</v>
      </c>
      <c r="C105" t="s">
        <v>101</v>
      </c>
      <c r="D105" t="s">
        <v>2360</v>
      </c>
      <c r="E105" t="str" cm="1">
        <f t="array" ref="E105">INDEX(municipalities!B:B, MATCH(D105,municipalities!C:C,0),0)</f>
        <v>GM0599</v>
      </c>
      <c r="F105" t="s">
        <v>3624</v>
      </c>
      <c r="G105" t="s">
        <v>3923</v>
      </c>
      <c r="H105">
        <v>8807</v>
      </c>
      <c r="I105" t="str">
        <f t="shared" si="1"/>
        <v>8807</v>
      </c>
      <c r="J105">
        <v>2017</v>
      </c>
      <c r="K105">
        <v>69302332</v>
      </c>
      <c r="L105" t="s">
        <v>3670</v>
      </c>
      <c r="M105" t="s">
        <v>5155</v>
      </c>
      <c r="N105">
        <v>5.4954203182760004</v>
      </c>
      <c r="O105">
        <v>53.185833366006598</v>
      </c>
    </row>
    <row r="106" spans="1:15" x14ac:dyDescent="0.25">
      <c r="A106">
        <v>105</v>
      </c>
      <c r="B106" t="s">
        <v>319</v>
      </c>
      <c r="C106" t="s">
        <v>326</v>
      </c>
      <c r="D106" t="s">
        <v>503</v>
      </c>
      <c r="E106" t="str" cm="1">
        <f t="array" ref="E106">INDEX(municipalities!B:B, MATCH(D106,municipalities!C:C,0),0)</f>
        <v>GM0246</v>
      </c>
      <c r="G106" t="s">
        <v>3924</v>
      </c>
      <c r="H106" t="s">
        <v>3925</v>
      </c>
      <c r="I106" t="str">
        <f t="shared" si="1"/>
        <v>8194</v>
      </c>
      <c r="J106">
        <v>2017</v>
      </c>
      <c r="K106" t="s">
        <v>3926</v>
      </c>
      <c r="L106" t="s">
        <v>3670</v>
      </c>
      <c r="M106" t="s">
        <v>5156</v>
      </c>
      <c r="N106">
        <v>6.0887614454488999</v>
      </c>
      <c r="O106">
        <v>52.378769658653702</v>
      </c>
    </row>
    <row r="107" spans="1:15" x14ac:dyDescent="0.25">
      <c r="A107">
        <v>106</v>
      </c>
      <c r="B107" t="s">
        <v>319</v>
      </c>
      <c r="C107" t="s">
        <v>370</v>
      </c>
      <c r="D107" t="s">
        <v>474</v>
      </c>
      <c r="E107" t="str" cm="1">
        <f t="array" ref="E107">INDEX(municipalities!B:B, MATCH(D107,municipalities!C:C,0),0)</f>
        <v>GM0232</v>
      </c>
      <c r="G107" t="s">
        <v>3927</v>
      </c>
      <c r="H107" t="s">
        <v>3928</v>
      </c>
      <c r="I107" t="str">
        <f t="shared" si="1"/>
        <v>8162</v>
      </c>
      <c r="J107">
        <v>2019</v>
      </c>
      <c r="K107" t="s">
        <v>3929</v>
      </c>
      <c r="L107" t="s">
        <v>3670</v>
      </c>
      <c r="M107" t="s">
        <v>5157</v>
      </c>
      <c r="N107">
        <v>5.9313450511740999</v>
      </c>
      <c r="O107">
        <v>52.364562057643099</v>
      </c>
    </row>
    <row r="108" spans="1:15" x14ac:dyDescent="0.25">
      <c r="A108">
        <v>107</v>
      </c>
      <c r="B108" t="s">
        <v>319</v>
      </c>
      <c r="C108" t="s">
        <v>370</v>
      </c>
      <c r="D108" t="s">
        <v>587</v>
      </c>
      <c r="E108" t="str" cm="1">
        <f t="array" ref="E108">INDEX(municipalities!B:B, MATCH(D108,municipalities!C:C,0),0)</f>
        <v>GM0269</v>
      </c>
      <c r="F108" t="s">
        <v>588</v>
      </c>
      <c r="G108" t="s">
        <v>3930</v>
      </c>
      <c r="H108" t="s">
        <v>3931</v>
      </c>
      <c r="I108" t="str">
        <f t="shared" si="1"/>
        <v>8091</v>
      </c>
      <c r="J108">
        <v>2017</v>
      </c>
      <c r="K108">
        <v>69913560</v>
      </c>
      <c r="L108" t="s">
        <v>3670</v>
      </c>
      <c r="M108" t="s">
        <v>5158</v>
      </c>
      <c r="N108">
        <v>5.9869912470589997</v>
      </c>
      <c r="O108">
        <v>52.457108036245202</v>
      </c>
    </row>
    <row r="109" spans="1:15" x14ac:dyDescent="0.25">
      <c r="A109">
        <v>108</v>
      </c>
      <c r="B109" t="s">
        <v>319</v>
      </c>
      <c r="C109" t="s">
        <v>370</v>
      </c>
      <c r="D109" t="s">
        <v>584</v>
      </c>
      <c r="E109" t="str" cm="1">
        <f t="array" ref="E109">INDEX(municipalities!B:B, MATCH(D109,municipalities!C:C,0),0)</f>
        <v>GM0302</v>
      </c>
      <c r="G109" t="s">
        <v>3932</v>
      </c>
      <c r="H109" t="s">
        <v>3933</v>
      </c>
      <c r="I109" t="str">
        <f t="shared" si="1"/>
        <v>8071</v>
      </c>
      <c r="J109">
        <v>2017</v>
      </c>
      <c r="K109" t="s">
        <v>3934</v>
      </c>
      <c r="L109" t="s">
        <v>3670</v>
      </c>
      <c r="M109" t="s">
        <v>5159</v>
      </c>
      <c r="N109">
        <v>5.7665502502194004</v>
      </c>
      <c r="O109">
        <v>52.379462639621998</v>
      </c>
    </row>
    <row r="110" spans="1:15" x14ac:dyDescent="0.25">
      <c r="A110">
        <v>109</v>
      </c>
      <c r="B110" t="s">
        <v>319</v>
      </c>
      <c r="C110" t="s">
        <v>370</v>
      </c>
      <c r="D110" t="s">
        <v>495</v>
      </c>
      <c r="E110" t="str" cm="1">
        <f t="array" ref="E110">INDEX(municipalities!B:B, MATCH(D110,municipalities!C:C,0),0)</f>
        <v>GM0244</v>
      </c>
      <c r="G110" t="s">
        <v>3935</v>
      </c>
      <c r="H110" t="s">
        <v>3936</v>
      </c>
      <c r="I110" t="str">
        <f t="shared" si="1"/>
        <v>8051</v>
      </c>
      <c r="J110">
        <v>2016</v>
      </c>
      <c r="K110">
        <v>66397286</v>
      </c>
      <c r="L110" t="s">
        <v>3670</v>
      </c>
      <c r="M110" t="s">
        <v>5160</v>
      </c>
      <c r="N110">
        <v>6.0529253269550001</v>
      </c>
      <c r="O110">
        <v>52.474516191836699</v>
      </c>
    </row>
    <row r="111" spans="1:15" x14ac:dyDescent="0.25">
      <c r="A111">
        <v>110</v>
      </c>
      <c r="B111" t="s">
        <v>319</v>
      </c>
      <c r="C111" t="s">
        <v>350</v>
      </c>
      <c r="D111" t="s">
        <v>655</v>
      </c>
      <c r="E111" t="str" cm="1">
        <f t="array" ref="E111">INDEX(municipalities!B:B, MATCH(D111,municipalities!C:C,0),0)</f>
        <v>GM0285</v>
      </c>
      <c r="G111" t="s">
        <v>3937</v>
      </c>
      <c r="H111" t="s">
        <v>3938</v>
      </c>
      <c r="I111" t="str">
        <f t="shared" si="1"/>
        <v>7391</v>
      </c>
      <c r="J111">
        <v>2012</v>
      </c>
      <c r="K111">
        <v>55718892</v>
      </c>
      <c r="L111" t="s">
        <v>3670</v>
      </c>
      <c r="M111" t="s">
        <v>5161</v>
      </c>
      <c r="N111">
        <v>6.0996290849927997</v>
      </c>
      <c r="O111">
        <v>52.239982696953902</v>
      </c>
    </row>
    <row r="112" spans="1:15" x14ac:dyDescent="0.25">
      <c r="A112">
        <v>111</v>
      </c>
      <c r="B112" t="s">
        <v>319</v>
      </c>
      <c r="C112" t="s">
        <v>326</v>
      </c>
      <c r="D112" t="s">
        <v>327</v>
      </c>
      <c r="E112" t="str" cm="1">
        <f t="array" ref="E112">INDEX(municipalities!B:B, MATCH(D112,municipalities!C:C,0),0)</f>
        <v>GM0200</v>
      </c>
      <c r="F112" t="s">
        <v>342</v>
      </c>
      <c r="G112" t="s">
        <v>3939</v>
      </c>
      <c r="H112" t="s">
        <v>3940</v>
      </c>
      <c r="I112" t="str">
        <f t="shared" si="1"/>
        <v>7371</v>
      </c>
      <c r="J112">
        <v>2019</v>
      </c>
      <c r="K112">
        <v>74802402</v>
      </c>
      <c r="L112" t="s">
        <v>3670</v>
      </c>
      <c r="M112" t="s">
        <v>5162</v>
      </c>
      <c r="N112">
        <v>6.0074115504782997</v>
      </c>
      <c r="O112">
        <v>52.110987175992697</v>
      </c>
    </row>
    <row r="113" spans="1:15" x14ac:dyDescent="0.25">
      <c r="A113">
        <v>112</v>
      </c>
      <c r="B113" t="s">
        <v>319</v>
      </c>
      <c r="C113" t="s">
        <v>326</v>
      </c>
      <c r="D113" t="s">
        <v>327</v>
      </c>
      <c r="E113" t="str" cm="1">
        <f t="array" ref="E113">INDEX(municipalities!B:B, MATCH(D113,municipalities!C:C,0),0)</f>
        <v>GM0200</v>
      </c>
      <c r="G113" t="s">
        <v>3941</v>
      </c>
      <c r="H113" t="s">
        <v>3942</v>
      </c>
      <c r="I113" t="str">
        <f t="shared" si="1"/>
        <v>7325</v>
      </c>
      <c r="J113">
        <v>2012</v>
      </c>
      <c r="K113">
        <v>55468152</v>
      </c>
      <c r="L113" t="s">
        <v>3670</v>
      </c>
      <c r="M113" t="s">
        <v>5163</v>
      </c>
      <c r="N113">
        <v>6.0282562536655</v>
      </c>
      <c r="O113">
        <v>52.210718604555602</v>
      </c>
    </row>
    <row r="114" spans="1:15" x14ac:dyDescent="0.25">
      <c r="A114">
        <v>113</v>
      </c>
      <c r="B114" t="s">
        <v>319</v>
      </c>
      <c r="C114" t="s">
        <v>320</v>
      </c>
      <c r="D114" t="s">
        <v>386</v>
      </c>
      <c r="E114" t="str" cm="1">
        <f t="array" ref="E114">INDEX(municipalities!B:B, MATCH(D114,municipalities!C:C,0),0)</f>
        <v>GM1859</v>
      </c>
      <c r="F114" t="s">
        <v>390</v>
      </c>
      <c r="G114" t="s">
        <v>3943</v>
      </c>
      <c r="H114" t="s">
        <v>3944</v>
      </c>
      <c r="I114" t="str">
        <f t="shared" si="1"/>
        <v>7274</v>
      </c>
      <c r="J114">
        <v>2013</v>
      </c>
      <c r="K114">
        <v>59283513</v>
      </c>
      <c r="L114" t="s">
        <v>3670</v>
      </c>
      <c r="M114" t="s">
        <v>5164</v>
      </c>
      <c r="N114">
        <v>6.5176926330493998</v>
      </c>
      <c r="O114">
        <v>52.1399370628829</v>
      </c>
    </row>
    <row r="115" spans="1:15" x14ac:dyDescent="0.25">
      <c r="A115">
        <v>114</v>
      </c>
      <c r="B115" t="s">
        <v>319</v>
      </c>
      <c r="C115" t="s">
        <v>320</v>
      </c>
      <c r="D115" t="s">
        <v>386</v>
      </c>
      <c r="E115" t="str" cm="1">
        <f t="array" ref="E115">INDEX(municipalities!B:B, MATCH(D115,municipalities!C:C,0),0)</f>
        <v>GM1859</v>
      </c>
      <c r="F115" t="s">
        <v>390</v>
      </c>
      <c r="G115" t="s">
        <v>3945</v>
      </c>
      <c r="H115" t="s">
        <v>3946</v>
      </c>
      <c r="I115" t="str">
        <f t="shared" si="1"/>
        <v>7271</v>
      </c>
      <c r="J115">
        <v>2020</v>
      </c>
      <c r="K115">
        <v>78640415</v>
      </c>
      <c r="L115" t="s">
        <v>3670</v>
      </c>
      <c r="M115" t="s">
        <v>5165</v>
      </c>
      <c r="N115">
        <v>6.5129984245993997</v>
      </c>
      <c r="O115">
        <v>52.106461957889501</v>
      </c>
    </row>
    <row r="116" spans="1:15" x14ac:dyDescent="0.25">
      <c r="A116">
        <v>115</v>
      </c>
      <c r="B116" t="s">
        <v>319</v>
      </c>
      <c r="C116" t="s">
        <v>320</v>
      </c>
      <c r="D116" t="s">
        <v>408</v>
      </c>
      <c r="E116" t="str" cm="1">
        <f t="array" ref="E116">INDEX(municipalities!B:B, MATCH(D116,municipalities!C:C,0),0)</f>
        <v>GM1876</v>
      </c>
      <c r="F116" t="s">
        <v>412</v>
      </c>
      <c r="G116" t="s">
        <v>3947</v>
      </c>
      <c r="H116" t="s">
        <v>3948</v>
      </c>
      <c r="I116" t="str">
        <f t="shared" si="1"/>
        <v>7255</v>
      </c>
      <c r="J116">
        <v>2020</v>
      </c>
      <c r="K116">
        <v>78223636</v>
      </c>
      <c r="L116" t="s">
        <v>3670</v>
      </c>
      <c r="M116" t="s">
        <v>5166</v>
      </c>
      <c r="N116">
        <v>6.3351231000523001</v>
      </c>
      <c r="O116">
        <v>52.053854122035801</v>
      </c>
    </row>
    <row r="117" spans="1:15" x14ac:dyDescent="0.25">
      <c r="A117">
        <v>116</v>
      </c>
      <c r="B117" t="s">
        <v>319</v>
      </c>
      <c r="C117" t="s">
        <v>326</v>
      </c>
      <c r="D117" t="s">
        <v>521</v>
      </c>
      <c r="E117" t="str" cm="1">
        <f t="array" ref="E117">INDEX(municipalities!B:B, MATCH(D117,municipalities!C:C,0),0)</f>
        <v>GM0262</v>
      </c>
      <c r="G117" t="s">
        <v>3949</v>
      </c>
      <c r="H117" t="s">
        <v>3950</v>
      </c>
      <c r="I117" t="str">
        <f t="shared" si="1"/>
        <v>7241</v>
      </c>
      <c r="J117">
        <v>2011</v>
      </c>
      <c r="K117">
        <v>53440722</v>
      </c>
      <c r="L117" t="s">
        <v>3670</v>
      </c>
      <c r="M117" t="s">
        <v>5167</v>
      </c>
      <c r="N117">
        <v>6.4132392272915002</v>
      </c>
      <c r="O117">
        <v>52.1600854348168</v>
      </c>
    </row>
    <row r="118" spans="1:15" x14ac:dyDescent="0.25">
      <c r="A118">
        <v>117</v>
      </c>
      <c r="B118" t="s">
        <v>319</v>
      </c>
      <c r="C118" t="s">
        <v>320</v>
      </c>
      <c r="D118" t="s">
        <v>408</v>
      </c>
      <c r="E118" t="str" cm="1">
        <f t="array" ref="E118">INDEX(municipalities!B:B, MATCH(D118,municipalities!C:C,0),0)</f>
        <v>GM1876</v>
      </c>
      <c r="F118" t="s">
        <v>417</v>
      </c>
      <c r="G118" t="s">
        <v>3951</v>
      </c>
      <c r="H118" t="s">
        <v>3952</v>
      </c>
      <c r="I118" t="str">
        <f t="shared" si="1"/>
        <v>7233</v>
      </c>
      <c r="J118">
        <v>2015</v>
      </c>
      <c r="K118" t="s">
        <v>3953</v>
      </c>
      <c r="L118" t="s">
        <v>3670</v>
      </c>
      <c r="M118" t="s">
        <v>5168</v>
      </c>
      <c r="N118">
        <v>6.2457700891460002</v>
      </c>
      <c r="O118">
        <v>52.101992972515198</v>
      </c>
    </row>
    <row r="119" spans="1:15" x14ac:dyDescent="0.25">
      <c r="A119">
        <v>118</v>
      </c>
      <c r="B119" t="s">
        <v>319</v>
      </c>
      <c r="C119" t="s">
        <v>320</v>
      </c>
      <c r="D119" t="s">
        <v>408</v>
      </c>
      <c r="E119" t="str" cm="1">
        <f t="array" ref="E119">INDEX(municipalities!B:B, MATCH(D119,municipalities!C:C,0),0)</f>
        <v>GM1876</v>
      </c>
      <c r="F119" t="s">
        <v>408</v>
      </c>
      <c r="G119" t="s">
        <v>3954</v>
      </c>
      <c r="H119" t="s">
        <v>3955</v>
      </c>
      <c r="I119" t="str">
        <f t="shared" si="1"/>
        <v>7226</v>
      </c>
      <c r="J119">
        <v>2015</v>
      </c>
      <c r="K119">
        <v>62630075</v>
      </c>
      <c r="L119" t="s">
        <v>3670</v>
      </c>
      <c r="M119" t="s">
        <v>5169</v>
      </c>
      <c r="N119">
        <v>6.1953127036101003</v>
      </c>
      <c r="O119">
        <v>52.083932379028603</v>
      </c>
    </row>
    <row r="120" spans="1:15" x14ac:dyDescent="0.25">
      <c r="A120">
        <v>119</v>
      </c>
      <c r="B120" t="s">
        <v>319</v>
      </c>
      <c r="C120" t="s">
        <v>326</v>
      </c>
      <c r="D120" t="s">
        <v>719</v>
      </c>
      <c r="E120" t="str" cm="1">
        <f t="array" ref="E120">INDEX(municipalities!B:B, MATCH(D120,municipalities!C:C,0),0)</f>
        <v>GM0301</v>
      </c>
      <c r="G120" t="s">
        <v>3956</v>
      </c>
      <c r="H120" t="s">
        <v>3957</v>
      </c>
      <c r="I120" t="str">
        <f t="shared" si="1"/>
        <v>7204</v>
      </c>
      <c r="J120">
        <v>2012</v>
      </c>
      <c r="K120">
        <v>55258247</v>
      </c>
      <c r="L120" t="s">
        <v>3670</v>
      </c>
      <c r="M120" t="s">
        <v>5170</v>
      </c>
      <c r="N120">
        <v>6.2097829719393998</v>
      </c>
      <c r="O120">
        <v>52.135610047990198</v>
      </c>
    </row>
    <row r="121" spans="1:15" x14ac:dyDescent="0.25">
      <c r="A121">
        <v>120</v>
      </c>
      <c r="B121" t="s">
        <v>319</v>
      </c>
      <c r="C121" t="s">
        <v>320</v>
      </c>
      <c r="D121" t="s">
        <v>386</v>
      </c>
      <c r="E121" t="str" cm="1">
        <f t="array" ref="E121">INDEX(municipalities!B:B, MATCH(D121,municipalities!C:C,0),0)</f>
        <v>GM1859</v>
      </c>
      <c r="F121" t="s">
        <v>395</v>
      </c>
      <c r="G121" t="s">
        <v>3958</v>
      </c>
      <c r="H121" t="s">
        <v>3959</v>
      </c>
      <c r="I121" t="str">
        <f t="shared" si="1"/>
        <v>7156</v>
      </c>
      <c r="J121">
        <v>2016</v>
      </c>
      <c r="K121" t="s">
        <v>3960</v>
      </c>
      <c r="L121" t="s">
        <v>3670</v>
      </c>
      <c r="M121" t="s">
        <v>5171</v>
      </c>
      <c r="N121">
        <v>6.5610106290937997</v>
      </c>
      <c r="O121">
        <v>52.0623056156983</v>
      </c>
    </row>
    <row r="122" spans="1:15" x14ac:dyDescent="0.25">
      <c r="A122">
        <v>121</v>
      </c>
      <c r="B122" t="s">
        <v>319</v>
      </c>
      <c r="C122" t="s">
        <v>320</v>
      </c>
      <c r="D122" t="s">
        <v>593</v>
      </c>
      <c r="E122" t="str" cm="1">
        <f t="array" ref="E122">INDEX(municipalities!B:B, MATCH(D122,municipalities!C:C,0),0)</f>
        <v>GM1586</v>
      </c>
      <c r="F122" t="s">
        <v>594</v>
      </c>
      <c r="G122" t="s">
        <v>3961</v>
      </c>
      <c r="H122" t="s">
        <v>3962</v>
      </c>
      <c r="I122" t="str">
        <f t="shared" si="1"/>
        <v>7141</v>
      </c>
      <c r="J122">
        <v>2016</v>
      </c>
      <c r="K122">
        <v>65047788</v>
      </c>
      <c r="L122" t="s">
        <v>3670</v>
      </c>
      <c r="M122" t="s">
        <v>5172</v>
      </c>
      <c r="N122">
        <v>6.6214211096767004</v>
      </c>
      <c r="O122">
        <v>52.044052850408299</v>
      </c>
    </row>
    <row r="123" spans="1:15" x14ac:dyDescent="0.25">
      <c r="A123">
        <v>122</v>
      </c>
      <c r="B123" t="s">
        <v>319</v>
      </c>
      <c r="C123" t="s">
        <v>320</v>
      </c>
      <c r="D123" t="s">
        <v>593</v>
      </c>
      <c r="E123" t="str" cm="1">
        <f t="array" ref="E123">INDEX(municipalities!B:B, MATCH(D123,municipalities!C:C,0),0)</f>
        <v>GM1586</v>
      </c>
      <c r="F123" t="s">
        <v>2494</v>
      </c>
      <c r="G123" t="s">
        <v>3963</v>
      </c>
      <c r="H123" t="s">
        <v>3964</v>
      </c>
      <c r="I123" t="str">
        <f t="shared" si="1"/>
        <v>7137</v>
      </c>
      <c r="J123">
        <v>2022</v>
      </c>
      <c r="K123">
        <v>85709247</v>
      </c>
      <c r="L123" t="s">
        <v>3670</v>
      </c>
      <c r="M123" t="s">
        <v>5173</v>
      </c>
      <c r="N123">
        <v>6.5931832160718002</v>
      </c>
      <c r="O123">
        <v>52.015475956393097</v>
      </c>
    </row>
    <row r="124" spans="1:15" x14ac:dyDescent="0.25">
      <c r="A124">
        <v>123</v>
      </c>
      <c r="B124" t="s">
        <v>319</v>
      </c>
      <c r="C124" t="s">
        <v>320</v>
      </c>
      <c r="D124" t="s">
        <v>593</v>
      </c>
      <c r="E124" t="str" cm="1">
        <f t="array" ref="E124">INDEX(municipalities!B:B, MATCH(D124,municipalities!C:C,0),0)</f>
        <v>GM1586</v>
      </c>
      <c r="F124" t="s">
        <v>606</v>
      </c>
      <c r="G124" t="s">
        <v>3965</v>
      </c>
      <c r="H124" t="s">
        <v>3966</v>
      </c>
      <c r="I124" t="str">
        <f t="shared" si="1"/>
        <v>7136</v>
      </c>
      <c r="J124">
        <v>2016</v>
      </c>
      <c r="K124" t="s">
        <v>3967</v>
      </c>
      <c r="L124" t="s">
        <v>3670</v>
      </c>
      <c r="M124" t="s">
        <v>5174</v>
      </c>
      <c r="N124">
        <v>6.5190194630266003</v>
      </c>
      <c r="O124">
        <v>52.014435940855002</v>
      </c>
    </row>
    <row r="125" spans="1:15" x14ac:dyDescent="0.25">
      <c r="A125">
        <v>124</v>
      </c>
      <c r="B125" t="s">
        <v>319</v>
      </c>
      <c r="C125" t="s">
        <v>320</v>
      </c>
      <c r="D125" t="s">
        <v>593</v>
      </c>
      <c r="E125" t="str" cm="1">
        <f t="array" ref="E125">INDEX(municipalities!B:B, MATCH(D125,municipalities!C:C,0),0)</f>
        <v>GM1586</v>
      </c>
      <c r="F125" t="s">
        <v>603</v>
      </c>
      <c r="G125" t="s">
        <v>3968</v>
      </c>
      <c r="H125" t="s">
        <v>3969</v>
      </c>
      <c r="I125" t="str">
        <f t="shared" si="1"/>
        <v>7134</v>
      </c>
      <c r="J125">
        <v>2014</v>
      </c>
      <c r="K125">
        <v>61594660</v>
      </c>
      <c r="L125" t="s">
        <v>3670</v>
      </c>
      <c r="M125" t="s">
        <v>5175</v>
      </c>
      <c r="N125">
        <v>6.6213892718213998</v>
      </c>
      <c r="O125">
        <v>51.984395848191497</v>
      </c>
    </row>
    <row r="126" spans="1:15" x14ac:dyDescent="0.25">
      <c r="A126">
        <v>125</v>
      </c>
      <c r="B126" t="s">
        <v>319</v>
      </c>
      <c r="C126" t="s">
        <v>320</v>
      </c>
      <c r="D126" t="s">
        <v>321</v>
      </c>
      <c r="E126" t="str" cm="1">
        <f t="array" ref="E126">INDEX(municipalities!B:B, MATCH(D126,municipalities!C:C,0),0)</f>
        <v>GM0197</v>
      </c>
      <c r="F126" t="s">
        <v>322</v>
      </c>
      <c r="G126" t="s">
        <v>3970</v>
      </c>
      <c r="H126" t="s">
        <v>3971</v>
      </c>
      <c r="I126" t="str">
        <f t="shared" si="1"/>
        <v>7126</v>
      </c>
      <c r="J126">
        <v>2018</v>
      </c>
      <c r="K126">
        <v>71523987</v>
      </c>
      <c r="L126" t="s">
        <v>3670</v>
      </c>
      <c r="M126" t="s">
        <v>5176</v>
      </c>
      <c r="N126">
        <v>6.6230037489773999</v>
      </c>
      <c r="O126">
        <v>51.943685198128598</v>
      </c>
    </row>
    <row r="127" spans="1:15" x14ac:dyDescent="0.25">
      <c r="A127">
        <v>126</v>
      </c>
      <c r="B127" t="s">
        <v>319</v>
      </c>
      <c r="C127" t="s">
        <v>320</v>
      </c>
      <c r="D127" t="s">
        <v>2517</v>
      </c>
      <c r="E127" t="str" cm="1">
        <f t="array" ref="E127">INDEX(municipalities!B:B, MATCH(D127,municipalities!C:C,0),0)</f>
        <v>GM0294</v>
      </c>
      <c r="G127" t="s">
        <v>3972</v>
      </c>
      <c r="H127" t="s">
        <v>3973</v>
      </c>
      <c r="I127" t="str">
        <f t="shared" si="1"/>
        <v>7101</v>
      </c>
      <c r="J127">
        <v>2017</v>
      </c>
      <c r="K127">
        <v>70308713</v>
      </c>
      <c r="L127" t="s">
        <v>3670</v>
      </c>
      <c r="M127" t="s">
        <v>5177</v>
      </c>
      <c r="N127">
        <v>6.7306667413946997</v>
      </c>
      <c r="O127">
        <v>51.9704266771109</v>
      </c>
    </row>
    <row r="128" spans="1:15" x14ac:dyDescent="0.25">
      <c r="A128">
        <v>127</v>
      </c>
      <c r="B128" t="s">
        <v>319</v>
      </c>
      <c r="C128" t="s">
        <v>320</v>
      </c>
      <c r="D128" t="s">
        <v>3381</v>
      </c>
      <c r="E128" t="str" cm="1">
        <f t="array" ref="E128">INDEX(municipalities!B:B, MATCH(D128,municipalities!C:C,0),0)</f>
        <v>GM1509</v>
      </c>
      <c r="F128" t="s">
        <v>624</v>
      </c>
      <c r="G128" t="s">
        <v>3974</v>
      </c>
      <c r="H128" t="s">
        <v>3975</v>
      </c>
      <c r="I128" t="str">
        <f t="shared" si="1"/>
        <v>7078</v>
      </c>
      <c r="J128">
        <v>2019</v>
      </c>
      <c r="K128">
        <v>73568392</v>
      </c>
      <c r="L128" t="s">
        <v>3670</v>
      </c>
      <c r="M128" t="s">
        <v>5178</v>
      </c>
      <c r="N128">
        <v>6.3829858849161001</v>
      </c>
      <c r="O128">
        <v>51.845949984746902</v>
      </c>
    </row>
    <row r="129" spans="1:15" x14ac:dyDescent="0.25">
      <c r="A129">
        <v>128</v>
      </c>
      <c r="B129" t="s">
        <v>319</v>
      </c>
      <c r="C129" t="s">
        <v>320</v>
      </c>
      <c r="D129" t="s">
        <v>453</v>
      </c>
      <c r="E129" t="str" cm="1">
        <f t="array" ref="E129">INDEX(municipalities!B:B, MATCH(D129,municipalities!C:C,0),0)</f>
        <v>GM0222</v>
      </c>
      <c r="G129" t="s">
        <v>3976</v>
      </c>
      <c r="H129" t="s">
        <v>3977</v>
      </c>
      <c r="I129" t="str">
        <f t="shared" si="1"/>
        <v>7003</v>
      </c>
      <c r="J129">
        <v>2018</v>
      </c>
      <c r="K129">
        <v>71791736</v>
      </c>
      <c r="L129" t="s">
        <v>3670</v>
      </c>
      <c r="M129" t="s">
        <v>5179</v>
      </c>
      <c r="N129">
        <v>6.3070542012321003</v>
      </c>
      <c r="O129">
        <v>51.963121184193902</v>
      </c>
    </row>
    <row r="130" spans="1:15" x14ac:dyDescent="0.25">
      <c r="A130">
        <v>129</v>
      </c>
      <c r="B130" t="s">
        <v>319</v>
      </c>
      <c r="C130" t="s">
        <v>350</v>
      </c>
      <c r="D130" t="s">
        <v>713</v>
      </c>
      <c r="E130" t="str" cm="1">
        <f t="array" ref="E130">INDEX(municipalities!B:B, MATCH(D130,municipalities!C:C,0),0)</f>
        <v>GM0299</v>
      </c>
      <c r="F130" t="s">
        <v>3142</v>
      </c>
      <c r="G130" t="s">
        <v>3978</v>
      </c>
      <c r="H130" t="s">
        <v>3979</v>
      </c>
      <c r="I130" t="str">
        <f t="shared" ref="I130:I193" si="2">LEFT(H130,4)</f>
        <v>6986</v>
      </c>
      <c r="J130">
        <v>2020</v>
      </c>
      <c r="K130">
        <v>80456723</v>
      </c>
      <c r="L130" t="s">
        <v>3670</v>
      </c>
      <c r="M130" t="s">
        <v>5180</v>
      </c>
      <c r="N130">
        <v>6.1183086945058998</v>
      </c>
      <c r="O130">
        <v>51.983660834406898</v>
      </c>
    </row>
    <row r="131" spans="1:15" x14ac:dyDescent="0.25">
      <c r="A131">
        <v>130</v>
      </c>
      <c r="B131" t="s">
        <v>319</v>
      </c>
      <c r="C131" t="s">
        <v>350</v>
      </c>
      <c r="D131" t="s">
        <v>447</v>
      </c>
      <c r="E131" t="str" cm="1">
        <f t="array" ref="E131">INDEX(municipalities!B:B, MATCH(D131,municipalities!C:C,0),0)</f>
        <v>GM0221</v>
      </c>
      <c r="G131" t="s">
        <v>3980</v>
      </c>
      <c r="H131" t="s">
        <v>3981</v>
      </c>
      <c r="I131" t="str">
        <f t="shared" si="2"/>
        <v>6981</v>
      </c>
      <c r="J131">
        <v>2020</v>
      </c>
      <c r="K131">
        <v>78346800</v>
      </c>
      <c r="L131" t="s">
        <v>3670</v>
      </c>
      <c r="M131" t="s">
        <v>5181</v>
      </c>
      <c r="N131">
        <v>6.1342284790938999</v>
      </c>
      <c r="O131">
        <v>52.010092203172903</v>
      </c>
    </row>
    <row r="132" spans="1:15" x14ac:dyDescent="0.25">
      <c r="A132">
        <v>131</v>
      </c>
      <c r="B132" t="s">
        <v>319</v>
      </c>
      <c r="C132" t="s">
        <v>326</v>
      </c>
      <c r="D132" t="s">
        <v>429</v>
      </c>
      <c r="E132" t="str" cm="1">
        <f t="array" ref="E132">INDEX(municipalities!B:B, MATCH(D132,municipalities!C:C,0),0)</f>
        <v>GM0213</v>
      </c>
      <c r="F132" t="s">
        <v>430</v>
      </c>
      <c r="G132" t="s">
        <v>3982</v>
      </c>
      <c r="H132" t="s">
        <v>3983</v>
      </c>
      <c r="I132" t="str">
        <f t="shared" si="2"/>
        <v>6961</v>
      </c>
      <c r="J132">
        <v>2013</v>
      </c>
      <c r="K132">
        <v>56954638</v>
      </c>
      <c r="L132" t="s">
        <v>3670</v>
      </c>
      <c r="M132" t="s">
        <v>5182</v>
      </c>
      <c r="N132">
        <v>6.0279767804675997</v>
      </c>
      <c r="O132">
        <v>52.076633289142997</v>
      </c>
    </row>
    <row r="133" spans="1:15" x14ac:dyDescent="0.25">
      <c r="A133">
        <v>132</v>
      </c>
      <c r="B133" t="s">
        <v>319</v>
      </c>
      <c r="C133" t="s">
        <v>320</v>
      </c>
      <c r="D133" t="s">
        <v>541</v>
      </c>
      <c r="E133" t="str" cm="1">
        <f t="array" ref="E133">INDEX(municipalities!B:B, MATCH(D133,municipalities!C:C,0),0)</f>
        <v>GM1955</v>
      </c>
      <c r="F133" t="s">
        <v>542</v>
      </c>
      <c r="G133" t="s">
        <v>3984</v>
      </c>
      <c r="H133" t="s">
        <v>3985</v>
      </c>
      <c r="I133" t="str">
        <f t="shared" si="2"/>
        <v>6942</v>
      </c>
      <c r="J133">
        <v>2022</v>
      </c>
      <c r="K133">
        <v>86201832</v>
      </c>
      <c r="L133" t="s">
        <v>3670</v>
      </c>
      <c r="M133" t="s">
        <v>5183</v>
      </c>
      <c r="N133">
        <v>6.1525138349331003</v>
      </c>
      <c r="O133">
        <v>51.933297014747403</v>
      </c>
    </row>
    <row r="134" spans="1:15" x14ac:dyDescent="0.25">
      <c r="A134">
        <v>133</v>
      </c>
      <c r="B134" t="s">
        <v>319</v>
      </c>
      <c r="C134" t="s">
        <v>320</v>
      </c>
      <c r="D134" t="s">
        <v>541</v>
      </c>
      <c r="E134" t="str" cm="1">
        <f t="array" ref="E134">INDEX(municipalities!B:B, MATCH(D134,municipalities!C:C,0),0)</f>
        <v>GM1955</v>
      </c>
      <c r="F134" t="s">
        <v>542</v>
      </c>
      <c r="G134" t="s">
        <v>3986</v>
      </c>
      <c r="H134" t="s">
        <v>3987</v>
      </c>
      <c r="I134" t="str">
        <f t="shared" si="2"/>
        <v>6941</v>
      </c>
      <c r="J134">
        <v>2016</v>
      </c>
      <c r="K134">
        <v>67515835</v>
      </c>
      <c r="L134" t="s">
        <v>3670</v>
      </c>
      <c r="M134" t="s">
        <v>5184</v>
      </c>
      <c r="N134">
        <v>6.1217782112704997</v>
      </c>
      <c r="O134">
        <v>51.9564487656693</v>
      </c>
    </row>
    <row r="135" spans="1:15" x14ac:dyDescent="0.25">
      <c r="A135">
        <v>134</v>
      </c>
      <c r="B135" t="s">
        <v>319</v>
      </c>
      <c r="C135" t="s">
        <v>350</v>
      </c>
      <c r="D135" t="s">
        <v>3118</v>
      </c>
      <c r="E135" t="str" cm="1">
        <f t="array" ref="E135">INDEX(municipalities!B:B, MATCH(D135,municipalities!C:C,0),0)</f>
        <v>GM0226</v>
      </c>
      <c r="G135" t="s">
        <v>3988</v>
      </c>
      <c r="H135" t="s">
        <v>3989</v>
      </c>
      <c r="I135" t="str">
        <f t="shared" si="2"/>
        <v>6921</v>
      </c>
      <c r="J135">
        <v>2021</v>
      </c>
      <c r="K135">
        <v>83839305</v>
      </c>
      <c r="L135" t="s">
        <v>3670</v>
      </c>
      <c r="M135" t="s">
        <v>5185</v>
      </c>
      <c r="N135">
        <v>6.0258994915292998</v>
      </c>
      <c r="O135">
        <v>51.9612540786352</v>
      </c>
    </row>
    <row r="136" spans="1:15" x14ac:dyDescent="0.25">
      <c r="A136">
        <v>135</v>
      </c>
      <c r="B136" t="s">
        <v>319</v>
      </c>
      <c r="C136" t="s">
        <v>350</v>
      </c>
      <c r="D136" t="s">
        <v>3990</v>
      </c>
      <c r="E136" t="str" cm="1">
        <f t="array" ref="E136">INDEX(municipalities!B:B, MATCH(D136,municipalities!C:C,0),0)</f>
        <v>GM0277</v>
      </c>
      <c r="G136" t="s">
        <v>3991</v>
      </c>
      <c r="H136" t="s">
        <v>3992</v>
      </c>
      <c r="I136" t="str">
        <f t="shared" si="2"/>
        <v>6891</v>
      </c>
      <c r="J136">
        <v>2019</v>
      </c>
      <c r="K136">
        <v>76634280</v>
      </c>
      <c r="L136" t="s">
        <v>3670</v>
      </c>
      <c r="M136" t="s">
        <v>5186</v>
      </c>
      <c r="N136">
        <v>5.9627685927121004</v>
      </c>
      <c r="O136">
        <v>52.0430177844786</v>
      </c>
    </row>
    <row r="137" spans="1:15" x14ac:dyDescent="0.25">
      <c r="A137">
        <v>136</v>
      </c>
      <c r="B137" t="s">
        <v>319</v>
      </c>
      <c r="C137" t="s">
        <v>350</v>
      </c>
      <c r="D137" t="s">
        <v>517</v>
      </c>
      <c r="E137" t="str" cm="1">
        <f t="array" ref="E137">INDEX(municipalities!B:B, MATCH(D137,municipalities!C:C,0),0)</f>
        <v>GM1705</v>
      </c>
      <c r="F137" t="s">
        <v>3993</v>
      </c>
      <c r="G137" t="s">
        <v>3994</v>
      </c>
      <c r="H137" t="s">
        <v>3995</v>
      </c>
      <c r="I137" t="str">
        <f t="shared" si="2"/>
        <v>6852</v>
      </c>
      <c r="J137">
        <v>2013</v>
      </c>
      <c r="K137">
        <v>59434805</v>
      </c>
      <c r="L137" t="s">
        <v>3670</v>
      </c>
      <c r="M137" t="s">
        <v>5187</v>
      </c>
      <c r="N137">
        <v>5.9236759877227003</v>
      </c>
      <c r="O137">
        <v>51.943370103900499</v>
      </c>
    </row>
    <row r="138" spans="1:15" x14ac:dyDescent="0.25">
      <c r="A138">
        <v>137</v>
      </c>
      <c r="B138" t="s">
        <v>319</v>
      </c>
      <c r="C138" t="s">
        <v>350</v>
      </c>
      <c r="D138" t="s">
        <v>517</v>
      </c>
      <c r="E138" t="str" cm="1">
        <f t="array" ref="E138">INDEX(municipalities!B:B, MATCH(D138,municipalities!C:C,0),0)</f>
        <v>GM1705</v>
      </c>
      <c r="F138" t="s">
        <v>3993</v>
      </c>
      <c r="G138" t="s">
        <v>3996</v>
      </c>
      <c r="H138" t="s">
        <v>3997</v>
      </c>
      <c r="I138" t="str">
        <f t="shared" si="2"/>
        <v>6852</v>
      </c>
      <c r="J138">
        <v>2021</v>
      </c>
      <c r="K138">
        <v>84860332</v>
      </c>
      <c r="L138" t="s">
        <v>3670</v>
      </c>
      <c r="M138" t="s">
        <v>5187</v>
      </c>
      <c r="N138">
        <v>5.9236759877227003</v>
      </c>
      <c r="O138">
        <v>51.943370103900499</v>
      </c>
    </row>
    <row r="139" spans="1:15" x14ac:dyDescent="0.25">
      <c r="A139">
        <v>138</v>
      </c>
      <c r="B139" t="s">
        <v>319</v>
      </c>
      <c r="C139" t="s">
        <v>350</v>
      </c>
      <c r="D139" t="s">
        <v>351</v>
      </c>
      <c r="E139" t="str" cm="1">
        <f t="array" ref="E139">INDEX(municipalities!B:B, MATCH(D139,municipalities!C:C,0),0)</f>
        <v>GM0202</v>
      </c>
      <c r="G139" t="s">
        <v>3998</v>
      </c>
      <c r="H139" t="s">
        <v>3999</v>
      </c>
      <c r="I139" t="str">
        <f t="shared" si="2"/>
        <v>6828</v>
      </c>
      <c r="J139">
        <v>2015</v>
      </c>
      <c r="K139" t="s">
        <v>2734</v>
      </c>
      <c r="L139" t="s">
        <v>3670</v>
      </c>
      <c r="M139" t="s">
        <v>5188</v>
      </c>
      <c r="N139">
        <v>5.9244952985135004</v>
      </c>
      <c r="O139">
        <v>51.980220951538698</v>
      </c>
    </row>
    <row r="140" spans="1:15" x14ac:dyDescent="0.25">
      <c r="A140">
        <v>139</v>
      </c>
      <c r="B140" t="s">
        <v>319</v>
      </c>
      <c r="C140" t="s">
        <v>350</v>
      </c>
      <c r="D140" t="s">
        <v>351</v>
      </c>
      <c r="E140" t="str" cm="1">
        <f t="array" ref="E140">INDEX(municipalities!B:B, MATCH(D140,municipalities!C:C,0),0)</f>
        <v>GM0202</v>
      </c>
      <c r="F140" t="s">
        <v>4000</v>
      </c>
      <c r="G140" t="s">
        <v>4001</v>
      </c>
      <c r="H140" t="s">
        <v>4002</v>
      </c>
      <c r="I140" t="str">
        <f t="shared" si="2"/>
        <v>6824</v>
      </c>
      <c r="J140">
        <v>2021</v>
      </c>
      <c r="K140">
        <v>82855366</v>
      </c>
      <c r="L140" t="s">
        <v>3670</v>
      </c>
      <c r="M140" t="s">
        <v>5189</v>
      </c>
      <c r="N140">
        <v>5.9392765721386001</v>
      </c>
      <c r="O140">
        <v>51.992210105182302</v>
      </c>
    </row>
    <row r="141" spans="1:15" x14ac:dyDescent="0.25">
      <c r="A141">
        <v>140</v>
      </c>
      <c r="B141" t="s">
        <v>319</v>
      </c>
      <c r="C141" t="s">
        <v>350</v>
      </c>
      <c r="D141" t="s">
        <v>351</v>
      </c>
      <c r="E141" t="str" cm="1">
        <f t="array" ref="E141">INDEX(municipalities!B:B, MATCH(D141,municipalities!C:C,0),0)</f>
        <v>GM0202</v>
      </c>
      <c r="G141" t="s">
        <v>4003</v>
      </c>
      <c r="H141" t="s">
        <v>4004</v>
      </c>
      <c r="I141" t="str">
        <f t="shared" si="2"/>
        <v>6815</v>
      </c>
      <c r="J141">
        <v>2019</v>
      </c>
      <c r="K141">
        <v>74953532</v>
      </c>
      <c r="L141" t="s">
        <v>3670</v>
      </c>
      <c r="M141" t="s">
        <v>5190</v>
      </c>
      <c r="N141">
        <v>5.9083731070342997</v>
      </c>
      <c r="O141">
        <v>52.001853864322797</v>
      </c>
    </row>
    <row r="142" spans="1:15" x14ac:dyDescent="0.25">
      <c r="A142">
        <v>141</v>
      </c>
      <c r="B142" t="s">
        <v>319</v>
      </c>
      <c r="C142" t="s">
        <v>350</v>
      </c>
      <c r="D142" t="s">
        <v>351</v>
      </c>
      <c r="E142" t="str" cm="1">
        <f t="array" ref="E142">INDEX(municipalities!B:B, MATCH(D142,municipalities!C:C,0),0)</f>
        <v>GM0202</v>
      </c>
      <c r="G142" t="s">
        <v>4005</v>
      </c>
      <c r="H142" t="s">
        <v>4006</v>
      </c>
      <c r="I142" t="str">
        <f t="shared" si="2"/>
        <v>6812</v>
      </c>
      <c r="J142">
        <v>2021</v>
      </c>
      <c r="K142">
        <v>82276773</v>
      </c>
      <c r="L142" t="s">
        <v>3670</v>
      </c>
      <c r="M142" t="s">
        <v>5191</v>
      </c>
      <c r="N142">
        <v>5.8758148614773003</v>
      </c>
      <c r="O142">
        <v>51.982977181920297</v>
      </c>
    </row>
    <row r="143" spans="1:15" x14ac:dyDescent="0.25">
      <c r="A143">
        <v>142</v>
      </c>
      <c r="B143" t="s">
        <v>319</v>
      </c>
      <c r="C143" t="s">
        <v>350</v>
      </c>
      <c r="D143" t="s">
        <v>351</v>
      </c>
      <c r="E143" t="str" cm="1">
        <f t="array" ref="E143">INDEX(municipalities!B:B, MATCH(D143,municipalities!C:C,0),0)</f>
        <v>GM0202</v>
      </c>
      <c r="G143" t="s">
        <v>4007</v>
      </c>
      <c r="H143" t="s">
        <v>4008</v>
      </c>
      <c r="I143" t="str">
        <f t="shared" si="2"/>
        <v>6811</v>
      </c>
      <c r="J143">
        <v>2012</v>
      </c>
      <c r="K143">
        <v>55351859</v>
      </c>
      <c r="L143" t="s">
        <v>3670</v>
      </c>
      <c r="M143" t="s">
        <v>5192</v>
      </c>
      <c r="N143">
        <v>5.9070593574546999</v>
      </c>
      <c r="O143">
        <v>51.981271704216397</v>
      </c>
    </row>
    <row r="144" spans="1:15" x14ac:dyDescent="0.25">
      <c r="A144">
        <v>143</v>
      </c>
      <c r="B144" t="s">
        <v>319</v>
      </c>
      <c r="C144" t="s">
        <v>366</v>
      </c>
      <c r="D144" t="s">
        <v>666</v>
      </c>
      <c r="E144" t="str" cm="1">
        <f t="array" ref="E144">INDEX(municipalities!B:B, MATCH(D144,municipalities!C:C,0),0)</f>
        <v>GM0289</v>
      </c>
      <c r="F144" t="s">
        <v>4009</v>
      </c>
      <c r="G144" t="s">
        <v>4010</v>
      </c>
      <c r="H144" t="s">
        <v>4011</v>
      </c>
      <c r="I144" t="str">
        <f t="shared" si="2"/>
        <v>6708</v>
      </c>
      <c r="J144">
        <v>2012</v>
      </c>
      <c r="K144">
        <v>55599214</v>
      </c>
      <c r="L144" t="s">
        <v>3670</v>
      </c>
      <c r="M144" t="s">
        <v>5193</v>
      </c>
      <c r="N144">
        <v>5.6537468631966998</v>
      </c>
      <c r="O144">
        <v>51.984334725734797</v>
      </c>
    </row>
    <row r="145" spans="1:15" x14ac:dyDescent="0.25">
      <c r="A145">
        <v>144</v>
      </c>
      <c r="B145" t="s">
        <v>319</v>
      </c>
      <c r="C145" t="s">
        <v>366</v>
      </c>
      <c r="D145" t="s">
        <v>666</v>
      </c>
      <c r="E145" t="str" cm="1">
        <f t="array" ref="E145">INDEX(municipalities!B:B, MATCH(D145,municipalities!C:C,0),0)</f>
        <v>GM0289</v>
      </c>
      <c r="G145" t="s">
        <v>4012</v>
      </c>
      <c r="H145" t="s">
        <v>4013</v>
      </c>
      <c r="I145" t="str">
        <f t="shared" si="2"/>
        <v>6707</v>
      </c>
      <c r="J145">
        <v>2018</v>
      </c>
      <c r="K145">
        <v>72463678</v>
      </c>
      <c r="L145" t="s">
        <v>3670</v>
      </c>
      <c r="M145" t="s">
        <v>5194</v>
      </c>
      <c r="N145">
        <v>5.6650174516953999</v>
      </c>
      <c r="O145">
        <v>51.971934713324501</v>
      </c>
    </row>
    <row r="146" spans="1:15" x14ac:dyDescent="0.25">
      <c r="A146">
        <v>145</v>
      </c>
      <c r="B146" t="s">
        <v>319</v>
      </c>
      <c r="C146" t="s">
        <v>366</v>
      </c>
      <c r="D146" t="s">
        <v>666</v>
      </c>
      <c r="E146" t="str" cm="1">
        <f t="array" ref="E146">INDEX(municipalities!B:B, MATCH(D146,municipalities!C:C,0),0)</f>
        <v>GM0289</v>
      </c>
      <c r="G146" t="s">
        <v>4014</v>
      </c>
      <c r="H146" t="s">
        <v>4015</v>
      </c>
      <c r="I146" t="str">
        <f t="shared" si="2"/>
        <v>6703</v>
      </c>
      <c r="J146">
        <v>2014</v>
      </c>
      <c r="K146" t="s">
        <v>4016</v>
      </c>
      <c r="L146" t="s">
        <v>3670</v>
      </c>
      <c r="M146" t="s">
        <v>5195</v>
      </c>
      <c r="N146">
        <v>5.6867340899174001</v>
      </c>
      <c r="O146">
        <v>51.966062339091998</v>
      </c>
    </row>
    <row r="147" spans="1:15" x14ac:dyDescent="0.25">
      <c r="A147">
        <v>146</v>
      </c>
      <c r="B147" t="s">
        <v>319</v>
      </c>
      <c r="C147" t="s">
        <v>350</v>
      </c>
      <c r="D147" t="s">
        <v>628</v>
      </c>
      <c r="E147" t="str" cm="1">
        <f t="array" ref="E147">INDEX(municipalities!B:B, MATCH(D147,municipalities!C:C,0),0)</f>
        <v>GM1734</v>
      </c>
      <c r="F147" t="s">
        <v>4017</v>
      </c>
      <c r="G147" t="s">
        <v>4018</v>
      </c>
      <c r="H147" t="s">
        <v>4019</v>
      </c>
      <c r="I147" t="str">
        <f t="shared" si="2"/>
        <v>6678</v>
      </c>
      <c r="J147">
        <v>2019</v>
      </c>
      <c r="K147">
        <v>74695762</v>
      </c>
      <c r="L147" t="s">
        <v>3670</v>
      </c>
      <c r="M147" t="s">
        <v>5196</v>
      </c>
      <c r="N147">
        <v>5.8209847763194</v>
      </c>
      <c r="O147">
        <v>51.880471493202698</v>
      </c>
    </row>
    <row r="148" spans="1:15" x14ac:dyDescent="0.25">
      <c r="A148">
        <v>147</v>
      </c>
      <c r="B148" t="s">
        <v>319</v>
      </c>
      <c r="C148" t="s">
        <v>434</v>
      </c>
      <c r="D148" t="s">
        <v>628</v>
      </c>
      <c r="E148" t="str" cm="1">
        <f t="array" ref="E148">INDEX(municipalities!B:B, MATCH(D148,municipalities!C:C,0),0)</f>
        <v>GM1734</v>
      </c>
      <c r="F148" t="s">
        <v>4020</v>
      </c>
      <c r="G148" t="s">
        <v>4021</v>
      </c>
      <c r="H148" t="s">
        <v>4022</v>
      </c>
      <c r="I148" t="str">
        <f t="shared" si="2"/>
        <v>6674</v>
      </c>
      <c r="J148">
        <v>2021</v>
      </c>
      <c r="K148">
        <v>83191550</v>
      </c>
      <c r="L148" t="s">
        <v>3670</v>
      </c>
      <c r="M148" t="s">
        <v>5197</v>
      </c>
      <c r="N148">
        <v>5.7504327954442997</v>
      </c>
      <c r="O148">
        <v>51.913916362985802</v>
      </c>
    </row>
    <row r="149" spans="1:15" x14ac:dyDescent="0.25">
      <c r="A149">
        <v>148</v>
      </c>
      <c r="B149" t="s">
        <v>319</v>
      </c>
      <c r="C149" t="s">
        <v>434</v>
      </c>
      <c r="D149" t="s">
        <v>548</v>
      </c>
      <c r="E149" t="str" cm="1">
        <f t="array" ref="E149">INDEX(municipalities!B:B, MATCH(D149,municipalities!C:C,0),0)</f>
        <v>GM1740</v>
      </c>
      <c r="F149" t="s">
        <v>4023</v>
      </c>
      <c r="G149" t="s">
        <v>4024</v>
      </c>
      <c r="H149" t="s">
        <v>4025</v>
      </c>
      <c r="I149" t="str">
        <f t="shared" si="2"/>
        <v>6669</v>
      </c>
      <c r="J149">
        <v>2016</v>
      </c>
      <c r="K149">
        <v>66373263</v>
      </c>
      <c r="L149" t="s">
        <v>3670</v>
      </c>
      <c r="M149" t="s">
        <v>5198</v>
      </c>
      <c r="N149">
        <v>5.6637462187929</v>
      </c>
      <c r="O149">
        <v>51.911254887606901</v>
      </c>
    </row>
    <row r="150" spans="1:15" x14ac:dyDescent="0.25">
      <c r="A150">
        <v>149</v>
      </c>
      <c r="B150" t="s">
        <v>319</v>
      </c>
      <c r="C150" t="s">
        <v>350</v>
      </c>
      <c r="D150" t="s">
        <v>628</v>
      </c>
      <c r="E150" t="str" cm="1">
        <f t="array" ref="E150">INDEX(municipalities!B:B, MATCH(D150,municipalities!C:C,0),0)</f>
        <v>GM1734</v>
      </c>
      <c r="F150" t="s">
        <v>4026</v>
      </c>
      <c r="G150" t="s">
        <v>4027</v>
      </c>
      <c r="H150" t="s">
        <v>4028</v>
      </c>
      <c r="I150" t="str">
        <f t="shared" si="2"/>
        <v>6666</v>
      </c>
      <c r="J150">
        <v>2017</v>
      </c>
      <c r="K150">
        <v>67756778</v>
      </c>
      <c r="L150" t="s">
        <v>3670</v>
      </c>
      <c r="M150" t="s">
        <v>5199</v>
      </c>
      <c r="N150">
        <v>5.7546994043744997</v>
      </c>
      <c r="O150">
        <v>51.952809114697303</v>
      </c>
    </row>
    <row r="151" spans="1:15" x14ac:dyDescent="0.25">
      <c r="A151">
        <v>150</v>
      </c>
      <c r="B151" t="s">
        <v>319</v>
      </c>
      <c r="C151" t="s">
        <v>350</v>
      </c>
      <c r="D151" t="s">
        <v>628</v>
      </c>
      <c r="E151" t="str" cm="1">
        <f t="array" ref="E151">INDEX(municipalities!B:B, MATCH(D151,municipalities!C:C,0),0)</f>
        <v>GM1734</v>
      </c>
      <c r="F151" t="s">
        <v>4029</v>
      </c>
      <c r="G151" t="s">
        <v>4030</v>
      </c>
      <c r="H151" t="s">
        <v>4031</v>
      </c>
      <c r="I151" t="str">
        <f t="shared" si="2"/>
        <v>6662</v>
      </c>
      <c r="J151">
        <v>2015</v>
      </c>
      <c r="K151">
        <v>66196582</v>
      </c>
      <c r="L151" t="s">
        <v>3670</v>
      </c>
      <c r="M151" t="s">
        <v>5200</v>
      </c>
      <c r="N151">
        <v>5.8489588077211998</v>
      </c>
      <c r="O151">
        <v>51.909536862299497</v>
      </c>
    </row>
    <row r="152" spans="1:15" x14ac:dyDescent="0.25">
      <c r="A152">
        <v>151</v>
      </c>
      <c r="B152" t="s">
        <v>319</v>
      </c>
      <c r="C152" t="s">
        <v>350</v>
      </c>
      <c r="D152" t="s">
        <v>456</v>
      </c>
      <c r="E152" t="str" cm="1">
        <f t="array" ref="E152">INDEX(municipalities!B:B, MATCH(D152,municipalities!C:C,0),0)</f>
        <v>GM0225</v>
      </c>
      <c r="F152" t="s">
        <v>457</v>
      </c>
      <c r="G152" t="s">
        <v>4032</v>
      </c>
      <c r="H152" t="s">
        <v>4033</v>
      </c>
      <c r="I152" t="str">
        <f t="shared" si="2"/>
        <v>6655</v>
      </c>
      <c r="J152">
        <v>2014</v>
      </c>
      <c r="L152" t="s">
        <v>3670</v>
      </c>
      <c r="M152" t="s">
        <v>5201</v>
      </c>
      <c r="N152">
        <v>5.5801560304987001</v>
      </c>
      <c r="O152">
        <v>51.872758808587001</v>
      </c>
    </row>
    <row r="153" spans="1:15" x14ac:dyDescent="0.25">
      <c r="A153">
        <v>152</v>
      </c>
      <c r="B153" t="s">
        <v>319</v>
      </c>
      <c r="C153" t="s">
        <v>350</v>
      </c>
      <c r="D153" t="s">
        <v>403</v>
      </c>
      <c r="E153" t="str" cm="1">
        <f t="array" ref="E153">INDEX(municipalities!B:B, MATCH(D153,municipalities!C:C,0),0)</f>
        <v>GM0209</v>
      </c>
      <c r="G153" t="s">
        <v>4034</v>
      </c>
      <c r="H153" t="s">
        <v>4035</v>
      </c>
      <c r="I153" t="str">
        <f t="shared" si="2"/>
        <v>6641</v>
      </c>
      <c r="J153">
        <v>2018</v>
      </c>
      <c r="K153">
        <v>71456414</v>
      </c>
      <c r="L153" t="s">
        <v>3670</v>
      </c>
      <c r="M153" t="s">
        <v>5202</v>
      </c>
      <c r="N153">
        <v>5.7686161207006004</v>
      </c>
      <c r="O153">
        <v>51.858054043570498</v>
      </c>
    </row>
    <row r="154" spans="1:15" x14ac:dyDescent="0.25">
      <c r="A154">
        <v>153</v>
      </c>
      <c r="B154" t="s">
        <v>319</v>
      </c>
      <c r="C154" t="s">
        <v>350</v>
      </c>
      <c r="D154" t="s">
        <v>456</v>
      </c>
      <c r="E154" t="str" cm="1">
        <f t="array" ref="E154">INDEX(municipalities!B:B, MATCH(D154,municipalities!C:C,0),0)</f>
        <v>GM0225</v>
      </c>
      <c r="G154" t="s">
        <v>4036</v>
      </c>
      <c r="H154" t="s">
        <v>4037</v>
      </c>
      <c r="I154" t="str">
        <f t="shared" si="2"/>
        <v>6627</v>
      </c>
      <c r="J154">
        <v>2019</v>
      </c>
      <c r="K154">
        <v>76257436</v>
      </c>
      <c r="L154" t="s">
        <v>3670</v>
      </c>
      <c r="M154" t="s">
        <v>5203</v>
      </c>
      <c r="N154">
        <v>5.5245099494721996</v>
      </c>
      <c r="O154">
        <v>51.8343842990948</v>
      </c>
    </row>
    <row r="155" spans="1:15" x14ac:dyDescent="0.25">
      <c r="A155">
        <v>154</v>
      </c>
      <c r="B155" t="s">
        <v>319</v>
      </c>
      <c r="C155" t="s">
        <v>434</v>
      </c>
      <c r="D155" t="s">
        <v>686</v>
      </c>
      <c r="E155" t="str" cm="1">
        <f t="array" ref="E155">INDEX(municipalities!B:B, MATCH(D155,municipalities!C:C,0),0)</f>
        <v>GM0668</v>
      </c>
      <c r="F155" t="s">
        <v>4038</v>
      </c>
      <c r="G155" t="s">
        <v>4039</v>
      </c>
      <c r="H155" t="s">
        <v>4037</v>
      </c>
      <c r="I155" t="str">
        <f t="shared" si="2"/>
        <v>6627</v>
      </c>
      <c r="J155">
        <v>2019</v>
      </c>
      <c r="K155">
        <v>76257444</v>
      </c>
      <c r="L155" t="s">
        <v>3670</v>
      </c>
      <c r="M155" t="s">
        <v>5203</v>
      </c>
      <c r="N155">
        <v>5.5245099494721996</v>
      </c>
      <c r="O155">
        <v>51.8343842990948</v>
      </c>
    </row>
    <row r="156" spans="1:15" x14ac:dyDescent="0.25">
      <c r="A156">
        <v>155</v>
      </c>
      <c r="B156" t="s">
        <v>319</v>
      </c>
      <c r="C156" t="s">
        <v>350</v>
      </c>
      <c r="D156" t="s">
        <v>512</v>
      </c>
      <c r="E156" t="str" cm="1">
        <f t="array" ref="E156">INDEX(municipalities!B:B, MATCH(D156,municipalities!C:C,0),0)</f>
        <v>GM0252</v>
      </c>
      <c r="G156" t="s">
        <v>4040</v>
      </c>
      <c r="H156" t="s">
        <v>4041</v>
      </c>
      <c r="I156" t="str">
        <f t="shared" si="2"/>
        <v>6611</v>
      </c>
      <c r="J156">
        <v>2019</v>
      </c>
      <c r="K156">
        <v>74902989</v>
      </c>
      <c r="L156" t="s">
        <v>3670</v>
      </c>
      <c r="M156" t="s">
        <v>5204</v>
      </c>
      <c r="N156">
        <v>5.7955291568089002</v>
      </c>
      <c r="O156">
        <v>51.772381377185802</v>
      </c>
    </row>
    <row r="157" spans="1:15" x14ac:dyDescent="0.25">
      <c r="A157">
        <v>156</v>
      </c>
      <c r="B157" t="s">
        <v>319</v>
      </c>
      <c r="C157" t="s">
        <v>350</v>
      </c>
      <c r="D157" t="s">
        <v>689</v>
      </c>
      <c r="E157" t="str" cm="1">
        <f t="array" ref="E157">INDEX(municipalities!B:B, MATCH(D157,municipalities!C:C,0),0)</f>
        <v>GM0296</v>
      </c>
      <c r="F157" t="s">
        <v>4042</v>
      </c>
      <c r="G157" t="s">
        <v>4043</v>
      </c>
      <c r="H157" t="s">
        <v>4044</v>
      </c>
      <c r="I157" t="str">
        <f t="shared" si="2"/>
        <v>6605</v>
      </c>
      <c r="J157">
        <v>2015</v>
      </c>
      <c r="K157">
        <v>63412500</v>
      </c>
      <c r="L157" t="s">
        <v>3670</v>
      </c>
      <c r="M157" t="s">
        <v>5205</v>
      </c>
      <c r="N157">
        <v>5.7250622384326997</v>
      </c>
      <c r="O157">
        <v>51.797640490371101</v>
      </c>
    </row>
    <row r="158" spans="1:15" x14ac:dyDescent="0.25">
      <c r="A158">
        <v>157</v>
      </c>
      <c r="B158" t="s">
        <v>319</v>
      </c>
      <c r="C158" t="s">
        <v>350</v>
      </c>
      <c r="D158" t="s">
        <v>512</v>
      </c>
      <c r="E158" t="str" cm="1">
        <f t="array" ref="E158">INDEX(municipalities!B:B, MATCH(D158,municipalities!C:C,0),0)</f>
        <v>GM0252</v>
      </c>
      <c r="G158" t="s">
        <v>4045</v>
      </c>
      <c r="H158" t="s">
        <v>4046</v>
      </c>
      <c r="I158" t="str">
        <f t="shared" si="2"/>
        <v>6581</v>
      </c>
      <c r="J158">
        <v>2019</v>
      </c>
      <c r="K158">
        <v>73708046</v>
      </c>
      <c r="L158" t="s">
        <v>3670</v>
      </c>
      <c r="M158" t="s">
        <v>5206</v>
      </c>
      <c r="N158">
        <v>5.858410916175</v>
      </c>
      <c r="O158">
        <v>51.791680724733602</v>
      </c>
    </row>
    <row r="159" spans="1:15" x14ac:dyDescent="0.25">
      <c r="A159">
        <v>158</v>
      </c>
      <c r="B159" t="s">
        <v>319</v>
      </c>
      <c r="C159" t="s">
        <v>350</v>
      </c>
      <c r="D159" t="s">
        <v>373</v>
      </c>
      <c r="E159" t="str" cm="1">
        <f t="array" ref="E159">INDEX(municipalities!B:B, MATCH(D159,municipalities!C:C,0),0)</f>
        <v>GM1945</v>
      </c>
      <c r="F159" t="s">
        <v>377</v>
      </c>
      <c r="G159" t="s">
        <v>4047</v>
      </c>
      <c r="H159" t="s">
        <v>4048</v>
      </c>
      <c r="I159" t="str">
        <f t="shared" si="2"/>
        <v>6574</v>
      </c>
      <c r="J159">
        <v>2020</v>
      </c>
      <c r="K159">
        <v>77530837</v>
      </c>
      <c r="L159" t="s">
        <v>3670</v>
      </c>
      <c r="M159" t="s">
        <v>5207</v>
      </c>
      <c r="N159">
        <v>5.9027279809477999</v>
      </c>
      <c r="O159">
        <v>51.835121575528902</v>
      </c>
    </row>
    <row r="160" spans="1:15" x14ac:dyDescent="0.25">
      <c r="A160">
        <v>159</v>
      </c>
      <c r="B160" t="s">
        <v>319</v>
      </c>
      <c r="C160" t="s">
        <v>350</v>
      </c>
      <c r="D160" t="s">
        <v>373</v>
      </c>
      <c r="E160" t="str" cm="1">
        <f t="array" ref="E160">INDEX(municipalities!B:B, MATCH(D160,municipalities!C:C,0),0)</f>
        <v>GM1945</v>
      </c>
      <c r="F160" t="s">
        <v>379</v>
      </c>
      <c r="G160" t="s">
        <v>4049</v>
      </c>
      <c r="H160" t="s">
        <v>4050</v>
      </c>
      <c r="I160" t="str">
        <f t="shared" si="2"/>
        <v>6573</v>
      </c>
      <c r="J160">
        <v>2017</v>
      </c>
      <c r="K160">
        <v>70284164</v>
      </c>
      <c r="L160" t="s">
        <v>3670</v>
      </c>
      <c r="M160" t="s">
        <v>5208</v>
      </c>
      <c r="N160">
        <v>5.9314969614631998</v>
      </c>
      <c r="O160">
        <v>51.830278912397397</v>
      </c>
    </row>
    <row r="161" spans="1:15" x14ac:dyDescent="0.25">
      <c r="A161">
        <v>160</v>
      </c>
      <c r="B161" t="s">
        <v>319</v>
      </c>
      <c r="C161" t="s">
        <v>350</v>
      </c>
      <c r="D161" t="s">
        <v>572</v>
      </c>
      <c r="E161" t="str" cm="1">
        <f t="array" ref="E161">INDEX(municipalities!B:B, MATCH(D161,municipalities!C:C,0),0)</f>
        <v>GM0268</v>
      </c>
      <c r="G161" t="s">
        <v>4051</v>
      </c>
      <c r="H161" t="s">
        <v>4052</v>
      </c>
      <c r="I161" t="str">
        <f t="shared" si="2"/>
        <v>6524</v>
      </c>
      <c r="J161">
        <v>2013</v>
      </c>
      <c r="K161">
        <v>57958734</v>
      </c>
      <c r="L161" t="s">
        <v>3670</v>
      </c>
      <c r="M161" t="s">
        <v>5209</v>
      </c>
      <c r="N161">
        <v>5.8651777880022999</v>
      </c>
      <c r="O161">
        <v>51.834713682390003</v>
      </c>
    </row>
    <row r="162" spans="1:15" x14ac:dyDescent="0.25">
      <c r="A162">
        <v>161</v>
      </c>
      <c r="B162" t="s">
        <v>319</v>
      </c>
      <c r="C162" t="s">
        <v>350</v>
      </c>
      <c r="D162" t="s">
        <v>572</v>
      </c>
      <c r="E162" t="str" cm="1">
        <f t="array" ref="E162">INDEX(municipalities!B:B, MATCH(D162,municipalities!C:C,0),0)</f>
        <v>GM0268</v>
      </c>
      <c r="G162" t="s">
        <v>4053</v>
      </c>
      <c r="H162" t="s">
        <v>4054</v>
      </c>
      <c r="I162" t="str">
        <f t="shared" si="2"/>
        <v>6523</v>
      </c>
      <c r="J162">
        <v>2018</v>
      </c>
      <c r="K162">
        <v>72234083</v>
      </c>
      <c r="L162" t="s">
        <v>3670</v>
      </c>
      <c r="M162" t="s">
        <v>5210</v>
      </c>
      <c r="N162">
        <v>5.8875185844431996</v>
      </c>
      <c r="O162">
        <v>51.829046870912599</v>
      </c>
    </row>
    <row r="163" spans="1:15" x14ac:dyDescent="0.25">
      <c r="A163">
        <v>162</v>
      </c>
      <c r="B163" t="s">
        <v>319</v>
      </c>
      <c r="C163" t="s">
        <v>434</v>
      </c>
      <c r="D163" t="s">
        <v>709</v>
      </c>
      <c r="E163" t="str" cm="1">
        <f t="array" ref="E163">INDEX(municipalities!B:B, MATCH(D163,municipalities!C:C,0),0)</f>
        <v>GM0297</v>
      </c>
      <c r="G163" t="s">
        <v>4055</v>
      </c>
      <c r="H163" t="s">
        <v>4056</v>
      </c>
      <c r="I163" t="str">
        <f t="shared" si="2"/>
        <v>5314</v>
      </c>
      <c r="J163">
        <v>2016</v>
      </c>
      <c r="K163">
        <v>66386942</v>
      </c>
      <c r="L163" t="s">
        <v>3670</v>
      </c>
      <c r="M163" t="s">
        <v>5211</v>
      </c>
      <c r="N163">
        <v>5.2405823857543998</v>
      </c>
      <c r="O163">
        <v>51.7843885199757</v>
      </c>
    </row>
    <row r="164" spans="1:15" x14ac:dyDescent="0.25">
      <c r="A164">
        <v>163</v>
      </c>
      <c r="B164" t="s">
        <v>319</v>
      </c>
      <c r="C164" t="s">
        <v>434</v>
      </c>
      <c r="D164" t="s">
        <v>676</v>
      </c>
      <c r="E164" t="str" cm="1">
        <f t="array" ref="E164">INDEX(municipalities!B:B, MATCH(D164,municipalities!C:C,0),0)</f>
        <v>GM1960</v>
      </c>
      <c r="F164" t="s">
        <v>4057</v>
      </c>
      <c r="G164" t="s">
        <v>4058</v>
      </c>
      <c r="H164" t="s">
        <v>4059</v>
      </c>
      <c r="I164" t="str">
        <f t="shared" si="2"/>
        <v>4214</v>
      </c>
      <c r="J164">
        <v>2016</v>
      </c>
      <c r="K164">
        <v>66344050</v>
      </c>
      <c r="L164" t="s">
        <v>3670</v>
      </c>
      <c r="M164" t="s">
        <v>5212</v>
      </c>
      <c r="N164">
        <v>5.0609284070885998</v>
      </c>
      <c r="O164">
        <v>51.841330105443902</v>
      </c>
    </row>
    <row r="165" spans="1:15" x14ac:dyDescent="0.25">
      <c r="A165">
        <v>164</v>
      </c>
      <c r="B165" t="s">
        <v>319</v>
      </c>
      <c r="C165" t="s">
        <v>434</v>
      </c>
      <c r="D165" t="s">
        <v>676</v>
      </c>
      <c r="E165" t="str" cm="1">
        <f t="array" ref="E165">INDEX(municipalities!B:B, MATCH(D165,municipalities!C:C,0),0)</f>
        <v>GM1960</v>
      </c>
      <c r="F165" t="s">
        <v>4060</v>
      </c>
      <c r="G165" t="s">
        <v>4061</v>
      </c>
      <c r="H165" t="s">
        <v>4062</v>
      </c>
      <c r="I165" t="str">
        <f t="shared" si="2"/>
        <v>4196</v>
      </c>
      <c r="J165">
        <v>2017</v>
      </c>
      <c r="K165">
        <v>68433751</v>
      </c>
      <c r="L165" t="s">
        <v>3670</v>
      </c>
      <c r="M165" t="s">
        <v>5213</v>
      </c>
      <c r="N165">
        <v>5.2590679101565998</v>
      </c>
      <c r="O165">
        <v>51.907759936043199</v>
      </c>
    </row>
    <row r="166" spans="1:15" x14ac:dyDescent="0.25">
      <c r="A166">
        <v>165</v>
      </c>
      <c r="B166" t="s">
        <v>319</v>
      </c>
      <c r="C166" t="s">
        <v>434</v>
      </c>
      <c r="D166" t="s">
        <v>676</v>
      </c>
      <c r="E166" t="str" cm="1">
        <f t="array" ref="E166">INDEX(municipalities!B:B, MATCH(D166,municipalities!C:C,0),0)</f>
        <v>GM1960</v>
      </c>
      <c r="F166" t="s">
        <v>483</v>
      </c>
      <c r="G166" t="s">
        <v>4063</v>
      </c>
      <c r="H166" t="s">
        <v>4064</v>
      </c>
      <c r="I166" t="str">
        <f t="shared" si="2"/>
        <v>4191</v>
      </c>
      <c r="J166">
        <v>2020</v>
      </c>
      <c r="K166">
        <v>77724100</v>
      </c>
      <c r="L166" t="s">
        <v>3670</v>
      </c>
      <c r="M166" t="s">
        <v>5214</v>
      </c>
      <c r="N166">
        <v>5.2973179301547004</v>
      </c>
      <c r="O166">
        <v>51.876313582665503</v>
      </c>
    </row>
    <row r="167" spans="1:15" x14ac:dyDescent="0.25">
      <c r="A167">
        <v>166</v>
      </c>
      <c r="B167" t="s">
        <v>319</v>
      </c>
      <c r="C167" t="s">
        <v>434</v>
      </c>
      <c r="D167" t="s">
        <v>676</v>
      </c>
      <c r="E167" t="str" cm="1">
        <f t="array" ref="E167">INDEX(municipalities!B:B, MATCH(D167,municipalities!C:C,0),0)</f>
        <v>GM1960</v>
      </c>
      <c r="F167" t="s">
        <v>483</v>
      </c>
      <c r="G167" t="s">
        <v>4065</v>
      </c>
      <c r="H167" t="s">
        <v>4064</v>
      </c>
      <c r="I167" t="str">
        <f t="shared" si="2"/>
        <v>4191</v>
      </c>
      <c r="J167">
        <v>2014</v>
      </c>
      <c r="K167">
        <v>61893447</v>
      </c>
      <c r="L167" t="s">
        <v>3670</v>
      </c>
      <c r="M167" t="s">
        <v>5214</v>
      </c>
      <c r="N167">
        <v>5.2973179301547004</v>
      </c>
      <c r="O167">
        <v>51.876313582665503</v>
      </c>
    </row>
    <row r="168" spans="1:15" x14ac:dyDescent="0.25">
      <c r="A168">
        <v>167</v>
      </c>
      <c r="B168" t="s">
        <v>319</v>
      </c>
      <c r="C168" t="s">
        <v>434</v>
      </c>
      <c r="D168" t="s">
        <v>676</v>
      </c>
      <c r="E168" t="str" cm="1">
        <f t="array" ref="E168">INDEX(municipalities!B:B, MATCH(D168,municipalities!C:C,0),0)</f>
        <v>GM1960</v>
      </c>
      <c r="F168" t="s">
        <v>4066</v>
      </c>
      <c r="G168" t="s">
        <v>4067</v>
      </c>
      <c r="H168" t="s">
        <v>4068</v>
      </c>
      <c r="I168" t="str">
        <f t="shared" si="2"/>
        <v>4157</v>
      </c>
      <c r="J168">
        <v>2023</v>
      </c>
      <c r="K168">
        <v>88962830</v>
      </c>
      <c r="L168" t="s">
        <v>3670</v>
      </c>
      <c r="M168" t="s">
        <v>5215</v>
      </c>
      <c r="N168">
        <v>5.2119035178211996</v>
      </c>
      <c r="O168">
        <v>51.869900113470301</v>
      </c>
    </row>
    <row r="169" spans="1:15" x14ac:dyDescent="0.25">
      <c r="A169">
        <v>168</v>
      </c>
      <c r="B169" t="s">
        <v>319</v>
      </c>
      <c r="C169" t="s">
        <v>434</v>
      </c>
      <c r="D169" t="s">
        <v>435</v>
      </c>
      <c r="E169" t="str" cm="1">
        <f t="array" ref="E169">INDEX(municipalities!B:B, MATCH(D169,municipalities!C:C,0),0)</f>
        <v>GM0214</v>
      </c>
      <c r="G169" t="s">
        <v>4069</v>
      </c>
      <c r="H169" t="s">
        <v>4070</v>
      </c>
      <c r="I169" t="str">
        <f t="shared" si="2"/>
        <v>4116</v>
      </c>
      <c r="J169">
        <v>2018</v>
      </c>
      <c r="K169">
        <v>72774568</v>
      </c>
      <c r="L169" t="s">
        <v>3670</v>
      </c>
      <c r="M169" t="s">
        <v>5216</v>
      </c>
      <c r="N169">
        <v>5.3295727135127002</v>
      </c>
      <c r="O169">
        <v>51.913204140968901</v>
      </c>
    </row>
    <row r="170" spans="1:15" x14ac:dyDescent="0.25">
      <c r="A170">
        <v>169</v>
      </c>
      <c r="B170" t="s">
        <v>319</v>
      </c>
      <c r="C170" t="s">
        <v>434</v>
      </c>
      <c r="D170" t="s">
        <v>441</v>
      </c>
      <c r="E170" t="str" cm="1">
        <f t="array" ref="E170">INDEX(municipalities!B:B, MATCH(D170,municipalities!C:C,0),0)</f>
        <v>GM0216</v>
      </c>
      <c r="G170" t="s">
        <v>4071</v>
      </c>
      <c r="H170" t="s">
        <v>4072</v>
      </c>
      <c r="I170" t="str">
        <f t="shared" si="2"/>
        <v>4105</v>
      </c>
      <c r="J170">
        <v>2018</v>
      </c>
      <c r="K170">
        <v>73275727</v>
      </c>
      <c r="L170" t="s">
        <v>3670</v>
      </c>
      <c r="M170" t="s">
        <v>5217</v>
      </c>
      <c r="N170">
        <v>5.1993835946422999</v>
      </c>
      <c r="O170">
        <v>51.949441297116003</v>
      </c>
    </row>
    <row r="171" spans="1:15" x14ac:dyDescent="0.25">
      <c r="A171">
        <v>170</v>
      </c>
      <c r="B171" t="s">
        <v>319</v>
      </c>
      <c r="C171" t="s">
        <v>434</v>
      </c>
      <c r="D171" t="s">
        <v>441</v>
      </c>
      <c r="E171" t="str" cm="1">
        <f t="array" ref="E171">INDEX(municipalities!B:B, MATCH(D171,municipalities!C:C,0),0)</f>
        <v>GM0216</v>
      </c>
      <c r="G171" t="s">
        <v>4073</v>
      </c>
      <c r="H171" t="s">
        <v>4074</v>
      </c>
      <c r="I171" t="str">
        <f t="shared" si="2"/>
        <v>4103</v>
      </c>
      <c r="J171">
        <v>2016</v>
      </c>
      <c r="K171">
        <v>66303907</v>
      </c>
      <c r="L171" t="s">
        <v>3670</v>
      </c>
      <c r="M171" t="s">
        <v>5218</v>
      </c>
      <c r="N171">
        <v>5.2403224717984997</v>
      </c>
      <c r="O171">
        <v>51.939979824009903</v>
      </c>
    </row>
    <row r="172" spans="1:15" x14ac:dyDescent="0.25">
      <c r="A172">
        <v>171</v>
      </c>
      <c r="B172" t="s">
        <v>319</v>
      </c>
      <c r="C172" t="s">
        <v>434</v>
      </c>
      <c r="D172" t="s">
        <v>441</v>
      </c>
      <c r="E172" t="str" cm="1">
        <f t="array" ref="E172">INDEX(municipalities!B:B, MATCH(D172,municipalities!C:C,0),0)</f>
        <v>GM0216</v>
      </c>
      <c r="G172" t="s">
        <v>4075</v>
      </c>
      <c r="H172" t="s">
        <v>4076</v>
      </c>
      <c r="I172" t="str">
        <f t="shared" si="2"/>
        <v>4103</v>
      </c>
      <c r="J172">
        <v>2013</v>
      </c>
      <c r="K172">
        <v>57639329</v>
      </c>
      <c r="L172" t="s">
        <v>3670</v>
      </c>
      <c r="M172" t="s">
        <v>5218</v>
      </c>
      <c r="N172">
        <v>5.2403224717984997</v>
      </c>
      <c r="O172">
        <v>51.939979824009903</v>
      </c>
    </row>
    <row r="173" spans="1:15" x14ac:dyDescent="0.25">
      <c r="A173">
        <v>172</v>
      </c>
      <c r="B173" t="s">
        <v>319</v>
      </c>
      <c r="C173" t="s">
        <v>434</v>
      </c>
      <c r="D173" t="s">
        <v>645</v>
      </c>
      <c r="E173" t="str" cm="1">
        <f t="array" ref="E173">INDEX(municipalities!B:B, MATCH(D173,municipalities!C:C,0),0)</f>
        <v>GM0281</v>
      </c>
      <c r="G173" t="s">
        <v>4077</v>
      </c>
      <c r="H173" t="s">
        <v>4078</v>
      </c>
      <c r="I173" t="str">
        <f t="shared" si="2"/>
        <v>4003</v>
      </c>
      <c r="J173">
        <v>2016</v>
      </c>
      <c r="K173" t="s">
        <v>4079</v>
      </c>
      <c r="L173" t="s">
        <v>3670</v>
      </c>
      <c r="M173" t="s">
        <v>5219</v>
      </c>
      <c r="N173">
        <v>5.4149374872038996</v>
      </c>
      <c r="O173">
        <v>51.898830452271497</v>
      </c>
    </row>
    <row r="174" spans="1:15" x14ac:dyDescent="0.25">
      <c r="A174">
        <v>173</v>
      </c>
      <c r="B174" t="s">
        <v>319</v>
      </c>
      <c r="C174" t="s">
        <v>370</v>
      </c>
      <c r="D174" t="s">
        <v>479</v>
      </c>
      <c r="E174" t="str" cm="1">
        <f t="array" ref="E174">INDEX(municipalities!B:B, MATCH(D174,municipalities!C:C,0),0)</f>
        <v>GM0233</v>
      </c>
      <c r="G174" t="s">
        <v>4080</v>
      </c>
      <c r="H174" t="s">
        <v>4081</v>
      </c>
      <c r="I174" t="str">
        <f t="shared" si="2"/>
        <v>3853</v>
      </c>
      <c r="J174">
        <v>2020</v>
      </c>
      <c r="K174">
        <v>77157419</v>
      </c>
      <c r="L174" t="s">
        <v>3670</v>
      </c>
      <c r="M174" t="s">
        <v>5220</v>
      </c>
      <c r="N174">
        <v>5.5837671206425998</v>
      </c>
      <c r="O174">
        <v>52.301969721109202</v>
      </c>
    </row>
    <row r="175" spans="1:15" x14ac:dyDescent="0.25">
      <c r="A175">
        <v>174</v>
      </c>
      <c r="B175" t="s">
        <v>319</v>
      </c>
      <c r="C175" t="s">
        <v>370</v>
      </c>
      <c r="D175" t="s">
        <v>479</v>
      </c>
      <c r="E175" t="str" cm="1">
        <f t="array" ref="E175">INDEX(municipalities!B:B, MATCH(D175,municipalities!C:C,0),0)</f>
        <v>GM0233</v>
      </c>
      <c r="G175" t="s">
        <v>4082</v>
      </c>
      <c r="H175" t="s">
        <v>4083</v>
      </c>
      <c r="I175" t="str">
        <f t="shared" si="2"/>
        <v>3851</v>
      </c>
      <c r="J175">
        <v>2017</v>
      </c>
      <c r="K175" t="s">
        <v>4084</v>
      </c>
      <c r="L175" t="s">
        <v>3670</v>
      </c>
      <c r="M175" t="s">
        <v>5221</v>
      </c>
      <c r="N175">
        <v>5.6183888429211999</v>
      </c>
      <c r="O175">
        <v>52.294976402132498</v>
      </c>
    </row>
    <row r="176" spans="1:15" x14ac:dyDescent="0.25">
      <c r="A176">
        <v>175</v>
      </c>
      <c r="B176" t="s">
        <v>319</v>
      </c>
      <c r="C176" t="s">
        <v>370</v>
      </c>
      <c r="D176" t="s">
        <v>487</v>
      </c>
      <c r="E176" t="str" cm="1">
        <f t="array" ref="E176">INDEX(municipalities!B:B, MATCH(D176,municipalities!C:C,0),0)</f>
        <v>GM0243</v>
      </c>
      <c r="G176" t="s">
        <v>4085</v>
      </c>
      <c r="H176" t="s">
        <v>4086</v>
      </c>
      <c r="I176" t="str">
        <f t="shared" si="2"/>
        <v>3843</v>
      </c>
      <c r="J176">
        <v>2016</v>
      </c>
      <c r="K176" t="s">
        <v>4087</v>
      </c>
      <c r="L176" t="s">
        <v>3670</v>
      </c>
      <c r="M176" t="s">
        <v>5222</v>
      </c>
      <c r="N176">
        <v>5.6436201844826996</v>
      </c>
      <c r="O176">
        <v>52.337188219092901</v>
      </c>
    </row>
    <row r="177" spans="1:15" x14ac:dyDescent="0.25">
      <c r="A177">
        <v>176</v>
      </c>
      <c r="B177" t="s">
        <v>319</v>
      </c>
      <c r="C177" t="s">
        <v>370</v>
      </c>
      <c r="D177" t="s">
        <v>367</v>
      </c>
      <c r="E177" t="str" cm="1">
        <f t="array" ref="E177">INDEX(municipalities!B:B, MATCH(D177,municipalities!C:C,0),0)</f>
        <v>GM0203</v>
      </c>
      <c r="F177" t="s">
        <v>4088</v>
      </c>
      <c r="G177" t="s">
        <v>4089</v>
      </c>
      <c r="H177" t="s">
        <v>4090</v>
      </c>
      <c r="I177" t="str">
        <f t="shared" si="2"/>
        <v>3781</v>
      </c>
      <c r="J177">
        <v>2017</v>
      </c>
      <c r="K177">
        <v>69740631</v>
      </c>
      <c r="L177" t="s">
        <v>3670</v>
      </c>
      <c r="M177" t="s">
        <v>5223</v>
      </c>
      <c r="N177">
        <v>5.6211002056590997</v>
      </c>
      <c r="O177">
        <v>52.187932101811597</v>
      </c>
    </row>
    <row r="178" spans="1:15" x14ac:dyDescent="0.25">
      <c r="A178">
        <v>177</v>
      </c>
      <c r="B178" t="s">
        <v>319</v>
      </c>
      <c r="C178" t="s">
        <v>366</v>
      </c>
      <c r="D178" t="s">
        <v>367</v>
      </c>
      <c r="E178" t="str" cm="1">
        <f t="array" ref="E178">INDEX(municipalities!B:B, MATCH(D178,municipalities!C:C,0),0)</f>
        <v>GM0203</v>
      </c>
      <c r="F178" t="s">
        <v>3100</v>
      </c>
      <c r="G178" t="s">
        <v>4091</v>
      </c>
      <c r="H178" t="s">
        <v>4092</v>
      </c>
      <c r="I178" t="str">
        <f t="shared" si="2"/>
        <v>3774</v>
      </c>
      <c r="J178">
        <v>2019</v>
      </c>
      <c r="K178">
        <v>74510037</v>
      </c>
      <c r="L178" t="s">
        <v>3670</v>
      </c>
      <c r="M178" t="s">
        <v>5224</v>
      </c>
      <c r="N178">
        <v>5.6781451165470997</v>
      </c>
      <c r="O178">
        <v>52.154545034247299</v>
      </c>
    </row>
    <row r="179" spans="1:15" x14ac:dyDescent="0.25">
      <c r="A179">
        <v>178</v>
      </c>
      <c r="B179" t="s">
        <v>319</v>
      </c>
      <c r="C179" t="s">
        <v>320</v>
      </c>
      <c r="D179" t="s">
        <v>408</v>
      </c>
      <c r="E179" t="str" cm="1">
        <f t="array" ref="E179">INDEX(municipalities!B:B, MATCH(D179,municipalities!C:C,0),0)</f>
        <v>GM1876</v>
      </c>
      <c r="F179" t="s">
        <v>423</v>
      </c>
      <c r="G179" t="s">
        <v>4093</v>
      </c>
      <c r="H179">
        <v>6999</v>
      </c>
      <c r="I179" t="str">
        <f t="shared" si="2"/>
        <v>6999</v>
      </c>
      <c r="J179">
        <v>2017</v>
      </c>
      <c r="K179" t="s">
        <v>4094</v>
      </c>
      <c r="L179" t="s">
        <v>3670</v>
      </c>
      <c r="M179" t="s">
        <v>5225</v>
      </c>
      <c r="N179">
        <v>6.2473598266917003</v>
      </c>
      <c r="O179">
        <v>52.005898801385698</v>
      </c>
    </row>
    <row r="180" spans="1:15" x14ac:dyDescent="0.25">
      <c r="A180">
        <v>179</v>
      </c>
      <c r="B180" t="s">
        <v>319</v>
      </c>
      <c r="C180" t="s">
        <v>320</v>
      </c>
      <c r="D180" t="s">
        <v>408</v>
      </c>
      <c r="E180" t="str" cm="1">
        <f t="array" ref="E180">INDEX(municipalities!B:B, MATCH(D180,municipalities!C:C,0),0)</f>
        <v>GM1876</v>
      </c>
      <c r="F180" t="s">
        <v>3105</v>
      </c>
      <c r="G180" t="s">
        <v>4095</v>
      </c>
      <c r="H180">
        <v>7251</v>
      </c>
      <c r="I180" t="str">
        <f t="shared" si="2"/>
        <v>7251</v>
      </c>
      <c r="J180">
        <v>2018</v>
      </c>
      <c r="K180">
        <v>72282169</v>
      </c>
      <c r="L180" t="s">
        <v>3670</v>
      </c>
      <c r="M180" t="s">
        <v>5226</v>
      </c>
      <c r="N180">
        <v>6.3405917392026998</v>
      </c>
      <c r="O180">
        <v>52.101594576964601</v>
      </c>
    </row>
    <row r="181" spans="1:15" x14ac:dyDescent="0.25">
      <c r="A181">
        <v>180</v>
      </c>
      <c r="B181" t="s">
        <v>319</v>
      </c>
      <c r="C181" t="s">
        <v>320</v>
      </c>
      <c r="D181" t="s">
        <v>453</v>
      </c>
      <c r="E181" t="str" cm="1">
        <f t="array" ref="E181">INDEX(municipalities!B:B, MATCH(D181,municipalities!C:C,0),0)</f>
        <v>GM0222</v>
      </c>
      <c r="G181" t="s">
        <v>4096</v>
      </c>
      <c r="H181">
        <v>7001</v>
      </c>
      <c r="I181" t="str">
        <f t="shared" si="2"/>
        <v>7001</v>
      </c>
      <c r="J181">
        <v>2019</v>
      </c>
      <c r="K181" t="s">
        <v>4097</v>
      </c>
      <c r="L181" t="s">
        <v>3670</v>
      </c>
      <c r="M181" t="s">
        <v>5227</v>
      </c>
      <c r="N181">
        <v>6.2920067490785003</v>
      </c>
      <c r="O181">
        <v>51.966169614473202</v>
      </c>
    </row>
    <row r="182" spans="1:15" x14ac:dyDescent="0.25">
      <c r="A182">
        <v>181</v>
      </c>
      <c r="B182" t="s">
        <v>319</v>
      </c>
      <c r="C182" t="s">
        <v>350</v>
      </c>
      <c r="D182" t="s">
        <v>689</v>
      </c>
      <c r="E182" t="str" cm="1">
        <f t="array" ref="E182">INDEX(municipalities!B:B, MATCH(D182,municipalities!C:C,0),0)</f>
        <v>GM0296</v>
      </c>
      <c r="G182" t="s">
        <v>4098</v>
      </c>
      <c r="H182" t="s">
        <v>4099</v>
      </c>
      <c r="I182" t="str">
        <f t="shared" si="2"/>
        <v>6602</v>
      </c>
      <c r="J182">
        <v>2024</v>
      </c>
      <c r="K182" t="s">
        <v>3929</v>
      </c>
      <c r="L182" t="s">
        <v>3670</v>
      </c>
      <c r="M182" t="s">
        <v>5228</v>
      </c>
      <c r="N182">
        <v>5.7210605396792999</v>
      </c>
      <c r="O182">
        <v>51.805944524769401</v>
      </c>
    </row>
    <row r="183" spans="1:15" x14ac:dyDescent="0.25">
      <c r="A183">
        <v>182</v>
      </c>
      <c r="B183" t="s">
        <v>728</v>
      </c>
      <c r="C183" t="s">
        <v>728</v>
      </c>
      <c r="D183" t="s">
        <v>791</v>
      </c>
      <c r="E183" t="str" cm="1">
        <f t="array" ref="E183">INDEX(municipalities!B:B, MATCH(D183,municipalities!C:C,0),0)</f>
        <v>GM1966</v>
      </c>
      <c r="F183" t="s">
        <v>4100</v>
      </c>
      <c r="G183" t="s">
        <v>4101</v>
      </c>
      <c r="H183" t="s">
        <v>4102</v>
      </c>
      <c r="I183" t="str">
        <f t="shared" si="2"/>
        <v>9995</v>
      </c>
      <c r="J183">
        <v>2017</v>
      </c>
      <c r="K183">
        <v>69207992</v>
      </c>
      <c r="L183" t="s">
        <v>3670</v>
      </c>
      <c r="M183" t="s">
        <v>5229</v>
      </c>
      <c r="N183">
        <v>6.6376029354322004</v>
      </c>
      <c r="O183">
        <v>53.366901002383301</v>
      </c>
    </row>
    <row r="184" spans="1:15" x14ac:dyDescent="0.25">
      <c r="A184">
        <v>183</v>
      </c>
      <c r="B184" t="s">
        <v>728</v>
      </c>
      <c r="C184" t="s">
        <v>728</v>
      </c>
      <c r="D184" t="s">
        <v>729</v>
      </c>
      <c r="E184" t="str" cm="1">
        <f t="array" ref="E184">INDEX(municipalities!B:B, MATCH(D184,municipalities!C:C,0),0)</f>
        <v>GM1979</v>
      </c>
      <c r="F184" t="s">
        <v>2521</v>
      </c>
      <c r="G184" t="s">
        <v>4103</v>
      </c>
      <c r="H184" t="s">
        <v>4104</v>
      </c>
      <c r="I184" t="str">
        <f t="shared" si="2"/>
        <v>9991</v>
      </c>
      <c r="J184">
        <v>2017</v>
      </c>
      <c r="K184">
        <v>68019645</v>
      </c>
      <c r="L184" t="s">
        <v>3670</v>
      </c>
      <c r="M184" t="s">
        <v>5230</v>
      </c>
      <c r="N184">
        <v>6.6381510878843999</v>
      </c>
      <c r="O184">
        <v>53.338810138956198</v>
      </c>
    </row>
    <row r="185" spans="1:15" x14ac:dyDescent="0.25">
      <c r="A185">
        <v>184</v>
      </c>
      <c r="B185" t="s">
        <v>728</v>
      </c>
      <c r="C185" t="s">
        <v>728</v>
      </c>
      <c r="D185" t="s">
        <v>729</v>
      </c>
      <c r="E185" t="str" cm="1">
        <f t="array" ref="E185">INDEX(municipalities!B:B, MATCH(D185,municipalities!C:C,0),0)</f>
        <v>GM1979</v>
      </c>
      <c r="F185" t="s">
        <v>4105</v>
      </c>
      <c r="G185" t="s">
        <v>4106</v>
      </c>
      <c r="H185" t="s">
        <v>4107</v>
      </c>
      <c r="I185" t="str">
        <f t="shared" si="2"/>
        <v>9987</v>
      </c>
      <c r="J185">
        <v>2015</v>
      </c>
      <c r="K185">
        <v>64122867</v>
      </c>
      <c r="L185" t="s">
        <v>3670</v>
      </c>
      <c r="M185" t="s">
        <v>5231</v>
      </c>
      <c r="N185">
        <v>6.7616343891441</v>
      </c>
      <c r="O185">
        <v>53.392747132890797</v>
      </c>
    </row>
    <row r="186" spans="1:15" x14ac:dyDescent="0.25">
      <c r="A186">
        <v>185</v>
      </c>
      <c r="B186" t="s">
        <v>728</v>
      </c>
      <c r="C186" t="s">
        <v>728</v>
      </c>
      <c r="D186" t="s">
        <v>791</v>
      </c>
      <c r="E186" t="str" cm="1">
        <f t="array" ref="E186">INDEX(municipalities!B:B, MATCH(D186,municipalities!C:C,0),0)</f>
        <v>GM1966</v>
      </c>
      <c r="F186" t="s">
        <v>4108</v>
      </c>
      <c r="G186" t="s">
        <v>4109</v>
      </c>
      <c r="H186" t="s">
        <v>4110</v>
      </c>
      <c r="I186" t="str">
        <f t="shared" si="2"/>
        <v>9984</v>
      </c>
      <c r="J186">
        <v>2018</v>
      </c>
      <c r="K186">
        <v>72007796</v>
      </c>
      <c r="L186" t="s">
        <v>3670</v>
      </c>
      <c r="M186" t="s">
        <v>5232</v>
      </c>
      <c r="N186">
        <v>6.8054197910898004</v>
      </c>
      <c r="O186">
        <v>53.426128516163701</v>
      </c>
    </row>
    <row r="187" spans="1:15" x14ac:dyDescent="0.25">
      <c r="A187">
        <v>186</v>
      </c>
      <c r="B187" t="s">
        <v>728</v>
      </c>
      <c r="C187" t="s">
        <v>728</v>
      </c>
      <c r="D187" t="s">
        <v>791</v>
      </c>
      <c r="E187" t="str" cm="1">
        <f t="array" ref="E187">INDEX(municipalities!B:B, MATCH(D187,municipalities!C:C,0),0)</f>
        <v>GM1966</v>
      </c>
      <c r="F187" t="s">
        <v>4111</v>
      </c>
      <c r="G187" t="s">
        <v>4112</v>
      </c>
      <c r="H187" t="s">
        <v>4113</v>
      </c>
      <c r="I187" t="str">
        <f t="shared" si="2"/>
        <v>9961</v>
      </c>
      <c r="J187">
        <v>2015</v>
      </c>
      <c r="K187">
        <v>64041085</v>
      </c>
      <c r="L187" t="s">
        <v>3670</v>
      </c>
      <c r="M187" t="s">
        <v>5233</v>
      </c>
      <c r="N187">
        <v>6.4608000905942999</v>
      </c>
      <c r="O187">
        <v>53.3453508563138</v>
      </c>
    </row>
    <row r="188" spans="1:15" x14ac:dyDescent="0.25">
      <c r="A188">
        <v>187</v>
      </c>
      <c r="B188" t="s">
        <v>728</v>
      </c>
      <c r="C188" t="s">
        <v>728</v>
      </c>
      <c r="D188" t="s">
        <v>791</v>
      </c>
      <c r="E188" t="str" cm="1">
        <f t="array" ref="E188">INDEX(municipalities!B:B, MATCH(D188,municipalities!C:C,0),0)</f>
        <v>GM1966</v>
      </c>
      <c r="F188" t="s">
        <v>798</v>
      </c>
      <c r="G188" t="s">
        <v>4114</v>
      </c>
      <c r="H188" t="s">
        <v>4115</v>
      </c>
      <c r="I188" t="str">
        <f t="shared" si="2"/>
        <v>9959</v>
      </c>
      <c r="J188">
        <v>2018</v>
      </c>
      <c r="K188">
        <v>70965382</v>
      </c>
      <c r="L188" t="s">
        <v>3670</v>
      </c>
      <c r="M188" t="s">
        <v>5234</v>
      </c>
      <c r="N188">
        <v>6.5837572664274999</v>
      </c>
      <c r="O188">
        <v>53.331528986589802</v>
      </c>
    </row>
    <row r="189" spans="1:15" x14ac:dyDescent="0.25">
      <c r="A189">
        <v>188</v>
      </c>
      <c r="B189" t="s">
        <v>728</v>
      </c>
      <c r="C189" t="s">
        <v>728</v>
      </c>
      <c r="D189" t="s">
        <v>791</v>
      </c>
      <c r="E189" t="str" cm="1">
        <f t="array" ref="E189">INDEX(municipalities!B:B, MATCH(D189,municipalities!C:C,0),0)</f>
        <v>GM1966</v>
      </c>
      <c r="F189" t="s">
        <v>3621</v>
      </c>
      <c r="G189" t="s">
        <v>4116</v>
      </c>
      <c r="H189" t="s">
        <v>4117</v>
      </c>
      <c r="I189" t="str">
        <f t="shared" si="2"/>
        <v>9954</v>
      </c>
      <c r="J189">
        <v>2017</v>
      </c>
      <c r="K189">
        <v>69825483</v>
      </c>
      <c r="L189" t="s">
        <v>3670</v>
      </c>
      <c r="M189" t="s">
        <v>5235</v>
      </c>
      <c r="N189">
        <v>6.5480867596156997</v>
      </c>
      <c r="O189">
        <v>53.351905062972797</v>
      </c>
    </row>
    <row r="190" spans="1:15" x14ac:dyDescent="0.25">
      <c r="A190">
        <v>189</v>
      </c>
      <c r="B190" t="s">
        <v>728</v>
      </c>
      <c r="C190" t="s">
        <v>728</v>
      </c>
      <c r="D190" t="s">
        <v>791</v>
      </c>
      <c r="E190" t="str" cm="1">
        <f t="array" ref="E190">INDEX(municipalities!B:B, MATCH(D190,municipalities!C:C,0),0)</f>
        <v>GM1966</v>
      </c>
      <c r="F190" t="s">
        <v>801</v>
      </c>
      <c r="G190" t="s">
        <v>4118</v>
      </c>
      <c r="H190" t="s">
        <v>4119</v>
      </c>
      <c r="I190" t="str">
        <f t="shared" si="2"/>
        <v>9951</v>
      </c>
      <c r="J190">
        <v>2018</v>
      </c>
      <c r="K190">
        <v>71225315</v>
      </c>
      <c r="L190" t="s">
        <v>3670</v>
      </c>
      <c r="M190" t="s">
        <v>5236</v>
      </c>
      <c r="N190">
        <v>6.5132504884204003</v>
      </c>
      <c r="O190">
        <v>53.330133981544598</v>
      </c>
    </row>
    <row r="191" spans="1:15" x14ac:dyDescent="0.25">
      <c r="A191">
        <v>190</v>
      </c>
      <c r="B191" t="s">
        <v>728</v>
      </c>
      <c r="C191" t="s">
        <v>728</v>
      </c>
      <c r="D191" t="s">
        <v>729</v>
      </c>
      <c r="E191" t="str" cm="1">
        <f t="array" ref="E191">INDEX(municipalities!B:B, MATCH(D191,municipalities!C:C,0),0)</f>
        <v>GM1979</v>
      </c>
      <c r="F191" t="s">
        <v>4120</v>
      </c>
      <c r="G191" t="s">
        <v>4121</v>
      </c>
      <c r="H191" t="s">
        <v>4122</v>
      </c>
      <c r="I191" t="str">
        <f t="shared" si="2"/>
        <v>9949</v>
      </c>
      <c r="J191">
        <v>2022</v>
      </c>
      <c r="K191">
        <v>85667366</v>
      </c>
      <c r="L191" t="s">
        <v>3670</v>
      </c>
      <c r="M191" t="s">
        <v>5237</v>
      </c>
      <c r="N191">
        <v>7.0024253670767003</v>
      </c>
      <c r="O191">
        <v>53.2915513577653</v>
      </c>
    </row>
    <row r="192" spans="1:15" x14ac:dyDescent="0.25">
      <c r="A192">
        <v>191</v>
      </c>
      <c r="B192" t="s">
        <v>728</v>
      </c>
      <c r="C192" t="s">
        <v>728</v>
      </c>
      <c r="D192" t="s">
        <v>729</v>
      </c>
      <c r="E192" t="str" cm="1">
        <f t="array" ref="E192">INDEX(municipalities!B:B, MATCH(D192,municipalities!C:C,0),0)</f>
        <v>GM1979</v>
      </c>
      <c r="F192" t="s">
        <v>4123</v>
      </c>
      <c r="G192" t="s">
        <v>4124</v>
      </c>
      <c r="H192" t="s">
        <v>4125</v>
      </c>
      <c r="I192" t="str">
        <f t="shared" si="2"/>
        <v>9945</v>
      </c>
      <c r="J192">
        <v>2018</v>
      </c>
      <c r="K192">
        <v>72739959</v>
      </c>
      <c r="L192" t="s">
        <v>3670</v>
      </c>
      <c r="M192" t="s">
        <v>5238</v>
      </c>
      <c r="N192">
        <v>6.9419839184725003</v>
      </c>
      <c r="O192">
        <v>53.260926460955403</v>
      </c>
    </row>
    <row r="193" spans="1:15" x14ac:dyDescent="0.25">
      <c r="A193">
        <v>192</v>
      </c>
      <c r="B193" t="s">
        <v>728</v>
      </c>
      <c r="C193" t="s">
        <v>728</v>
      </c>
      <c r="D193" t="s">
        <v>3161</v>
      </c>
      <c r="E193" t="str" cm="1">
        <f t="array" ref="E193">INDEX(municipalities!B:B, MATCH(D193,municipalities!C:C,0),0)</f>
        <v>GM1895</v>
      </c>
      <c r="F193" t="s">
        <v>4126</v>
      </c>
      <c r="G193" t="s">
        <v>4127</v>
      </c>
      <c r="H193" t="s">
        <v>4128</v>
      </c>
      <c r="I193" t="str">
        <f t="shared" si="2"/>
        <v>9943</v>
      </c>
      <c r="J193">
        <v>2020</v>
      </c>
      <c r="K193" t="s">
        <v>4129</v>
      </c>
      <c r="L193" t="s">
        <v>3670</v>
      </c>
      <c r="M193" t="s">
        <v>5239</v>
      </c>
      <c r="N193">
        <v>6.9404997547995997</v>
      </c>
      <c r="O193">
        <v>53.210413705955503</v>
      </c>
    </row>
    <row r="194" spans="1:15" x14ac:dyDescent="0.25">
      <c r="A194">
        <v>193</v>
      </c>
      <c r="B194" t="s">
        <v>728</v>
      </c>
      <c r="C194" t="s">
        <v>728</v>
      </c>
      <c r="D194" t="s">
        <v>842</v>
      </c>
      <c r="E194" t="str" cm="1">
        <f t="array" ref="E194">INDEX(municipalities!B:B, MATCH(D194,municipalities!C:C,0),0)</f>
        <v>GM1952</v>
      </c>
      <c r="F194" t="s">
        <v>2898</v>
      </c>
      <c r="G194" t="s">
        <v>4130</v>
      </c>
      <c r="H194" t="s">
        <v>4131</v>
      </c>
      <c r="I194" t="str">
        <f t="shared" ref="I194:I257" si="3">LEFT(H194,4)</f>
        <v>9939</v>
      </c>
      <c r="J194">
        <v>2016</v>
      </c>
      <c r="K194">
        <v>65609700</v>
      </c>
      <c r="L194" t="s">
        <v>3670</v>
      </c>
      <c r="M194" t="s">
        <v>5240</v>
      </c>
      <c r="N194">
        <v>6.8799317910418001</v>
      </c>
      <c r="O194">
        <v>53.277358622706998</v>
      </c>
    </row>
    <row r="195" spans="1:15" x14ac:dyDescent="0.25">
      <c r="A195">
        <v>194</v>
      </c>
      <c r="B195" t="s">
        <v>728</v>
      </c>
      <c r="C195" t="s">
        <v>728</v>
      </c>
      <c r="D195" t="s">
        <v>729</v>
      </c>
      <c r="E195" t="str" cm="1">
        <f t="array" ref="E195">INDEX(municipalities!B:B, MATCH(D195,municipalities!C:C,0),0)</f>
        <v>GM1979</v>
      </c>
      <c r="F195" t="s">
        <v>839</v>
      </c>
      <c r="G195" t="s">
        <v>4132</v>
      </c>
      <c r="H195" t="s">
        <v>4133</v>
      </c>
      <c r="I195" t="str">
        <f t="shared" si="3"/>
        <v>9921</v>
      </c>
      <c r="J195">
        <v>2017</v>
      </c>
      <c r="K195">
        <v>68572948</v>
      </c>
      <c r="L195" t="s">
        <v>3670</v>
      </c>
      <c r="M195" t="s">
        <v>5241</v>
      </c>
      <c r="N195">
        <v>6.6905533298173001</v>
      </c>
      <c r="O195">
        <v>53.317792433027897</v>
      </c>
    </row>
    <row r="196" spans="1:15" x14ac:dyDescent="0.25">
      <c r="A196">
        <v>195</v>
      </c>
      <c r="B196" t="s">
        <v>728</v>
      </c>
      <c r="C196" t="s">
        <v>728</v>
      </c>
      <c r="D196" t="s">
        <v>729</v>
      </c>
      <c r="E196" t="str" cm="1">
        <f t="array" ref="E196">INDEX(municipalities!B:B, MATCH(D196,municipalities!C:C,0),0)</f>
        <v>GM1979</v>
      </c>
      <c r="G196" t="s">
        <v>4134</v>
      </c>
      <c r="H196" t="s">
        <v>4135</v>
      </c>
      <c r="I196" t="str">
        <f t="shared" si="3"/>
        <v>9919</v>
      </c>
      <c r="J196">
        <v>2016</v>
      </c>
      <c r="K196">
        <v>65501640</v>
      </c>
      <c r="L196" t="s">
        <v>3670</v>
      </c>
      <c r="M196" t="s">
        <v>5242</v>
      </c>
      <c r="N196">
        <v>6.7392671633242003</v>
      </c>
      <c r="O196">
        <v>53.330632644927697</v>
      </c>
    </row>
    <row r="197" spans="1:15" x14ac:dyDescent="0.25">
      <c r="A197">
        <v>196</v>
      </c>
      <c r="B197" t="s">
        <v>728</v>
      </c>
      <c r="C197" t="s">
        <v>728</v>
      </c>
      <c r="D197" t="s">
        <v>729</v>
      </c>
      <c r="E197" t="str" cm="1">
        <f t="array" ref="E197">INDEX(municipalities!B:B, MATCH(D197,municipalities!C:C,0),0)</f>
        <v>GM1979</v>
      </c>
      <c r="F197" t="s">
        <v>4136</v>
      </c>
      <c r="G197" t="s">
        <v>4137</v>
      </c>
      <c r="H197" t="s">
        <v>4138</v>
      </c>
      <c r="I197" t="str">
        <f t="shared" si="3"/>
        <v>9904</v>
      </c>
      <c r="J197">
        <v>2019</v>
      </c>
      <c r="K197">
        <v>75535130</v>
      </c>
      <c r="L197" t="s">
        <v>3670</v>
      </c>
      <c r="M197" t="s">
        <v>5243</v>
      </c>
      <c r="N197">
        <v>6.8431354794940997</v>
      </c>
      <c r="O197">
        <v>53.351970869695997</v>
      </c>
    </row>
    <row r="198" spans="1:15" x14ac:dyDescent="0.25">
      <c r="A198">
        <v>197</v>
      </c>
      <c r="B198" t="s">
        <v>728</v>
      </c>
      <c r="C198" t="s">
        <v>728</v>
      </c>
      <c r="D198" t="s">
        <v>729</v>
      </c>
      <c r="E198" t="str" cm="1">
        <f t="array" ref="E198">INDEX(municipalities!B:B, MATCH(D198,municipalities!C:C,0),0)</f>
        <v>GM1979</v>
      </c>
      <c r="F198" t="s">
        <v>4139</v>
      </c>
      <c r="G198" t="s">
        <v>4140</v>
      </c>
      <c r="H198" t="s">
        <v>4141</v>
      </c>
      <c r="I198" t="str">
        <f t="shared" si="3"/>
        <v>9902</v>
      </c>
      <c r="J198">
        <v>2017</v>
      </c>
      <c r="K198">
        <v>68927940</v>
      </c>
      <c r="L198" t="s">
        <v>3670</v>
      </c>
      <c r="M198" t="s">
        <v>5244</v>
      </c>
      <c r="N198">
        <v>6.8597536534800003</v>
      </c>
      <c r="O198">
        <v>53.3055299037946</v>
      </c>
    </row>
    <row r="199" spans="1:15" x14ac:dyDescent="0.25">
      <c r="A199">
        <v>198</v>
      </c>
      <c r="B199" t="s">
        <v>728</v>
      </c>
      <c r="C199" t="s">
        <v>728</v>
      </c>
      <c r="D199" t="s">
        <v>791</v>
      </c>
      <c r="E199" t="str" cm="1">
        <f t="array" ref="E199">INDEX(municipalities!B:B, MATCH(D199,municipalities!C:C,0),0)</f>
        <v>GM1966</v>
      </c>
      <c r="F199" t="s">
        <v>4142</v>
      </c>
      <c r="G199" t="s">
        <v>4143</v>
      </c>
      <c r="H199" t="s">
        <v>4144</v>
      </c>
      <c r="I199" t="str">
        <f t="shared" si="3"/>
        <v>9893</v>
      </c>
      <c r="J199">
        <v>2016</v>
      </c>
      <c r="K199">
        <v>67188591</v>
      </c>
      <c r="L199" t="s">
        <v>3670</v>
      </c>
      <c r="M199" t="s">
        <v>5245</v>
      </c>
      <c r="N199">
        <v>6.4899012505164997</v>
      </c>
      <c r="O199">
        <v>53.293287753885998</v>
      </c>
    </row>
    <row r="200" spans="1:15" x14ac:dyDescent="0.25">
      <c r="A200">
        <v>199</v>
      </c>
      <c r="B200" t="s">
        <v>728</v>
      </c>
      <c r="C200" t="s">
        <v>728</v>
      </c>
      <c r="D200" t="s">
        <v>864</v>
      </c>
      <c r="E200" t="str" cm="1">
        <f t="array" ref="E200">INDEX(municipalities!B:B, MATCH(D200,municipalities!C:C,0),0)</f>
        <v>GM1969</v>
      </c>
      <c r="F200" t="s">
        <v>4145</v>
      </c>
      <c r="G200" t="s">
        <v>4146</v>
      </c>
      <c r="H200" t="s">
        <v>4147</v>
      </c>
      <c r="I200" t="str">
        <f t="shared" si="3"/>
        <v>9828</v>
      </c>
      <c r="J200">
        <v>2016</v>
      </c>
      <c r="K200" t="s">
        <v>4148</v>
      </c>
      <c r="L200" t="s">
        <v>3670</v>
      </c>
      <c r="M200" t="s">
        <v>5246</v>
      </c>
      <c r="N200">
        <v>6.4393667967676</v>
      </c>
      <c r="O200">
        <v>53.203482046501598</v>
      </c>
    </row>
    <row r="201" spans="1:15" x14ac:dyDescent="0.25">
      <c r="A201">
        <v>200</v>
      </c>
      <c r="B201" t="s">
        <v>728</v>
      </c>
      <c r="C201" t="s">
        <v>728</v>
      </c>
      <c r="D201" t="s">
        <v>864</v>
      </c>
      <c r="E201" t="str" cm="1">
        <f t="array" ref="E201">INDEX(municipalities!B:B, MATCH(D201,municipalities!C:C,0),0)</f>
        <v>GM1969</v>
      </c>
      <c r="F201" t="s">
        <v>4149</v>
      </c>
      <c r="G201" t="s">
        <v>4150</v>
      </c>
      <c r="H201" t="s">
        <v>4151</v>
      </c>
      <c r="I201" t="str">
        <f t="shared" si="3"/>
        <v>9822</v>
      </c>
      <c r="J201">
        <v>2019</v>
      </c>
      <c r="K201">
        <v>76105253</v>
      </c>
      <c r="L201" t="s">
        <v>3670</v>
      </c>
      <c r="M201" t="s">
        <v>5247</v>
      </c>
      <c r="N201">
        <v>6.3681212558644997</v>
      </c>
      <c r="O201">
        <v>53.226217222296597</v>
      </c>
    </row>
    <row r="202" spans="1:15" x14ac:dyDescent="0.25">
      <c r="A202">
        <v>201</v>
      </c>
      <c r="B202" t="s">
        <v>728</v>
      </c>
      <c r="C202" t="s">
        <v>728</v>
      </c>
      <c r="D202" t="s">
        <v>864</v>
      </c>
      <c r="E202" t="str" cm="1">
        <f t="array" ref="E202">INDEX(municipalities!B:B, MATCH(D202,municipalities!C:C,0),0)</f>
        <v>GM1969</v>
      </c>
      <c r="F202" t="s">
        <v>876</v>
      </c>
      <c r="G202" t="s">
        <v>4152</v>
      </c>
      <c r="H202" t="s">
        <v>4153</v>
      </c>
      <c r="I202" t="str">
        <f t="shared" si="3"/>
        <v>9801</v>
      </c>
      <c r="J202">
        <v>2016</v>
      </c>
      <c r="K202">
        <v>65139119</v>
      </c>
      <c r="L202" t="s">
        <v>3670</v>
      </c>
      <c r="M202" t="s">
        <v>5248</v>
      </c>
      <c r="N202">
        <v>6.4052574077797999</v>
      </c>
      <c r="O202">
        <v>53.243708176423503</v>
      </c>
    </row>
    <row r="203" spans="1:15" x14ac:dyDescent="0.25">
      <c r="A203">
        <v>202</v>
      </c>
      <c r="B203" t="s">
        <v>728</v>
      </c>
      <c r="C203" t="s">
        <v>728</v>
      </c>
      <c r="D203" t="s">
        <v>728</v>
      </c>
      <c r="E203" t="str" cm="1">
        <f t="array" ref="E203">INDEX(municipalities!B:B, MATCH(D203,municipalities!C:C,0),0)</f>
        <v>GM0014</v>
      </c>
      <c r="F203" t="s">
        <v>2529</v>
      </c>
      <c r="G203" t="s">
        <v>4154</v>
      </c>
      <c r="H203" t="s">
        <v>4155</v>
      </c>
      <c r="I203" t="str">
        <f t="shared" si="3"/>
        <v>9797</v>
      </c>
      <c r="J203">
        <v>2021</v>
      </c>
      <c r="K203">
        <v>82210527</v>
      </c>
      <c r="L203" t="s">
        <v>3670</v>
      </c>
      <c r="M203" t="s">
        <v>5249</v>
      </c>
      <c r="N203">
        <v>6.6529219092701997</v>
      </c>
      <c r="O203">
        <v>53.274051788374898</v>
      </c>
    </row>
    <row r="204" spans="1:15" x14ac:dyDescent="0.25">
      <c r="A204">
        <v>203</v>
      </c>
      <c r="B204" t="s">
        <v>728</v>
      </c>
      <c r="C204" t="s">
        <v>728</v>
      </c>
      <c r="D204" t="s">
        <v>728</v>
      </c>
      <c r="E204" t="str" cm="1">
        <f t="array" ref="E204">INDEX(municipalities!B:B, MATCH(D204,municipalities!C:C,0),0)</f>
        <v>GM0014</v>
      </c>
      <c r="F204" t="s">
        <v>2535</v>
      </c>
      <c r="G204" t="s">
        <v>4156</v>
      </c>
      <c r="H204" t="s">
        <v>4157</v>
      </c>
      <c r="I204" t="str">
        <f t="shared" si="3"/>
        <v>9795</v>
      </c>
      <c r="J204">
        <v>2020</v>
      </c>
      <c r="K204">
        <v>80240453</v>
      </c>
      <c r="L204" t="s">
        <v>3670</v>
      </c>
      <c r="M204" t="s">
        <v>5250</v>
      </c>
      <c r="N204">
        <v>6.7282869545106996</v>
      </c>
      <c r="O204">
        <v>53.273633796811197</v>
      </c>
    </row>
    <row r="205" spans="1:15" x14ac:dyDescent="0.25">
      <c r="A205">
        <v>204</v>
      </c>
      <c r="B205" t="s">
        <v>728</v>
      </c>
      <c r="C205" t="s">
        <v>728</v>
      </c>
      <c r="D205" t="s">
        <v>728</v>
      </c>
      <c r="E205" t="str" cm="1">
        <f t="array" ref="E205">INDEX(municipalities!B:B, MATCH(D205,municipalities!C:C,0),0)</f>
        <v>GM0014</v>
      </c>
      <c r="F205" t="s">
        <v>756</v>
      </c>
      <c r="G205" t="s">
        <v>4158</v>
      </c>
      <c r="H205" t="s">
        <v>4159</v>
      </c>
      <c r="I205" t="str">
        <f t="shared" si="3"/>
        <v>9791</v>
      </c>
      <c r="J205">
        <v>2016</v>
      </c>
      <c r="K205">
        <v>66998808</v>
      </c>
      <c r="L205" t="s">
        <v>3670</v>
      </c>
      <c r="M205" t="s">
        <v>5251</v>
      </c>
      <c r="N205">
        <v>6.6949313860251998</v>
      </c>
      <c r="O205">
        <v>53.273006930598697</v>
      </c>
    </row>
    <row r="206" spans="1:15" x14ac:dyDescent="0.25">
      <c r="A206">
        <v>205</v>
      </c>
      <c r="B206" t="s">
        <v>728</v>
      </c>
      <c r="C206" t="s">
        <v>728</v>
      </c>
      <c r="D206" t="s">
        <v>791</v>
      </c>
      <c r="E206" t="str" cm="1">
        <f t="array" ref="E206">INDEX(municipalities!B:B, MATCH(D206,municipalities!C:C,0),0)</f>
        <v>GM1966</v>
      </c>
      <c r="G206" t="s">
        <v>4160</v>
      </c>
      <c r="H206" t="s">
        <v>4161</v>
      </c>
      <c r="I206" t="str">
        <f t="shared" si="3"/>
        <v>9785</v>
      </c>
      <c r="J206">
        <v>2017</v>
      </c>
      <c r="K206">
        <v>68524366</v>
      </c>
      <c r="L206" t="s">
        <v>3670</v>
      </c>
      <c r="M206" t="s">
        <v>5252</v>
      </c>
      <c r="N206">
        <v>6.6007741614175997</v>
      </c>
      <c r="O206">
        <v>53.262199048184499</v>
      </c>
    </row>
    <row r="207" spans="1:15" x14ac:dyDescent="0.25">
      <c r="A207">
        <v>206</v>
      </c>
      <c r="B207" t="s">
        <v>728</v>
      </c>
      <c r="C207" t="s">
        <v>728</v>
      </c>
      <c r="D207" t="s">
        <v>791</v>
      </c>
      <c r="E207" t="str" cm="1">
        <f t="array" ref="E207">INDEX(municipalities!B:B, MATCH(D207,municipalities!C:C,0),0)</f>
        <v>GM1966</v>
      </c>
      <c r="F207" t="s">
        <v>798</v>
      </c>
      <c r="G207" t="s">
        <v>4162</v>
      </c>
      <c r="H207" t="s">
        <v>4163</v>
      </c>
      <c r="I207" t="str">
        <f t="shared" si="3"/>
        <v>9781</v>
      </c>
      <c r="J207">
        <v>2018</v>
      </c>
      <c r="K207">
        <v>71127135</v>
      </c>
      <c r="L207" t="s">
        <v>3670</v>
      </c>
      <c r="M207" t="s">
        <v>5253</v>
      </c>
      <c r="N207">
        <v>6.6045030972051002</v>
      </c>
      <c r="O207">
        <v>53.299526366202002</v>
      </c>
    </row>
    <row r="208" spans="1:15" x14ac:dyDescent="0.25">
      <c r="A208">
        <v>207</v>
      </c>
      <c r="B208" t="s">
        <v>728</v>
      </c>
      <c r="C208" t="s">
        <v>728</v>
      </c>
      <c r="D208" t="s">
        <v>791</v>
      </c>
      <c r="E208" t="str" cm="1">
        <f t="array" ref="E208">INDEX(municipalities!B:B, MATCH(D208,municipalities!C:C,0),0)</f>
        <v>GM1966</v>
      </c>
      <c r="F208" t="s">
        <v>4164</v>
      </c>
      <c r="G208" t="s">
        <v>4165</v>
      </c>
      <c r="H208" t="s">
        <v>4166</v>
      </c>
      <c r="I208" t="str">
        <f t="shared" si="3"/>
        <v>9771</v>
      </c>
      <c r="J208">
        <v>2016</v>
      </c>
      <c r="K208">
        <v>66592895</v>
      </c>
      <c r="L208" t="s">
        <v>3670</v>
      </c>
      <c r="M208" t="s">
        <v>5254</v>
      </c>
      <c r="N208">
        <v>6.5369935691587999</v>
      </c>
      <c r="O208">
        <v>53.295125884194697</v>
      </c>
    </row>
    <row r="209" spans="1:15" x14ac:dyDescent="0.25">
      <c r="A209">
        <v>208</v>
      </c>
      <c r="B209" t="s">
        <v>728</v>
      </c>
      <c r="C209" t="s">
        <v>728</v>
      </c>
      <c r="D209" t="s">
        <v>728</v>
      </c>
      <c r="E209" t="str" cm="1">
        <f t="array" ref="E209">INDEX(municipalities!B:B, MATCH(D209,municipalities!C:C,0),0)</f>
        <v>GM0014</v>
      </c>
      <c r="F209" t="s">
        <v>2878</v>
      </c>
      <c r="G209" t="s">
        <v>4167</v>
      </c>
      <c r="H209" t="s">
        <v>4168</v>
      </c>
      <c r="I209" t="str">
        <f t="shared" si="3"/>
        <v>9756</v>
      </c>
      <c r="J209">
        <v>2021</v>
      </c>
      <c r="K209">
        <v>81563124</v>
      </c>
      <c r="L209" t="s">
        <v>3670</v>
      </c>
      <c r="M209" t="s">
        <v>5255</v>
      </c>
      <c r="N209">
        <v>6.6284351522474001</v>
      </c>
      <c r="O209">
        <v>53.1358581298174</v>
      </c>
    </row>
    <row r="210" spans="1:15" x14ac:dyDescent="0.25">
      <c r="A210">
        <v>209</v>
      </c>
      <c r="B210" t="s">
        <v>728</v>
      </c>
      <c r="C210" t="s">
        <v>728</v>
      </c>
      <c r="D210" t="s">
        <v>728</v>
      </c>
      <c r="E210" t="str" cm="1">
        <f t="array" ref="E210">INDEX(municipalities!B:B, MATCH(D210,municipalities!C:C,0),0)</f>
        <v>GM0014</v>
      </c>
      <c r="F210" t="s">
        <v>2881</v>
      </c>
      <c r="G210" t="s">
        <v>4169</v>
      </c>
      <c r="H210" t="s">
        <v>4170</v>
      </c>
      <c r="I210" t="str">
        <f t="shared" si="3"/>
        <v>9753</v>
      </c>
      <c r="J210">
        <v>2017</v>
      </c>
      <c r="K210">
        <v>67792367</v>
      </c>
      <c r="L210" t="s">
        <v>3670</v>
      </c>
      <c r="M210" t="s">
        <v>5256</v>
      </c>
      <c r="N210">
        <v>6.6305881032757004</v>
      </c>
      <c r="O210">
        <v>53.175794749184</v>
      </c>
    </row>
    <row r="211" spans="1:15" x14ac:dyDescent="0.25">
      <c r="A211">
        <v>210</v>
      </c>
      <c r="B211" t="s">
        <v>728</v>
      </c>
      <c r="C211" t="s">
        <v>728</v>
      </c>
      <c r="D211" t="s">
        <v>728</v>
      </c>
      <c r="E211" t="str" cm="1">
        <f t="array" ref="E211">INDEX(municipalities!B:B, MATCH(D211,municipalities!C:C,0),0)</f>
        <v>GM0014</v>
      </c>
      <c r="F211" t="s">
        <v>2881</v>
      </c>
      <c r="G211" t="s">
        <v>4171</v>
      </c>
      <c r="H211" t="s">
        <v>4172</v>
      </c>
      <c r="I211" t="str">
        <f t="shared" si="3"/>
        <v>9752</v>
      </c>
      <c r="J211">
        <v>2020</v>
      </c>
      <c r="K211">
        <v>80672078</v>
      </c>
      <c r="L211" t="s">
        <v>3670</v>
      </c>
      <c r="M211" t="s">
        <v>5257</v>
      </c>
      <c r="N211">
        <v>6.5884058755617998</v>
      </c>
      <c r="O211">
        <v>53.165834343836899</v>
      </c>
    </row>
    <row r="212" spans="1:15" x14ac:dyDescent="0.25">
      <c r="A212">
        <v>211</v>
      </c>
      <c r="B212" t="s">
        <v>728</v>
      </c>
      <c r="C212" t="s">
        <v>728</v>
      </c>
      <c r="D212" t="s">
        <v>728</v>
      </c>
      <c r="E212" t="str" cm="1">
        <f t="array" ref="E212">INDEX(municipalities!B:B, MATCH(D212,municipalities!C:C,0),0)</f>
        <v>GM0014</v>
      </c>
      <c r="F212" t="s">
        <v>4173</v>
      </c>
      <c r="G212" t="s">
        <v>4174</v>
      </c>
      <c r="H212" t="s">
        <v>4175</v>
      </c>
      <c r="I212" t="str">
        <f t="shared" si="3"/>
        <v>9742</v>
      </c>
      <c r="J212">
        <v>2016</v>
      </c>
      <c r="K212" t="s">
        <v>4176</v>
      </c>
      <c r="L212" t="s">
        <v>3670</v>
      </c>
      <c r="M212" t="s">
        <v>5258</v>
      </c>
      <c r="N212">
        <v>6.5405299751771997</v>
      </c>
      <c r="O212">
        <v>53.2291821132021</v>
      </c>
    </row>
    <row r="213" spans="1:15" x14ac:dyDescent="0.25">
      <c r="A213">
        <v>212</v>
      </c>
      <c r="B213" t="s">
        <v>728</v>
      </c>
      <c r="C213" t="s">
        <v>728</v>
      </c>
      <c r="D213" t="s">
        <v>728</v>
      </c>
      <c r="E213" t="str" cm="1">
        <f t="array" ref="E213">INDEX(municipalities!B:B, MATCH(D213,municipalities!C:C,0),0)</f>
        <v>GM0014</v>
      </c>
      <c r="G213" t="s">
        <v>4177</v>
      </c>
      <c r="H213" t="s">
        <v>4178</v>
      </c>
      <c r="I213" t="str">
        <f t="shared" si="3"/>
        <v>9734</v>
      </c>
      <c r="J213">
        <v>2018</v>
      </c>
      <c r="K213">
        <v>71746145</v>
      </c>
      <c r="L213" t="s">
        <v>3670</v>
      </c>
      <c r="M213" t="s">
        <v>5259</v>
      </c>
      <c r="N213">
        <v>6.6259767415311002</v>
      </c>
      <c r="O213">
        <v>53.242087011345397</v>
      </c>
    </row>
    <row r="214" spans="1:15" x14ac:dyDescent="0.25">
      <c r="A214">
        <v>213</v>
      </c>
      <c r="B214" t="s">
        <v>728</v>
      </c>
      <c r="C214" t="s">
        <v>728</v>
      </c>
      <c r="D214" t="s">
        <v>728</v>
      </c>
      <c r="E214" t="str" cm="1">
        <f t="array" ref="E214">INDEX(municipalities!B:B, MATCH(D214,municipalities!C:C,0),0)</f>
        <v>GM0014</v>
      </c>
      <c r="G214" t="s">
        <v>4179</v>
      </c>
      <c r="H214" t="s">
        <v>4180</v>
      </c>
      <c r="I214" t="str">
        <f t="shared" si="3"/>
        <v>9717</v>
      </c>
      <c r="J214">
        <v>2016</v>
      </c>
      <c r="K214">
        <v>66749336</v>
      </c>
      <c r="L214" t="s">
        <v>3670</v>
      </c>
      <c r="M214" t="s">
        <v>5260</v>
      </c>
      <c r="N214">
        <v>6.5513850049347004</v>
      </c>
      <c r="O214">
        <v>53.223598712536997</v>
      </c>
    </row>
    <row r="215" spans="1:15" x14ac:dyDescent="0.25">
      <c r="A215">
        <v>214</v>
      </c>
      <c r="B215" t="s">
        <v>728</v>
      </c>
      <c r="C215" t="s">
        <v>728</v>
      </c>
      <c r="D215" t="s">
        <v>728</v>
      </c>
      <c r="E215" t="str" cm="1">
        <f t="array" ref="E215">INDEX(municipalities!B:B, MATCH(D215,municipalities!C:C,0),0)</f>
        <v>GM0014</v>
      </c>
      <c r="F215" t="s">
        <v>4181</v>
      </c>
      <c r="G215" t="s">
        <v>4182</v>
      </c>
      <c r="H215" t="s">
        <v>4183</v>
      </c>
      <c r="I215" t="str">
        <f t="shared" si="3"/>
        <v>9712</v>
      </c>
      <c r="J215">
        <v>2020</v>
      </c>
      <c r="K215">
        <v>78309115</v>
      </c>
      <c r="L215" t="s">
        <v>3670</v>
      </c>
      <c r="M215" t="s">
        <v>5261</v>
      </c>
      <c r="N215">
        <v>6.5622819705744</v>
      </c>
      <c r="O215">
        <v>53.221751942104198</v>
      </c>
    </row>
    <row r="216" spans="1:15" x14ac:dyDescent="0.25">
      <c r="A216">
        <v>215</v>
      </c>
      <c r="B216" t="s">
        <v>728</v>
      </c>
      <c r="C216" t="s">
        <v>728</v>
      </c>
      <c r="D216" t="s">
        <v>728</v>
      </c>
      <c r="E216" t="str" cm="1">
        <f t="array" ref="E216">INDEX(municipalities!B:B, MATCH(D216,municipalities!C:C,0),0)</f>
        <v>GM0014</v>
      </c>
      <c r="G216" t="s">
        <v>4184</v>
      </c>
      <c r="H216" t="s">
        <v>4185</v>
      </c>
      <c r="I216" t="str">
        <f t="shared" si="3"/>
        <v>9712</v>
      </c>
      <c r="J216">
        <v>2011</v>
      </c>
      <c r="K216">
        <v>52467368</v>
      </c>
      <c r="L216" t="s">
        <v>3670</v>
      </c>
      <c r="M216" t="s">
        <v>5261</v>
      </c>
      <c r="N216">
        <v>6.5622819705744</v>
      </c>
      <c r="O216">
        <v>53.221751942104198</v>
      </c>
    </row>
    <row r="217" spans="1:15" x14ac:dyDescent="0.25">
      <c r="A217">
        <v>216</v>
      </c>
      <c r="B217" t="s">
        <v>728</v>
      </c>
      <c r="C217" t="s">
        <v>728</v>
      </c>
      <c r="D217" t="s">
        <v>889</v>
      </c>
      <c r="E217" t="str" cm="1">
        <f t="array" ref="E217">INDEX(municipalities!B:B, MATCH(D217,municipalities!C:C,0),0)</f>
        <v>GM1950</v>
      </c>
      <c r="F217" t="s">
        <v>890</v>
      </c>
      <c r="G217" t="s">
        <v>4186</v>
      </c>
      <c r="H217" t="s">
        <v>4187</v>
      </c>
      <c r="I217" t="str">
        <f t="shared" si="3"/>
        <v>9696</v>
      </c>
      <c r="J217">
        <v>2019</v>
      </c>
      <c r="K217">
        <v>75775905</v>
      </c>
      <c r="L217" t="s">
        <v>3670</v>
      </c>
      <c r="M217" t="s">
        <v>5262</v>
      </c>
      <c r="N217">
        <v>7.1400903453872004</v>
      </c>
      <c r="O217">
        <v>53.147580535074702</v>
      </c>
    </row>
    <row r="218" spans="1:15" x14ac:dyDescent="0.25">
      <c r="A218">
        <v>217</v>
      </c>
      <c r="B218" t="s">
        <v>728</v>
      </c>
      <c r="C218" t="s">
        <v>728</v>
      </c>
      <c r="D218" t="s">
        <v>889</v>
      </c>
      <c r="E218" t="str" cm="1">
        <f t="array" ref="E218">INDEX(municipalities!B:B, MATCH(D218,municipalities!C:C,0),0)</f>
        <v>GM1950</v>
      </c>
      <c r="F218" t="s">
        <v>4188</v>
      </c>
      <c r="G218" t="s">
        <v>4189</v>
      </c>
      <c r="H218" t="s">
        <v>4190</v>
      </c>
      <c r="I218" t="str">
        <f t="shared" si="3"/>
        <v>9695</v>
      </c>
      <c r="J218">
        <v>2019</v>
      </c>
      <c r="K218">
        <v>74154656</v>
      </c>
      <c r="L218" t="s">
        <v>3670</v>
      </c>
      <c r="M218" t="s">
        <v>5263</v>
      </c>
      <c r="N218">
        <v>7.1553710865826003</v>
      </c>
      <c r="O218">
        <v>53.110637143257698</v>
      </c>
    </row>
    <row r="219" spans="1:15" x14ac:dyDescent="0.25">
      <c r="A219">
        <v>218</v>
      </c>
      <c r="B219" t="s">
        <v>728</v>
      </c>
      <c r="C219" t="s">
        <v>728</v>
      </c>
      <c r="D219" t="s">
        <v>3161</v>
      </c>
      <c r="E219" t="str" cm="1">
        <f t="array" ref="E219">INDEX(municipalities!B:B, MATCH(D219,municipalities!C:C,0),0)</f>
        <v>GM1895</v>
      </c>
      <c r="F219" t="s">
        <v>4191</v>
      </c>
      <c r="G219" t="s">
        <v>4192</v>
      </c>
      <c r="H219" t="s">
        <v>4193</v>
      </c>
      <c r="I219" t="str">
        <f t="shared" si="3"/>
        <v>9671</v>
      </c>
      <c r="J219">
        <v>2022</v>
      </c>
      <c r="K219">
        <v>85611026</v>
      </c>
      <c r="L219" t="s">
        <v>3670</v>
      </c>
      <c r="M219" t="s">
        <v>5264</v>
      </c>
      <c r="N219">
        <v>7.0340694551864997</v>
      </c>
      <c r="O219">
        <v>53.143364867419201</v>
      </c>
    </row>
    <row r="220" spans="1:15" x14ac:dyDescent="0.25">
      <c r="A220">
        <v>219</v>
      </c>
      <c r="B220" t="s">
        <v>728</v>
      </c>
      <c r="C220" t="s">
        <v>728</v>
      </c>
      <c r="D220" t="s">
        <v>859</v>
      </c>
      <c r="E220" t="str" cm="1">
        <f t="array" ref="E220">INDEX(municipalities!B:B, MATCH(D220,municipalities!C:C,0),0)</f>
        <v>GM0765</v>
      </c>
      <c r="F220" t="s">
        <v>860</v>
      </c>
      <c r="G220" t="s">
        <v>4194</v>
      </c>
      <c r="H220" t="s">
        <v>4195</v>
      </c>
      <c r="I220" t="str">
        <f t="shared" si="3"/>
        <v>9663</v>
      </c>
      <c r="J220">
        <v>2013</v>
      </c>
      <c r="K220">
        <v>59225548</v>
      </c>
      <c r="L220" t="s">
        <v>3670</v>
      </c>
      <c r="M220" t="s">
        <v>5265</v>
      </c>
      <c r="N220">
        <v>6.9556734340836996</v>
      </c>
      <c r="O220">
        <v>53.054231659593498</v>
      </c>
    </row>
    <row r="221" spans="1:15" x14ac:dyDescent="0.25">
      <c r="A221">
        <v>220</v>
      </c>
      <c r="B221" t="s">
        <v>728</v>
      </c>
      <c r="C221" t="s">
        <v>728</v>
      </c>
      <c r="D221" t="s">
        <v>842</v>
      </c>
      <c r="E221" t="str" cm="1">
        <f t="array" ref="E221">INDEX(municipalities!B:B, MATCH(D221,municipalities!C:C,0),0)</f>
        <v>GM1952</v>
      </c>
      <c r="F221" t="s">
        <v>2901</v>
      </c>
      <c r="G221" t="s">
        <v>4196</v>
      </c>
      <c r="H221" t="s">
        <v>4197</v>
      </c>
      <c r="I221" t="str">
        <f t="shared" si="3"/>
        <v>9651</v>
      </c>
      <c r="J221">
        <v>2013</v>
      </c>
      <c r="K221">
        <v>853278726</v>
      </c>
      <c r="L221" t="s">
        <v>3670</v>
      </c>
      <c r="M221" t="s">
        <v>5266</v>
      </c>
      <c r="N221">
        <v>6.9270850930611996</v>
      </c>
      <c r="O221">
        <v>53.144213018163299</v>
      </c>
    </row>
    <row r="222" spans="1:15" x14ac:dyDescent="0.25">
      <c r="A222">
        <v>221</v>
      </c>
      <c r="B222" t="s">
        <v>728</v>
      </c>
      <c r="C222" t="s">
        <v>728</v>
      </c>
      <c r="D222" t="s">
        <v>842</v>
      </c>
      <c r="E222" t="str" cm="1">
        <f t="array" ref="E222">INDEX(municipalities!B:B, MATCH(D222,municipalities!C:C,0),0)</f>
        <v>GM1952</v>
      </c>
      <c r="G222" t="s">
        <v>4198</v>
      </c>
      <c r="H222" t="s">
        <v>4199</v>
      </c>
      <c r="I222" t="str">
        <f t="shared" si="3"/>
        <v>9651</v>
      </c>
      <c r="J222">
        <v>2020</v>
      </c>
      <c r="K222">
        <v>78622638</v>
      </c>
      <c r="L222" t="s">
        <v>3670</v>
      </c>
      <c r="M222" t="s">
        <v>5266</v>
      </c>
      <c r="N222">
        <v>6.9270850930611996</v>
      </c>
      <c r="O222">
        <v>53.144213018163299</v>
      </c>
    </row>
    <row r="223" spans="1:15" x14ac:dyDescent="0.25">
      <c r="A223">
        <v>222</v>
      </c>
      <c r="B223" t="s">
        <v>728</v>
      </c>
      <c r="C223" t="s">
        <v>728</v>
      </c>
      <c r="D223" t="s">
        <v>842</v>
      </c>
      <c r="E223" t="str" cm="1">
        <f t="array" ref="E223">INDEX(municipalities!B:B, MATCH(D223,municipalities!C:C,0),0)</f>
        <v>GM1952</v>
      </c>
      <c r="F223" t="s">
        <v>4200</v>
      </c>
      <c r="G223" t="s">
        <v>4201</v>
      </c>
      <c r="H223" t="s">
        <v>4202</v>
      </c>
      <c r="I223" t="str">
        <f t="shared" si="3"/>
        <v>9635</v>
      </c>
      <c r="J223">
        <v>2018</v>
      </c>
      <c r="K223">
        <v>72157062</v>
      </c>
      <c r="L223" t="s">
        <v>3670</v>
      </c>
      <c r="M223" t="s">
        <v>5267</v>
      </c>
      <c r="N223">
        <v>6.8769059381403999</v>
      </c>
      <c r="O223">
        <v>53.202015920694798</v>
      </c>
    </row>
    <row r="224" spans="1:15" x14ac:dyDescent="0.25">
      <c r="A224">
        <v>223</v>
      </c>
      <c r="B224" t="s">
        <v>728</v>
      </c>
      <c r="C224" t="s">
        <v>728</v>
      </c>
      <c r="D224" t="s">
        <v>842</v>
      </c>
      <c r="E224" t="str" cm="1">
        <f t="array" ref="E224">INDEX(municipalities!B:B, MATCH(D224,municipalities!C:C,0),0)</f>
        <v>GM1952</v>
      </c>
      <c r="F224" t="s">
        <v>843</v>
      </c>
      <c r="G224" t="s">
        <v>4203</v>
      </c>
      <c r="H224" t="s">
        <v>4204</v>
      </c>
      <c r="I224" t="str">
        <f t="shared" si="3"/>
        <v>9626</v>
      </c>
      <c r="J224">
        <v>2016</v>
      </c>
      <c r="K224">
        <v>67509630</v>
      </c>
      <c r="L224" t="s">
        <v>3670</v>
      </c>
      <c r="M224" t="s">
        <v>5268</v>
      </c>
      <c r="N224">
        <v>6.8061027398825003</v>
      </c>
      <c r="O224">
        <v>53.237241570136703</v>
      </c>
    </row>
    <row r="225" spans="1:15" x14ac:dyDescent="0.25">
      <c r="A225">
        <v>224</v>
      </c>
      <c r="B225" t="s">
        <v>728</v>
      </c>
      <c r="C225" t="s">
        <v>728</v>
      </c>
      <c r="D225" t="s">
        <v>842</v>
      </c>
      <c r="E225" t="str" cm="1">
        <f t="array" ref="E225">INDEX(municipalities!B:B, MATCH(D225,municipalities!C:C,0),0)</f>
        <v>GM1952</v>
      </c>
      <c r="G225" t="s">
        <v>4205</v>
      </c>
      <c r="H225" t="s">
        <v>4206</v>
      </c>
      <c r="I225" t="str">
        <f t="shared" si="3"/>
        <v>9623</v>
      </c>
      <c r="J225">
        <v>2020</v>
      </c>
      <c r="K225">
        <v>77143779</v>
      </c>
      <c r="L225" t="s">
        <v>3670</v>
      </c>
      <c r="M225" t="s">
        <v>5269</v>
      </c>
      <c r="N225">
        <v>6.7176507076696996</v>
      </c>
      <c r="O225">
        <v>53.244353554879801</v>
      </c>
    </row>
    <row r="226" spans="1:15" x14ac:dyDescent="0.25">
      <c r="A226">
        <v>225</v>
      </c>
      <c r="B226" t="s">
        <v>728</v>
      </c>
      <c r="C226" t="s">
        <v>728</v>
      </c>
      <c r="D226" t="s">
        <v>728</v>
      </c>
      <c r="E226" t="str" cm="1">
        <f t="array" ref="E226">INDEX(municipalities!B:B, MATCH(D226,municipalities!C:C,0),0)</f>
        <v>GM0014</v>
      </c>
      <c r="F226" t="s">
        <v>783</v>
      </c>
      <c r="G226" t="s">
        <v>4207</v>
      </c>
      <c r="H226" t="s">
        <v>4208</v>
      </c>
      <c r="I226" t="str">
        <f t="shared" si="3"/>
        <v>9613</v>
      </c>
      <c r="J226">
        <v>2019</v>
      </c>
      <c r="K226">
        <v>75824213</v>
      </c>
      <c r="L226" t="s">
        <v>3670</v>
      </c>
      <c r="M226" t="s">
        <v>5270</v>
      </c>
      <c r="N226">
        <v>6.6588649286586001</v>
      </c>
      <c r="O226">
        <v>53.227259532133303</v>
      </c>
    </row>
    <row r="227" spans="1:15" x14ac:dyDescent="0.25">
      <c r="A227">
        <v>226</v>
      </c>
      <c r="B227" t="s">
        <v>728</v>
      </c>
      <c r="C227" t="s">
        <v>728</v>
      </c>
      <c r="D227" t="s">
        <v>728</v>
      </c>
      <c r="E227" t="str" cm="1">
        <f t="array" ref="E227">INDEX(municipalities!B:B, MATCH(D227,municipalities!C:C,0),0)</f>
        <v>GM0014</v>
      </c>
      <c r="G227" t="s">
        <v>4209</v>
      </c>
      <c r="H227" t="s">
        <v>4210</v>
      </c>
      <c r="I227" t="str">
        <f t="shared" si="3"/>
        <v>9613</v>
      </c>
      <c r="J227">
        <v>2017</v>
      </c>
      <c r="K227">
        <v>68255195</v>
      </c>
      <c r="L227" t="s">
        <v>3670</v>
      </c>
      <c r="M227" t="s">
        <v>5270</v>
      </c>
      <c r="N227">
        <v>6.6588649286586001</v>
      </c>
      <c r="O227">
        <v>53.227259532133303</v>
      </c>
    </row>
    <row r="228" spans="1:15" x14ac:dyDescent="0.25">
      <c r="A228">
        <v>227</v>
      </c>
      <c r="B228" t="s">
        <v>728</v>
      </c>
      <c r="C228" t="s">
        <v>728</v>
      </c>
      <c r="D228" t="s">
        <v>4211</v>
      </c>
      <c r="E228" t="str" cm="1">
        <f t="array" ref="E228">INDEX(municipalities!B:B, MATCH(D228,municipalities!C:C,0),0)</f>
        <v>GM0047</v>
      </c>
      <c r="F228" t="s">
        <v>4212</v>
      </c>
      <c r="G228" t="s">
        <v>4213</v>
      </c>
      <c r="H228" t="s">
        <v>4214</v>
      </c>
      <c r="I228" t="str">
        <f t="shared" si="3"/>
        <v>9605</v>
      </c>
      <c r="J228">
        <v>2020</v>
      </c>
      <c r="K228">
        <v>78770807</v>
      </c>
      <c r="L228" t="s">
        <v>3670</v>
      </c>
      <c r="M228" t="s">
        <v>5271</v>
      </c>
      <c r="N228">
        <v>6.7740882717381004</v>
      </c>
      <c r="O228">
        <v>53.1109453330156</v>
      </c>
    </row>
    <row r="229" spans="1:15" x14ac:dyDescent="0.25">
      <c r="A229">
        <v>228</v>
      </c>
      <c r="B229" t="s">
        <v>728</v>
      </c>
      <c r="C229" t="s">
        <v>728</v>
      </c>
      <c r="D229" t="s">
        <v>889</v>
      </c>
      <c r="E229" t="str" cm="1">
        <f t="array" ref="E229">INDEX(municipalities!B:B, MATCH(D229,municipalities!C:C,0),0)</f>
        <v>GM1950</v>
      </c>
      <c r="F229" t="s">
        <v>4215</v>
      </c>
      <c r="G229" t="s">
        <v>4216</v>
      </c>
      <c r="H229" t="s">
        <v>4217</v>
      </c>
      <c r="I229" t="str">
        <f t="shared" si="3"/>
        <v>9545</v>
      </c>
      <c r="J229">
        <v>2019</v>
      </c>
      <c r="K229">
        <v>75945711</v>
      </c>
      <c r="L229" t="s">
        <v>3670</v>
      </c>
      <c r="M229" t="s">
        <v>5272</v>
      </c>
      <c r="N229">
        <v>7.1855637225661999</v>
      </c>
      <c r="O229">
        <v>53.010248097185503</v>
      </c>
    </row>
    <row r="230" spans="1:15" x14ac:dyDescent="0.25">
      <c r="A230">
        <v>229</v>
      </c>
      <c r="B230" t="s">
        <v>728</v>
      </c>
      <c r="C230" t="s">
        <v>728</v>
      </c>
      <c r="D230" t="s">
        <v>728</v>
      </c>
      <c r="E230" t="str" cm="1">
        <f t="array" ref="E230">INDEX(municipalities!B:B, MATCH(D230,municipalities!C:C,0),0)</f>
        <v>GM0014</v>
      </c>
      <c r="F230" t="s">
        <v>4218</v>
      </c>
      <c r="G230" t="s">
        <v>4219</v>
      </c>
      <c r="H230" t="s">
        <v>4220</v>
      </c>
      <c r="I230" t="str">
        <f t="shared" si="3"/>
        <v>9479</v>
      </c>
      <c r="J230">
        <v>2019</v>
      </c>
      <c r="K230" t="s">
        <v>4221</v>
      </c>
      <c r="L230" t="s">
        <v>3670</v>
      </c>
      <c r="M230" t="s">
        <v>5273</v>
      </c>
      <c r="N230">
        <v>6.6651395728059999</v>
      </c>
      <c r="O230">
        <v>53.126706530925901</v>
      </c>
    </row>
    <row r="231" spans="1:15" x14ac:dyDescent="0.25">
      <c r="A231">
        <v>230</v>
      </c>
      <c r="B231" t="s">
        <v>728</v>
      </c>
      <c r="C231" t="s">
        <v>728</v>
      </c>
      <c r="D231" t="s">
        <v>864</v>
      </c>
      <c r="E231" t="str" cm="1">
        <f t="array" ref="E231">INDEX(municipalities!B:B, MATCH(D231,municipalities!C:C,0),0)</f>
        <v>GM1969</v>
      </c>
      <c r="F231" t="s">
        <v>4222</v>
      </c>
      <c r="G231" t="s">
        <v>4223</v>
      </c>
      <c r="H231" t="s">
        <v>4224</v>
      </c>
      <c r="I231" t="str">
        <f t="shared" si="3"/>
        <v>9361</v>
      </c>
      <c r="J231">
        <v>2020</v>
      </c>
      <c r="K231">
        <v>77260422</v>
      </c>
      <c r="L231" t="s">
        <v>3670</v>
      </c>
      <c r="M231" t="s">
        <v>5274</v>
      </c>
      <c r="N231">
        <v>6.3358478476266002</v>
      </c>
      <c r="O231">
        <v>53.184750824817101</v>
      </c>
    </row>
    <row r="232" spans="1:15" x14ac:dyDescent="0.25">
      <c r="A232">
        <v>231</v>
      </c>
      <c r="B232" t="s">
        <v>728</v>
      </c>
      <c r="C232" t="s">
        <v>728</v>
      </c>
      <c r="D232" t="s">
        <v>864</v>
      </c>
      <c r="E232" t="str" cm="1">
        <f t="array" ref="E232">INDEX(municipalities!B:B, MATCH(D232,municipalities!C:C,0),0)</f>
        <v>GM1969</v>
      </c>
      <c r="F232" t="s">
        <v>865</v>
      </c>
      <c r="G232" t="s">
        <v>4225</v>
      </c>
      <c r="H232" t="s">
        <v>4226</v>
      </c>
      <c r="I232" t="str">
        <f t="shared" si="3"/>
        <v>9356</v>
      </c>
      <c r="J232">
        <v>2019</v>
      </c>
      <c r="K232">
        <v>76366081</v>
      </c>
      <c r="L232" t="s">
        <v>3670</v>
      </c>
      <c r="M232" t="s">
        <v>5275</v>
      </c>
      <c r="N232">
        <v>6.3552118140624003</v>
      </c>
      <c r="O232">
        <v>53.180936031826398</v>
      </c>
    </row>
    <row r="233" spans="1:15" x14ac:dyDescent="0.25">
      <c r="A233">
        <v>232</v>
      </c>
      <c r="B233" t="s">
        <v>728</v>
      </c>
      <c r="C233" t="s">
        <v>728</v>
      </c>
      <c r="D233" t="s">
        <v>864</v>
      </c>
      <c r="E233" t="str" cm="1">
        <f t="array" ref="E233">INDEX(municipalities!B:B, MATCH(D233,municipalities!C:C,0),0)</f>
        <v>GM1969</v>
      </c>
      <c r="F233" t="s">
        <v>4227</v>
      </c>
      <c r="G233" t="s">
        <v>4228</v>
      </c>
      <c r="H233" t="s">
        <v>4229</v>
      </c>
      <c r="I233" t="str">
        <f t="shared" si="3"/>
        <v>9355</v>
      </c>
      <c r="J233">
        <v>2018</v>
      </c>
      <c r="K233">
        <v>72072334</v>
      </c>
      <c r="L233" t="s">
        <v>3670</v>
      </c>
      <c r="M233" t="s">
        <v>5276</v>
      </c>
      <c r="N233">
        <v>6.3871051089510997</v>
      </c>
      <c r="O233">
        <v>53.193079324947298</v>
      </c>
    </row>
    <row r="234" spans="1:15" x14ac:dyDescent="0.25">
      <c r="A234">
        <v>233</v>
      </c>
      <c r="B234" t="s">
        <v>897</v>
      </c>
      <c r="C234" t="s">
        <v>902</v>
      </c>
      <c r="D234" t="s">
        <v>2562</v>
      </c>
      <c r="E234" t="str" cm="1">
        <f t="array" ref="E234">INDEX(municipalities!B:B, MATCH(D234,municipalities!C:C,0),0)</f>
        <v>GM0944</v>
      </c>
      <c r="F234" t="s">
        <v>4230</v>
      </c>
      <c r="G234" t="s">
        <v>4231</v>
      </c>
      <c r="H234" t="s">
        <v>4232</v>
      </c>
      <c r="I234" t="str">
        <f t="shared" si="3"/>
        <v>6585</v>
      </c>
      <c r="J234">
        <v>2021</v>
      </c>
      <c r="K234">
        <v>83205608</v>
      </c>
      <c r="L234" t="s">
        <v>3670</v>
      </c>
      <c r="M234" t="s">
        <v>5277</v>
      </c>
      <c r="N234">
        <v>5.8939900048201004</v>
      </c>
      <c r="O234">
        <v>51.755336669767502</v>
      </c>
    </row>
    <row r="235" spans="1:15" x14ac:dyDescent="0.25">
      <c r="A235">
        <v>234</v>
      </c>
      <c r="B235" t="s">
        <v>897</v>
      </c>
      <c r="C235" t="s">
        <v>898</v>
      </c>
      <c r="D235" t="s">
        <v>4233</v>
      </c>
      <c r="E235" t="str" cm="1">
        <f t="array" ref="E235">INDEX(municipalities!B:B, MATCH(D235,municipalities!C:C,0),0)</f>
        <v>GM1954</v>
      </c>
      <c r="F235" t="s">
        <v>4234</v>
      </c>
      <c r="G235" t="s">
        <v>4235</v>
      </c>
      <c r="H235" t="s">
        <v>4236</v>
      </c>
      <c r="I235" t="str">
        <f t="shared" si="3"/>
        <v>6454</v>
      </c>
      <c r="J235">
        <v>2020</v>
      </c>
      <c r="K235">
        <v>81693354</v>
      </c>
      <c r="L235" t="s">
        <v>3670</v>
      </c>
      <c r="M235" t="s">
        <v>5278</v>
      </c>
      <c r="N235">
        <v>5.9505256670615001</v>
      </c>
      <c r="O235">
        <v>50.978478933249797</v>
      </c>
    </row>
    <row r="236" spans="1:15" x14ac:dyDescent="0.25">
      <c r="A236">
        <v>235</v>
      </c>
      <c r="B236" t="s">
        <v>897</v>
      </c>
      <c r="C236" t="s">
        <v>898</v>
      </c>
      <c r="D236" t="s">
        <v>4237</v>
      </c>
      <c r="E236" t="str" cm="1">
        <f t="array" ref="E236">INDEX(municipalities!B:B, MATCH(D236,municipalities!C:C,0),0)</f>
        <v>GM0899</v>
      </c>
      <c r="G236" t="s">
        <v>4238</v>
      </c>
      <c r="H236" t="s">
        <v>4239</v>
      </c>
      <c r="I236" t="str">
        <f t="shared" si="3"/>
        <v>6444</v>
      </c>
      <c r="J236">
        <v>2019</v>
      </c>
      <c r="K236">
        <v>74063057</v>
      </c>
      <c r="L236" t="s">
        <v>3670</v>
      </c>
      <c r="M236" t="s">
        <v>5279</v>
      </c>
      <c r="N236">
        <v>5.9589419445020999</v>
      </c>
      <c r="O236">
        <v>50.941293794950703</v>
      </c>
    </row>
    <row r="237" spans="1:15" x14ac:dyDescent="0.25">
      <c r="A237">
        <v>236</v>
      </c>
      <c r="B237" t="s">
        <v>897</v>
      </c>
      <c r="C237" t="s">
        <v>898</v>
      </c>
      <c r="D237" t="s">
        <v>4240</v>
      </c>
      <c r="E237" t="str" cm="1">
        <f t="array" ref="E237">INDEX(municipalities!B:B, MATCH(D237,municipalities!C:C,0),0)</f>
        <v>GM0917</v>
      </c>
      <c r="G237" t="s">
        <v>4241</v>
      </c>
      <c r="H237" t="s">
        <v>4242</v>
      </c>
      <c r="I237" t="str">
        <f t="shared" si="3"/>
        <v>6417</v>
      </c>
      <c r="J237">
        <v>2020</v>
      </c>
      <c r="K237">
        <v>80249736</v>
      </c>
      <c r="L237" t="s">
        <v>3670</v>
      </c>
      <c r="M237" t="s">
        <v>5280</v>
      </c>
      <c r="N237">
        <v>5.9831589721566001</v>
      </c>
      <c r="O237">
        <v>50.875709361512897</v>
      </c>
    </row>
    <row r="238" spans="1:15" x14ac:dyDescent="0.25">
      <c r="A238">
        <v>237</v>
      </c>
      <c r="B238" t="s">
        <v>897</v>
      </c>
      <c r="C238" t="s">
        <v>898</v>
      </c>
      <c r="D238" t="s">
        <v>4243</v>
      </c>
      <c r="E238" t="str" cm="1">
        <f t="array" ref="E238">INDEX(municipalities!B:B, MATCH(D238,municipalities!C:C,0),0)</f>
        <v>GM0986</v>
      </c>
      <c r="G238" t="s">
        <v>4244</v>
      </c>
      <c r="H238" t="s">
        <v>4245</v>
      </c>
      <c r="I238" t="str">
        <f t="shared" si="3"/>
        <v>6367</v>
      </c>
      <c r="J238">
        <v>2018</v>
      </c>
      <c r="K238">
        <v>73289914</v>
      </c>
      <c r="L238" t="s">
        <v>3670</v>
      </c>
      <c r="M238" t="s">
        <v>5281</v>
      </c>
      <c r="N238">
        <v>5.9280840040914002</v>
      </c>
      <c r="O238">
        <v>50.866129401132703</v>
      </c>
    </row>
    <row r="239" spans="1:15" x14ac:dyDescent="0.25">
      <c r="A239">
        <v>238</v>
      </c>
      <c r="B239" t="s">
        <v>897</v>
      </c>
      <c r="C239" t="s">
        <v>898</v>
      </c>
      <c r="D239" t="s">
        <v>4246</v>
      </c>
      <c r="E239" t="str" cm="1">
        <f t="array" ref="E239">INDEX(municipalities!B:B, MATCH(D239,municipalities!C:C,0),0)</f>
        <v>GM0994</v>
      </c>
      <c r="F239" t="s">
        <v>4247</v>
      </c>
      <c r="G239" t="s">
        <v>4248</v>
      </c>
      <c r="H239" t="s">
        <v>4249</v>
      </c>
      <c r="I239" t="str">
        <f t="shared" si="3"/>
        <v>6301</v>
      </c>
      <c r="J239">
        <v>2023</v>
      </c>
      <c r="K239">
        <v>91097908</v>
      </c>
      <c r="L239" t="s">
        <v>3670</v>
      </c>
      <c r="M239" t="s">
        <v>5282</v>
      </c>
      <c r="N239">
        <v>5.8242775687241997</v>
      </c>
      <c r="O239">
        <v>50.8649546984065</v>
      </c>
    </row>
    <row r="240" spans="1:15" x14ac:dyDescent="0.25">
      <c r="A240">
        <v>239</v>
      </c>
      <c r="B240" t="s">
        <v>897</v>
      </c>
      <c r="C240" t="s">
        <v>898</v>
      </c>
      <c r="D240" t="s">
        <v>931</v>
      </c>
      <c r="E240" t="str" cm="1">
        <f t="array" ref="E240">INDEX(municipalities!B:B, MATCH(D240,municipalities!C:C,0),0)</f>
        <v>GM0935</v>
      </c>
      <c r="G240" t="s">
        <v>4250</v>
      </c>
      <c r="H240" t="s">
        <v>4251</v>
      </c>
      <c r="I240" t="str">
        <f t="shared" si="3"/>
        <v>6229</v>
      </c>
      <c r="J240">
        <v>2014</v>
      </c>
      <c r="K240">
        <v>59812052</v>
      </c>
      <c r="L240" t="s">
        <v>3670</v>
      </c>
      <c r="M240" t="s">
        <v>5283</v>
      </c>
      <c r="N240">
        <v>5.7078801115221998</v>
      </c>
      <c r="O240">
        <v>50.822879372206401</v>
      </c>
    </row>
    <row r="241" spans="1:15" x14ac:dyDescent="0.25">
      <c r="A241">
        <v>240</v>
      </c>
      <c r="B241" t="s">
        <v>897</v>
      </c>
      <c r="C241" t="s">
        <v>898</v>
      </c>
      <c r="D241" t="s">
        <v>899</v>
      </c>
      <c r="E241" t="str" cm="1">
        <f t="array" ref="E241">INDEX(municipalities!B:B, MATCH(D241,municipalities!C:C,0),0)</f>
        <v>GM0888</v>
      </c>
      <c r="F241" t="s">
        <v>899</v>
      </c>
      <c r="G241" t="s">
        <v>4252</v>
      </c>
      <c r="H241" t="s">
        <v>4253</v>
      </c>
      <c r="I241" t="str">
        <f t="shared" si="3"/>
        <v>6191</v>
      </c>
      <c r="J241">
        <v>2018</v>
      </c>
      <c r="K241">
        <v>70946795</v>
      </c>
      <c r="L241" t="s">
        <v>3670</v>
      </c>
      <c r="M241" t="s">
        <v>5284</v>
      </c>
      <c r="N241">
        <v>5.8055070543987997</v>
      </c>
      <c r="O241">
        <v>50.933076932699599</v>
      </c>
    </row>
    <row r="242" spans="1:15" x14ac:dyDescent="0.25">
      <c r="A242">
        <v>241</v>
      </c>
      <c r="B242" t="s">
        <v>897</v>
      </c>
      <c r="C242" t="s">
        <v>898</v>
      </c>
      <c r="D242" t="s">
        <v>963</v>
      </c>
      <c r="E242" t="str" cm="1">
        <f t="array" ref="E242">INDEX(municipalities!B:B, MATCH(D242,municipalities!C:C,0),0)</f>
        <v>GM1883</v>
      </c>
      <c r="G242" t="s">
        <v>4254</v>
      </c>
      <c r="H242" t="s">
        <v>4255</v>
      </c>
      <c r="I242" t="str">
        <f t="shared" si="3"/>
        <v>6163</v>
      </c>
      <c r="J242">
        <v>2013</v>
      </c>
      <c r="K242">
        <v>58854185</v>
      </c>
      <c r="L242" t="s">
        <v>3670</v>
      </c>
      <c r="M242" t="s">
        <v>5285</v>
      </c>
      <c r="N242">
        <v>5.8138467092923003</v>
      </c>
      <c r="O242">
        <v>50.980807645955501</v>
      </c>
    </row>
    <row r="243" spans="1:15" x14ac:dyDescent="0.25">
      <c r="A243">
        <v>242</v>
      </c>
      <c r="B243" t="s">
        <v>897</v>
      </c>
      <c r="C243" t="s">
        <v>898</v>
      </c>
      <c r="D243" t="s">
        <v>963</v>
      </c>
      <c r="E243" t="str" cm="1">
        <f t="array" ref="E243">INDEX(municipalities!B:B, MATCH(D243,municipalities!C:C,0),0)</f>
        <v>GM1883</v>
      </c>
      <c r="G243" t="s">
        <v>4256</v>
      </c>
      <c r="H243" t="s">
        <v>4257</v>
      </c>
      <c r="I243" t="str">
        <f t="shared" si="3"/>
        <v>6132</v>
      </c>
      <c r="J243">
        <v>2018</v>
      </c>
      <c r="K243">
        <v>72292202</v>
      </c>
      <c r="L243" t="s">
        <v>3670</v>
      </c>
      <c r="M243" t="s">
        <v>5286</v>
      </c>
      <c r="N243">
        <v>5.8856103828400004</v>
      </c>
      <c r="O243">
        <v>50.987576817978002</v>
      </c>
    </row>
    <row r="244" spans="1:15" x14ac:dyDescent="0.25">
      <c r="A244">
        <v>243</v>
      </c>
      <c r="B244" t="s">
        <v>897</v>
      </c>
      <c r="C244" t="s">
        <v>902</v>
      </c>
      <c r="D244" t="s">
        <v>3168</v>
      </c>
      <c r="E244" t="str" cm="1">
        <f t="array" ref="E244">INDEX(municipalities!B:B, MATCH(D244,municipalities!C:C,0),0)</f>
        <v>GM1711</v>
      </c>
      <c r="F244" t="s">
        <v>4258</v>
      </c>
      <c r="G244" t="s">
        <v>4259</v>
      </c>
      <c r="H244" t="s">
        <v>4260</v>
      </c>
      <c r="I244" t="str">
        <f t="shared" si="3"/>
        <v>6118</v>
      </c>
      <c r="J244">
        <v>2017</v>
      </c>
      <c r="K244">
        <v>68828055</v>
      </c>
      <c r="L244" t="s">
        <v>3670</v>
      </c>
      <c r="M244" t="s">
        <v>5287</v>
      </c>
      <c r="N244">
        <v>5.8617368126215998</v>
      </c>
      <c r="O244">
        <v>51.039926251634803</v>
      </c>
    </row>
    <row r="245" spans="1:15" x14ac:dyDescent="0.25">
      <c r="A245">
        <v>244</v>
      </c>
      <c r="B245" t="s">
        <v>897</v>
      </c>
      <c r="C245" t="s">
        <v>902</v>
      </c>
      <c r="D245" t="s">
        <v>921</v>
      </c>
      <c r="E245" t="str" cm="1">
        <f t="array" ref="E245">INDEX(municipalities!B:B, MATCH(D245,municipalities!C:C,0),0)</f>
        <v>GM1640</v>
      </c>
      <c r="F245" t="s">
        <v>925</v>
      </c>
      <c r="G245" t="s">
        <v>4261</v>
      </c>
      <c r="H245" t="s">
        <v>4262</v>
      </c>
      <c r="I245" t="str">
        <f t="shared" si="3"/>
        <v>6093</v>
      </c>
      <c r="J245">
        <v>2013</v>
      </c>
      <c r="K245">
        <v>58022139</v>
      </c>
      <c r="L245" t="s">
        <v>3670</v>
      </c>
      <c r="M245" t="s">
        <v>5288</v>
      </c>
      <c r="N245">
        <v>5.8734708103653004</v>
      </c>
      <c r="O245">
        <v>51.272753947848301</v>
      </c>
    </row>
    <row r="246" spans="1:15" x14ac:dyDescent="0.25">
      <c r="A246">
        <v>245</v>
      </c>
      <c r="B246" t="s">
        <v>897</v>
      </c>
      <c r="C246" t="s">
        <v>902</v>
      </c>
      <c r="D246" t="s">
        <v>953</v>
      </c>
      <c r="E246" t="str" cm="1">
        <f t="array" ref="E246">INDEX(municipalities!B:B, MATCH(D246,municipalities!C:C,0),0)</f>
        <v>GM1669</v>
      </c>
      <c r="F246" t="s">
        <v>4263</v>
      </c>
      <c r="G246" t="s">
        <v>4264</v>
      </c>
      <c r="H246" t="s">
        <v>4265</v>
      </c>
      <c r="I246" t="str">
        <f t="shared" si="3"/>
        <v>6077</v>
      </c>
      <c r="J246">
        <v>2017</v>
      </c>
      <c r="K246">
        <v>69153035</v>
      </c>
      <c r="L246" t="s">
        <v>3670</v>
      </c>
      <c r="M246" t="s">
        <v>5289</v>
      </c>
      <c r="N246">
        <v>5.9893061452655001</v>
      </c>
      <c r="O246">
        <v>51.146044566025303</v>
      </c>
    </row>
    <row r="247" spans="1:15" x14ac:dyDescent="0.25">
      <c r="A247">
        <v>246</v>
      </c>
      <c r="B247" t="s">
        <v>897</v>
      </c>
      <c r="C247" t="s">
        <v>902</v>
      </c>
      <c r="D247" t="s">
        <v>957</v>
      </c>
      <c r="E247" t="str" cm="1">
        <f t="array" ref="E247">INDEX(municipalities!B:B, MATCH(D247,municipalities!C:C,0),0)</f>
        <v>GM0957</v>
      </c>
      <c r="F247" t="s">
        <v>4266</v>
      </c>
      <c r="G247" t="s">
        <v>4267</v>
      </c>
      <c r="H247" t="s">
        <v>4268</v>
      </c>
      <c r="I247" t="str">
        <f t="shared" si="3"/>
        <v>6071</v>
      </c>
      <c r="J247">
        <v>2018</v>
      </c>
      <c r="K247">
        <v>73537322</v>
      </c>
      <c r="L247" t="s">
        <v>3670</v>
      </c>
      <c r="M247" t="s">
        <v>5290</v>
      </c>
      <c r="N247">
        <v>6.0375115662686003</v>
      </c>
      <c r="O247">
        <v>51.227420700367901</v>
      </c>
    </row>
    <row r="248" spans="1:15" x14ac:dyDescent="0.25">
      <c r="A248">
        <v>247</v>
      </c>
      <c r="B248" t="s">
        <v>897</v>
      </c>
      <c r="C248" t="s">
        <v>902</v>
      </c>
      <c r="D248" t="s">
        <v>3184</v>
      </c>
      <c r="E248" t="str" cm="1">
        <f t="array" ref="E248">INDEX(municipalities!B:B, MATCH(D248,municipalities!C:C,0),0)</f>
        <v>GM1641</v>
      </c>
      <c r="F248" t="s">
        <v>4269</v>
      </c>
      <c r="G248" t="s">
        <v>4270</v>
      </c>
      <c r="H248" t="s">
        <v>4271</v>
      </c>
      <c r="I248" t="str">
        <f t="shared" si="3"/>
        <v>6067</v>
      </c>
      <c r="J248">
        <v>2018</v>
      </c>
      <c r="K248">
        <v>72613467</v>
      </c>
      <c r="L248" t="s">
        <v>3670</v>
      </c>
      <c r="M248" t="s">
        <v>5291</v>
      </c>
      <c r="N248">
        <v>5.9312236097205</v>
      </c>
      <c r="O248">
        <v>51.158123560760899</v>
      </c>
    </row>
    <row r="249" spans="1:15" x14ac:dyDescent="0.25">
      <c r="A249">
        <v>248</v>
      </c>
      <c r="B249" t="s">
        <v>897</v>
      </c>
      <c r="C249" t="s">
        <v>902</v>
      </c>
      <c r="D249" t="s">
        <v>957</v>
      </c>
      <c r="E249" t="str" cm="1">
        <f t="array" ref="E249">INDEX(municipalities!B:B, MATCH(D249,municipalities!C:C,0),0)</f>
        <v>GM0957</v>
      </c>
      <c r="G249" t="s">
        <v>4272</v>
      </c>
      <c r="H249" t="s">
        <v>4273</v>
      </c>
      <c r="I249" t="str">
        <f t="shared" si="3"/>
        <v>6042</v>
      </c>
      <c r="J249">
        <v>2015</v>
      </c>
      <c r="K249">
        <v>63680793</v>
      </c>
      <c r="L249" t="s">
        <v>3670</v>
      </c>
      <c r="M249" t="s">
        <v>5292</v>
      </c>
      <c r="N249">
        <v>6.0381239855656998</v>
      </c>
      <c r="O249">
        <v>51.194144233722</v>
      </c>
    </row>
    <row r="250" spans="1:15" x14ac:dyDescent="0.25">
      <c r="A250">
        <v>249</v>
      </c>
      <c r="B250" t="s">
        <v>897</v>
      </c>
      <c r="C250" t="s">
        <v>902</v>
      </c>
      <c r="D250" t="s">
        <v>942</v>
      </c>
      <c r="E250" t="str" cm="1">
        <f t="array" ref="E250">INDEX(municipalities!B:B, MATCH(D250,municipalities!C:C,0),0)</f>
        <v>GM0946</v>
      </c>
      <c r="G250" t="s">
        <v>946</v>
      </c>
      <c r="H250" t="s">
        <v>4274</v>
      </c>
      <c r="I250" t="str">
        <f t="shared" si="3"/>
        <v>6031</v>
      </c>
      <c r="J250">
        <v>2016</v>
      </c>
      <c r="K250">
        <v>67190995</v>
      </c>
      <c r="L250" t="s">
        <v>3670</v>
      </c>
      <c r="M250" t="s">
        <v>5293</v>
      </c>
      <c r="N250">
        <v>5.7220201251446996</v>
      </c>
      <c r="O250">
        <v>51.295311363924199</v>
      </c>
    </row>
    <row r="251" spans="1:15" x14ac:dyDescent="0.25">
      <c r="A251">
        <v>250</v>
      </c>
      <c r="B251" t="s">
        <v>897</v>
      </c>
      <c r="C251" t="s">
        <v>902</v>
      </c>
      <c r="D251" t="s">
        <v>921</v>
      </c>
      <c r="E251" t="str" cm="1">
        <f t="array" ref="E251">INDEX(municipalities!B:B, MATCH(D251,municipalities!C:C,0),0)</f>
        <v>GM1640</v>
      </c>
      <c r="F251" t="s">
        <v>4275</v>
      </c>
      <c r="G251" t="s">
        <v>4276</v>
      </c>
      <c r="H251" t="s">
        <v>4277</v>
      </c>
      <c r="I251" t="str">
        <f t="shared" si="3"/>
        <v>6017</v>
      </c>
      <c r="J251">
        <v>2011</v>
      </c>
      <c r="K251">
        <v>53242130</v>
      </c>
      <c r="L251" t="s">
        <v>3670</v>
      </c>
      <c r="M251" t="s">
        <v>5294</v>
      </c>
      <c r="N251">
        <v>5.8490807249839998</v>
      </c>
      <c r="O251">
        <v>51.163071109510902</v>
      </c>
    </row>
    <row r="252" spans="1:15" x14ac:dyDescent="0.25">
      <c r="A252">
        <v>251</v>
      </c>
      <c r="B252" t="s">
        <v>897</v>
      </c>
      <c r="C252" t="s">
        <v>902</v>
      </c>
      <c r="D252" t="s">
        <v>972</v>
      </c>
      <c r="E252" t="str" cm="1">
        <f t="array" ref="E252">INDEX(municipalities!B:B, MATCH(D252,municipalities!C:C,0),0)</f>
        <v>GM0988</v>
      </c>
      <c r="G252" t="s">
        <v>4278</v>
      </c>
      <c r="H252" t="s">
        <v>4279</v>
      </c>
      <c r="I252" t="str">
        <f t="shared" si="3"/>
        <v>6004</v>
      </c>
      <c r="J252">
        <v>2013</v>
      </c>
      <c r="K252">
        <v>58351620</v>
      </c>
      <c r="L252" t="s">
        <v>3670</v>
      </c>
      <c r="M252" t="s">
        <v>5295</v>
      </c>
      <c r="N252">
        <v>5.7451492930723003</v>
      </c>
      <c r="O252">
        <v>51.253718275819601</v>
      </c>
    </row>
    <row r="253" spans="1:15" x14ac:dyDescent="0.25">
      <c r="A253">
        <v>252</v>
      </c>
      <c r="B253" t="s">
        <v>897</v>
      </c>
      <c r="C253" t="s">
        <v>902</v>
      </c>
      <c r="D253" t="s">
        <v>948</v>
      </c>
      <c r="E253" t="str" cm="1">
        <f t="array" ref="E253">INDEX(municipalities!B:B, MATCH(D253,municipalities!C:C,0),0)</f>
        <v>GM1894</v>
      </c>
      <c r="F253" t="s">
        <v>4280</v>
      </c>
      <c r="G253" t="s">
        <v>4281</v>
      </c>
      <c r="H253" t="s">
        <v>4282</v>
      </c>
      <c r="I253" t="str">
        <f t="shared" si="3"/>
        <v>5988</v>
      </c>
      <c r="J253">
        <v>2014</v>
      </c>
      <c r="K253">
        <v>60537221</v>
      </c>
      <c r="L253" t="s">
        <v>3670</v>
      </c>
      <c r="M253" t="s">
        <v>5296</v>
      </c>
      <c r="N253">
        <v>6.0093582309522002</v>
      </c>
      <c r="O253">
        <v>51.318804559286797</v>
      </c>
    </row>
    <row r="254" spans="1:15" x14ac:dyDescent="0.25">
      <c r="A254">
        <v>253</v>
      </c>
      <c r="B254" t="s">
        <v>897</v>
      </c>
      <c r="C254" t="s">
        <v>902</v>
      </c>
      <c r="D254" t="s">
        <v>917</v>
      </c>
      <c r="E254" t="str" cm="1">
        <f t="array" ref="E254">INDEX(municipalities!B:B, MATCH(D254,municipalities!C:C,0),0)</f>
        <v>GM1507</v>
      </c>
      <c r="F254" t="s">
        <v>918</v>
      </c>
      <c r="G254" t="s">
        <v>4283</v>
      </c>
      <c r="H254" t="s">
        <v>4284</v>
      </c>
      <c r="I254" t="str">
        <f t="shared" si="3"/>
        <v>5975</v>
      </c>
      <c r="J254">
        <v>2015</v>
      </c>
      <c r="K254">
        <v>64566242</v>
      </c>
      <c r="L254" t="s">
        <v>3670</v>
      </c>
      <c r="M254" t="s">
        <v>5297</v>
      </c>
      <c r="N254">
        <v>6.0237791098648001</v>
      </c>
      <c r="O254">
        <v>51.401720183748999</v>
      </c>
    </row>
    <row r="255" spans="1:15" x14ac:dyDescent="0.25">
      <c r="A255">
        <v>254</v>
      </c>
      <c r="B255" t="s">
        <v>897</v>
      </c>
      <c r="C255" t="s">
        <v>902</v>
      </c>
      <c r="D255" t="s">
        <v>903</v>
      </c>
      <c r="E255" t="str" cm="1">
        <f t="array" ref="E255">INDEX(municipalities!B:B, MATCH(D255,municipalities!C:C,0),0)</f>
        <v>GM0889</v>
      </c>
      <c r="F255" t="s">
        <v>904</v>
      </c>
      <c r="G255" t="s">
        <v>4285</v>
      </c>
      <c r="H255" t="s">
        <v>4286</v>
      </c>
      <c r="I255" t="str">
        <f t="shared" si="3"/>
        <v>5953</v>
      </c>
      <c r="J255">
        <v>2017</v>
      </c>
      <c r="K255">
        <v>68439776</v>
      </c>
      <c r="L255" t="s">
        <v>3670</v>
      </c>
      <c r="M255" t="s">
        <v>5298</v>
      </c>
      <c r="N255">
        <v>6.0887469535704</v>
      </c>
      <c r="O255">
        <v>51.277664161465303</v>
      </c>
    </row>
    <row r="256" spans="1:15" x14ac:dyDescent="0.25">
      <c r="A256">
        <v>255</v>
      </c>
      <c r="B256" t="s">
        <v>897</v>
      </c>
      <c r="C256" t="s">
        <v>902</v>
      </c>
      <c r="D256" t="s">
        <v>3401</v>
      </c>
      <c r="E256" t="str" cm="1">
        <f t="array" ref="E256">INDEX(municipalities!B:B, MATCH(D256,municipalities!C:C,0),0)</f>
        <v>GM0983</v>
      </c>
      <c r="F256" t="s">
        <v>4287</v>
      </c>
      <c r="G256" t="s">
        <v>4288</v>
      </c>
      <c r="H256" t="s">
        <v>4289</v>
      </c>
      <c r="I256" t="str">
        <f t="shared" si="3"/>
        <v>5935</v>
      </c>
      <c r="J256">
        <v>2015</v>
      </c>
      <c r="K256">
        <v>62826093</v>
      </c>
      <c r="L256" t="s">
        <v>3670</v>
      </c>
      <c r="M256" t="s">
        <v>5299</v>
      </c>
      <c r="N256">
        <v>6.1245415075674998</v>
      </c>
      <c r="O256">
        <v>51.334522954945903</v>
      </c>
    </row>
    <row r="257" spans="1:15" x14ac:dyDescent="0.25">
      <c r="A257">
        <v>256</v>
      </c>
      <c r="B257" t="s">
        <v>897</v>
      </c>
      <c r="C257" t="s">
        <v>902</v>
      </c>
      <c r="D257" t="s">
        <v>907</v>
      </c>
      <c r="E257" t="str" cm="1">
        <f t="array" ref="E257">INDEX(municipalities!B:B, MATCH(D257,municipalities!C:C,0),0)</f>
        <v>GM0893</v>
      </c>
      <c r="F257" t="s">
        <v>908</v>
      </c>
      <c r="G257" t="s">
        <v>4290</v>
      </c>
      <c r="H257" t="s">
        <v>4291</v>
      </c>
      <c r="I257" t="str">
        <f t="shared" si="3"/>
        <v>5851</v>
      </c>
      <c r="J257">
        <v>2018</v>
      </c>
      <c r="K257" t="s">
        <v>4292</v>
      </c>
      <c r="L257" t="s">
        <v>3670</v>
      </c>
      <c r="M257" t="s">
        <v>5300</v>
      </c>
      <c r="N257">
        <v>6.0277890566343997</v>
      </c>
      <c r="O257">
        <v>51.640626297724197</v>
      </c>
    </row>
    <row r="258" spans="1:15" x14ac:dyDescent="0.25">
      <c r="A258">
        <v>257</v>
      </c>
      <c r="B258" t="s">
        <v>897</v>
      </c>
      <c r="C258" t="s">
        <v>902</v>
      </c>
      <c r="D258" t="s">
        <v>968</v>
      </c>
      <c r="E258" t="str" cm="1">
        <f t="array" ref="E258">INDEX(municipalities!B:B, MATCH(D258,municipalities!C:C,0),0)</f>
        <v>GM0984</v>
      </c>
      <c r="F258" t="s">
        <v>4293</v>
      </c>
      <c r="G258" t="s">
        <v>4294</v>
      </c>
      <c r="H258" t="s">
        <v>4295</v>
      </c>
      <c r="I258" t="str">
        <f t="shared" ref="I258:I321" si="4">LEFT(H258,4)</f>
        <v>5809</v>
      </c>
      <c r="J258">
        <v>2023</v>
      </c>
      <c r="K258">
        <v>91576318</v>
      </c>
      <c r="L258" t="s">
        <v>3670</v>
      </c>
      <c r="M258" t="s">
        <v>5301</v>
      </c>
      <c r="N258">
        <v>5.9838750618169003</v>
      </c>
      <c r="O258">
        <v>51.500359060066003</v>
      </c>
    </row>
    <row r="259" spans="1:15" x14ac:dyDescent="0.25">
      <c r="A259">
        <v>258</v>
      </c>
      <c r="B259" t="s">
        <v>897</v>
      </c>
      <c r="C259" t="s">
        <v>898</v>
      </c>
      <c r="D259" t="s">
        <v>4240</v>
      </c>
      <c r="E259" t="str" cm="1">
        <f t="array" ref="E259">INDEX(municipalities!B:B, MATCH(D259,municipalities!C:C,0),0)</f>
        <v>GM0917</v>
      </c>
      <c r="G259" t="s">
        <v>4296</v>
      </c>
      <c r="H259" t="s">
        <v>4297</v>
      </c>
      <c r="I259" t="str">
        <f t="shared" si="4"/>
        <v>6416</v>
      </c>
      <c r="J259">
        <v>2018</v>
      </c>
      <c r="K259">
        <v>73314900</v>
      </c>
      <c r="L259" t="s">
        <v>3670</v>
      </c>
      <c r="M259" t="s">
        <v>5302</v>
      </c>
      <c r="N259">
        <v>5.9972060612123004</v>
      </c>
      <c r="O259">
        <v>50.882680300681002</v>
      </c>
    </row>
    <row r="260" spans="1:15" x14ac:dyDescent="0.25">
      <c r="A260">
        <v>259</v>
      </c>
      <c r="B260" t="s">
        <v>980</v>
      </c>
      <c r="C260" t="s">
        <v>980</v>
      </c>
      <c r="D260" t="s">
        <v>1288</v>
      </c>
      <c r="E260" t="str" cm="1">
        <f t="array" ref="E260">INDEX(municipalities!B:B, MATCH(D260,municipalities!C:C,0),0)</f>
        <v>GM0363</v>
      </c>
      <c r="G260" t="s">
        <v>4298</v>
      </c>
      <c r="H260" t="s">
        <v>4299</v>
      </c>
      <c r="I260" t="str">
        <f t="shared" si="4"/>
        <v>1016</v>
      </c>
      <c r="J260">
        <v>2012</v>
      </c>
      <c r="K260">
        <v>50693107</v>
      </c>
      <c r="L260" t="s">
        <v>3670</v>
      </c>
      <c r="M260" t="s">
        <v>5303</v>
      </c>
      <c r="N260">
        <v>4.8817387844624003</v>
      </c>
      <c r="O260">
        <v>52.370819603819797</v>
      </c>
    </row>
    <row r="261" spans="1:15" x14ac:dyDescent="0.25">
      <c r="A261">
        <v>260</v>
      </c>
      <c r="B261" t="s">
        <v>981</v>
      </c>
      <c r="C261" t="s">
        <v>992</v>
      </c>
      <c r="D261" t="s">
        <v>3208</v>
      </c>
      <c r="E261" t="str" cm="1">
        <f t="array" ref="E261">INDEX(municipalities!B:B, MATCH(D261,municipalities!C:C,0),0)</f>
        <v>GM1706</v>
      </c>
      <c r="G261" t="s">
        <v>4300</v>
      </c>
      <c r="H261" t="s">
        <v>4301</v>
      </c>
      <c r="I261" t="str">
        <f t="shared" si="4"/>
        <v>6027</v>
      </c>
      <c r="J261">
        <v>2014</v>
      </c>
      <c r="K261">
        <v>60742585</v>
      </c>
      <c r="L261" t="s">
        <v>3670</v>
      </c>
      <c r="M261" t="s">
        <v>5304</v>
      </c>
      <c r="N261">
        <v>5.5718159212413996</v>
      </c>
      <c r="O261">
        <v>51.305547785211303</v>
      </c>
    </row>
    <row r="262" spans="1:15" x14ac:dyDescent="0.25">
      <c r="A262">
        <v>261</v>
      </c>
      <c r="B262" t="s">
        <v>981</v>
      </c>
      <c r="C262" t="s">
        <v>1002</v>
      </c>
      <c r="D262" t="s">
        <v>1141</v>
      </c>
      <c r="E262" t="str" cm="1">
        <f t="array" ref="E262">INDEX(municipalities!B:B, MATCH(D262,municipalities!C:C,0),0)</f>
        <v>GM1982</v>
      </c>
      <c r="F262" t="s">
        <v>2583</v>
      </c>
      <c r="G262" t="s">
        <v>4302</v>
      </c>
      <c r="H262" t="s">
        <v>4303</v>
      </c>
      <c r="I262" t="str">
        <f t="shared" si="4"/>
        <v>5836</v>
      </c>
      <c r="J262">
        <v>2022</v>
      </c>
      <c r="K262">
        <v>85090115</v>
      </c>
      <c r="L262" t="s">
        <v>3670</v>
      </c>
      <c r="M262" t="s">
        <v>5305</v>
      </c>
      <c r="N262">
        <v>5.9605416926974</v>
      </c>
      <c r="O262">
        <v>51.630414035398601</v>
      </c>
    </row>
    <row r="263" spans="1:15" x14ac:dyDescent="0.25">
      <c r="A263">
        <v>262</v>
      </c>
      <c r="B263" t="s">
        <v>981</v>
      </c>
      <c r="C263" t="s">
        <v>1002</v>
      </c>
      <c r="D263" t="s">
        <v>1141</v>
      </c>
      <c r="E263" t="str" cm="1">
        <f t="array" ref="E263">INDEX(municipalities!B:B, MATCH(D263,municipalities!C:C,0),0)</f>
        <v>GM1982</v>
      </c>
      <c r="F263" t="s">
        <v>4304</v>
      </c>
      <c r="G263" t="s">
        <v>4305</v>
      </c>
      <c r="H263" t="s">
        <v>4306</v>
      </c>
      <c r="I263" t="str">
        <f t="shared" si="4"/>
        <v>5825</v>
      </c>
      <c r="J263">
        <v>2017</v>
      </c>
      <c r="K263">
        <v>69171459</v>
      </c>
      <c r="L263" t="s">
        <v>3670</v>
      </c>
      <c r="M263" t="s">
        <v>5306</v>
      </c>
      <c r="N263">
        <v>5.9318248512820997</v>
      </c>
      <c r="O263">
        <v>51.5744393624474</v>
      </c>
    </row>
    <row r="264" spans="1:15" x14ac:dyDescent="0.25">
      <c r="A264">
        <v>263</v>
      </c>
      <c r="B264" t="s">
        <v>981</v>
      </c>
      <c r="C264" t="s">
        <v>1002</v>
      </c>
      <c r="D264" t="s">
        <v>1141</v>
      </c>
      <c r="E264" t="str" cm="1">
        <f t="array" ref="E264">INDEX(municipalities!B:B, MATCH(D264,municipalities!C:C,0),0)</f>
        <v>GM1982</v>
      </c>
      <c r="F264" t="s">
        <v>1146</v>
      </c>
      <c r="G264" t="s">
        <v>4307</v>
      </c>
      <c r="H264" t="s">
        <v>4308</v>
      </c>
      <c r="I264" t="str">
        <f t="shared" si="4"/>
        <v>5823</v>
      </c>
      <c r="J264">
        <v>2020</v>
      </c>
      <c r="K264">
        <v>78315301</v>
      </c>
      <c r="L264" t="s">
        <v>3670</v>
      </c>
      <c r="M264" t="s">
        <v>5307</v>
      </c>
      <c r="N264">
        <v>6.0287732299326997</v>
      </c>
      <c r="O264">
        <v>51.571461619939697</v>
      </c>
    </row>
    <row r="265" spans="1:15" x14ac:dyDescent="0.25">
      <c r="A265">
        <v>264</v>
      </c>
      <c r="B265" t="s">
        <v>981</v>
      </c>
      <c r="C265" t="s">
        <v>992</v>
      </c>
      <c r="D265" t="s">
        <v>1045</v>
      </c>
      <c r="E265" t="str" cm="1">
        <f t="array" ref="E265">INDEX(municipalities!B:B, MATCH(D265,municipalities!C:C,0),0)</f>
        <v>GM0762</v>
      </c>
      <c r="G265" t="s">
        <v>4309</v>
      </c>
      <c r="H265" t="s">
        <v>4310</v>
      </c>
      <c r="I265" t="str">
        <f t="shared" si="4"/>
        <v>5751</v>
      </c>
      <c r="J265">
        <v>2012</v>
      </c>
      <c r="K265">
        <v>55207278</v>
      </c>
      <c r="L265" t="s">
        <v>3670</v>
      </c>
      <c r="M265" t="s">
        <v>5308</v>
      </c>
      <c r="N265">
        <v>5.7785642654142997</v>
      </c>
      <c r="O265">
        <v>51.462850396976897</v>
      </c>
    </row>
    <row r="266" spans="1:15" x14ac:dyDescent="0.25">
      <c r="A266">
        <v>265</v>
      </c>
      <c r="B266" t="s">
        <v>981</v>
      </c>
      <c r="C266" t="s">
        <v>992</v>
      </c>
      <c r="D266" t="s">
        <v>3231</v>
      </c>
      <c r="E266" t="str" cm="1">
        <f t="array" ref="E266">INDEX(municipalities!B:B, MATCH(D266,municipalities!C:C,0),0)</f>
        <v>GM1659</v>
      </c>
      <c r="F266" t="s">
        <v>3232</v>
      </c>
      <c r="G266" t="s">
        <v>4311</v>
      </c>
      <c r="H266" t="s">
        <v>4312</v>
      </c>
      <c r="I266" t="str">
        <f t="shared" si="4"/>
        <v>5737</v>
      </c>
      <c r="J266">
        <v>2016</v>
      </c>
      <c r="K266" t="s">
        <v>4313</v>
      </c>
      <c r="L266" t="s">
        <v>3670</v>
      </c>
      <c r="M266" t="s">
        <v>5309</v>
      </c>
      <c r="N266">
        <v>5.5891502490898004</v>
      </c>
      <c r="O266">
        <v>51.516359210606801</v>
      </c>
    </row>
    <row r="267" spans="1:15" x14ac:dyDescent="0.25">
      <c r="A267">
        <v>266</v>
      </c>
      <c r="B267" t="s">
        <v>981</v>
      </c>
      <c r="C267" t="s">
        <v>992</v>
      </c>
      <c r="D267" t="s">
        <v>1082</v>
      </c>
      <c r="E267" t="str" cm="1">
        <f t="array" ref="E267">INDEX(municipalities!B:B, MATCH(D267,municipalities!C:C,0),0)</f>
        <v>GM1771</v>
      </c>
      <c r="F267" t="s">
        <v>4314</v>
      </c>
      <c r="G267" t="s">
        <v>4315</v>
      </c>
      <c r="H267" t="s">
        <v>4316</v>
      </c>
      <c r="I267" t="str">
        <f t="shared" si="4"/>
        <v>5731</v>
      </c>
      <c r="J267">
        <v>2011</v>
      </c>
      <c r="K267" t="s">
        <v>4317</v>
      </c>
      <c r="L267" t="s">
        <v>3670</v>
      </c>
      <c r="M267" t="s">
        <v>5310</v>
      </c>
      <c r="N267">
        <v>5.6109981635289996</v>
      </c>
      <c r="O267">
        <v>51.438454933648799</v>
      </c>
    </row>
    <row r="268" spans="1:15" x14ac:dyDescent="0.25">
      <c r="A268">
        <v>267</v>
      </c>
      <c r="B268" t="s">
        <v>981</v>
      </c>
      <c r="C268" t="s">
        <v>992</v>
      </c>
      <c r="D268" t="s">
        <v>1219</v>
      </c>
      <c r="E268" t="str" cm="1">
        <f t="array" ref="E268">INDEX(municipalities!B:B, MATCH(D268,municipalities!C:C,0),0)</f>
        <v>GM0847</v>
      </c>
      <c r="G268" t="s">
        <v>4318</v>
      </c>
      <c r="H268" t="s">
        <v>4319</v>
      </c>
      <c r="I268" t="str">
        <f t="shared" si="4"/>
        <v>5712</v>
      </c>
      <c r="J268">
        <v>2013</v>
      </c>
      <c r="K268">
        <v>58201939</v>
      </c>
      <c r="L268" t="s">
        <v>3670</v>
      </c>
      <c r="M268" t="s">
        <v>5311</v>
      </c>
      <c r="N268">
        <v>5.7044094023546004</v>
      </c>
      <c r="O268">
        <v>51.351935571806898</v>
      </c>
    </row>
    <row r="269" spans="1:15" x14ac:dyDescent="0.25">
      <c r="A269">
        <v>268</v>
      </c>
      <c r="B269" t="s">
        <v>981</v>
      </c>
      <c r="C269" t="s">
        <v>992</v>
      </c>
      <c r="D269" t="s">
        <v>4320</v>
      </c>
      <c r="E269" t="str" cm="1">
        <f t="array" ref="E269">INDEX(municipalities!B:B, MATCH(D269,municipalities!C:C,0),0)</f>
        <v>GM0848</v>
      </c>
      <c r="G269" t="s">
        <v>4321</v>
      </c>
      <c r="H269" t="s">
        <v>4322</v>
      </c>
      <c r="I269" t="str">
        <f t="shared" si="4"/>
        <v>5691</v>
      </c>
      <c r="J269">
        <v>2013</v>
      </c>
      <c r="K269">
        <v>57946965</v>
      </c>
      <c r="L269" t="s">
        <v>3670</v>
      </c>
      <c r="M269" t="s">
        <v>5312</v>
      </c>
      <c r="N269">
        <v>5.4688761239617003</v>
      </c>
      <c r="O269">
        <v>51.5204653114397</v>
      </c>
    </row>
    <row r="270" spans="1:15" x14ac:dyDescent="0.25">
      <c r="A270">
        <v>269</v>
      </c>
      <c r="B270" t="s">
        <v>981</v>
      </c>
      <c r="C270" t="s">
        <v>992</v>
      </c>
      <c r="D270" t="s">
        <v>1010</v>
      </c>
      <c r="E270" t="str" cm="1">
        <f t="array" ref="E270">INDEX(municipalities!B:B, MATCH(D270,municipalities!C:C,0),0)</f>
        <v>GM0753</v>
      </c>
      <c r="G270" t="s">
        <v>4323</v>
      </c>
      <c r="H270" t="s">
        <v>4324</v>
      </c>
      <c r="I270" t="str">
        <f t="shared" si="4"/>
        <v>5685</v>
      </c>
      <c r="J270">
        <v>2013</v>
      </c>
      <c r="K270">
        <v>59325208</v>
      </c>
      <c r="L270" t="s">
        <v>3670</v>
      </c>
      <c r="M270" t="s">
        <v>5313</v>
      </c>
      <c r="N270">
        <v>5.3735944950735002</v>
      </c>
      <c r="O270">
        <v>51.5006050128193</v>
      </c>
    </row>
    <row r="271" spans="1:15" x14ac:dyDescent="0.25">
      <c r="A271">
        <v>270</v>
      </c>
      <c r="B271" t="s">
        <v>981</v>
      </c>
      <c r="C271" t="s">
        <v>992</v>
      </c>
      <c r="D271" t="s">
        <v>1010</v>
      </c>
      <c r="E271" t="str" cm="1">
        <f t="array" ref="E271">INDEX(municipalities!B:B, MATCH(D271,municipalities!C:C,0),0)</f>
        <v>GM0753</v>
      </c>
      <c r="G271" t="s">
        <v>4325</v>
      </c>
      <c r="H271" t="s">
        <v>4326</v>
      </c>
      <c r="I271" t="str">
        <f t="shared" si="4"/>
        <v>5683</v>
      </c>
      <c r="J271">
        <v>2020</v>
      </c>
      <c r="K271">
        <v>77149505</v>
      </c>
      <c r="L271" t="s">
        <v>3670</v>
      </c>
      <c r="M271" t="s">
        <v>5314</v>
      </c>
      <c r="N271">
        <v>5.4104525261429997</v>
      </c>
      <c r="O271">
        <v>51.499450757755397</v>
      </c>
    </row>
    <row r="272" spans="1:15" x14ac:dyDescent="0.25">
      <c r="A272">
        <v>271</v>
      </c>
      <c r="B272" t="s">
        <v>981</v>
      </c>
      <c r="C272" t="s">
        <v>992</v>
      </c>
      <c r="D272" t="s">
        <v>2591</v>
      </c>
      <c r="E272" t="str" cm="1">
        <f t="array" ref="E272">INDEX(municipalities!B:B, MATCH(D272,municipalities!C:C,0),0)</f>
        <v>GM0861</v>
      </c>
      <c r="G272" t="s">
        <v>4327</v>
      </c>
      <c r="H272" t="s">
        <v>4328</v>
      </c>
      <c r="I272" t="str">
        <f t="shared" si="4"/>
        <v>5658</v>
      </c>
      <c r="J272">
        <v>2015</v>
      </c>
      <c r="K272">
        <v>65035127</v>
      </c>
      <c r="L272" t="s">
        <v>3670</v>
      </c>
      <c r="M272" t="s">
        <v>5315</v>
      </c>
      <c r="N272">
        <v>5.4080712173796996</v>
      </c>
      <c r="O272">
        <v>51.440432733090603</v>
      </c>
    </row>
    <row r="273" spans="1:15" x14ac:dyDescent="0.25">
      <c r="A273">
        <v>272</v>
      </c>
      <c r="B273" t="s">
        <v>981</v>
      </c>
      <c r="C273" t="s">
        <v>992</v>
      </c>
      <c r="D273" t="s">
        <v>1070</v>
      </c>
      <c r="E273" t="str" cm="1">
        <f t="array" ref="E273">INDEX(municipalities!B:B, MATCH(D273,municipalities!C:C,0),0)</f>
        <v>GM0772</v>
      </c>
      <c r="G273" t="s">
        <v>4329</v>
      </c>
      <c r="H273" t="s">
        <v>4330</v>
      </c>
      <c r="I273" t="str">
        <f t="shared" si="4"/>
        <v>5653</v>
      </c>
      <c r="J273">
        <v>2013</v>
      </c>
      <c r="K273">
        <v>59763701</v>
      </c>
      <c r="L273" t="s">
        <v>3670</v>
      </c>
      <c r="M273" t="s">
        <v>5316</v>
      </c>
      <c r="N273">
        <v>5.4434522546878004</v>
      </c>
      <c r="O273">
        <v>51.423640279412503</v>
      </c>
    </row>
    <row r="274" spans="1:15" x14ac:dyDescent="0.25">
      <c r="A274">
        <v>273</v>
      </c>
      <c r="B274" t="s">
        <v>981</v>
      </c>
      <c r="C274" t="s">
        <v>992</v>
      </c>
      <c r="D274" t="s">
        <v>4331</v>
      </c>
      <c r="E274" t="str" cm="1">
        <f t="array" ref="E274">INDEX(municipalities!B:B, MATCH(D274,municipalities!C:C,0),0)</f>
        <v>GM1658</v>
      </c>
      <c r="G274" t="s">
        <v>4332</v>
      </c>
      <c r="H274" t="s">
        <v>4333</v>
      </c>
      <c r="I274" t="str">
        <f t="shared" si="4"/>
        <v>5591</v>
      </c>
      <c r="J274">
        <v>2016</v>
      </c>
      <c r="K274">
        <v>65563204</v>
      </c>
      <c r="L274" t="s">
        <v>3670</v>
      </c>
      <c r="M274" t="s">
        <v>5317</v>
      </c>
      <c r="N274">
        <v>5.5828094742782</v>
      </c>
      <c r="O274">
        <v>51.388485429231203</v>
      </c>
    </row>
    <row r="275" spans="1:15" x14ac:dyDescent="0.25">
      <c r="A275">
        <v>274</v>
      </c>
      <c r="B275" t="s">
        <v>981</v>
      </c>
      <c r="C275" t="s">
        <v>992</v>
      </c>
      <c r="D275" t="s">
        <v>1064</v>
      </c>
      <c r="E275" t="str" cm="1">
        <f t="array" ref="E275">INDEX(municipalities!B:B, MATCH(D275,municipalities!C:C,0),0)</f>
        <v>GM0770</v>
      </c>
      <c r="F275" t="s">
        <v>4334</v>
      </c>
      <c r="G275" t="s">
        <v>4335</v>
      </c>
      <c r="H275" t="s">
        <v>4336</v>
      </c>
      <c r="I275" t="str">
        <f t="shared" si="4"/>
        <v>5521</v>
      </c>
      <c r="J275">
        <v>2016</v>
      </c>
      <c r="K275">
        <v>66840295</v>
      </c>
      <c r="L275" t="s">
        <v>3670</v>
      </c>
      <c r="M275" t="s">
        <v>5318</v>
      </c>
      <c r="N275">
        <v>5.3149619796543996</v>
      </c>
      <c r="O275">
        <v>51.349239104043001</v>
      </c>
    </row>
    <row r="276" spans="1:15" x14ac:dyDescent="0.25">
      <c r="A276">
        <v>275</v>
      </c>
      <c r="B276" t="s">
        <v>981</v>
      </c>
      <c r="C276" t="s">
        <v>992</v>
      </c>
      <c r="D276" t="s">
        <v>2591</v>
      </c>
      <c r="E276" t="str" cm="1">
        <f t="array" ref="E276">INDEX(municipalities!B:B, MATCH(D276,municipalities!C:C,0),0)</f>
        <v>GM0861</v>
      </c>
      <c r="G276" t="s">
        <v>4337</v>
      </c>
      <c r="H276" t="s">
        <v>4338</v>
      </c>
      <c r="I276" t="str">
        <f t="shared" si="4"/>
        <v>5508</v>
      </c>
      <c r="J276">
        <v>2021</v>
      </c>
      <c r="K276">
        <v>83073868</v>
      </c>
      <c r="L276" t="s">
        <v>3670</v>
      </c>
      <c r="M276" t="s">
        <v>5319</v>
      </c>
      <c r="N276">
        <v>5.3897441507644004</v>
      </c>
      <c r="O276">
        <v>51.428514064086997</v>
      </c>
    </row>
    <row r="277" spans="1:15" x14ac:dyDescent="0.25">
      <c r="A277">
        <v>276</v>
      </c>
      <c r="B277" t="s">
        <v>981</v>
      </c>
      <c r="C277" t="s">
        <v>1002</v>
      </c>
      <c r="D277" t="s">
        <v>1158</v>
      </c>
      <c r="E277" t="str" cm="1">
        <f t="array" ref="E277">INDEX(municipalities!B:B, MATCH(D277,municipalities!C:C,0),0)</f>
        <v>GM1948</v>
      </c>
      <c r="F277" t="s">
        <v>4339</v>
      </c>
      <c r="G277" t="s">
        <v>4340</v>
      </c>
      <c r="H277" t="s">
        <v>4341</v>
      </c>
      <c r="I277" t="str">
        <f t="shared" si="4"/>
        <v>5482</v>
      </c>
      <c r="J277">
        <v>2013</v>
      </c>
      <c r="K277">
        <v>58921672</v>
      </c>
      <c r="L277" t="s">
        <v>3670</v>
      </c>
      <c r="M277" t="s">
        <v>5320</v>
      </c>
      <c r="N277">
        <v>5.4511328564752999</v>
      </c>
      <c r="O277">
        <v>51.627493629255497</v>
      </c>
    </row>
    <row r="278" spans="1:15" x14ac:dyDescent="0.25">
      <c r="A278">
        <v>277</v>
      </c>
      <c r="B278" t="s">
        <v>981</v>
      </c>
      <c r="C278" t="s">
        <v>1002</v>
      </c>
      <c r="D278" t="s">
        <v>1141</v>
      </c>
      <c r="E278" t="str" cm="1">
        <f t="array" ref="E278">INDEX(municipalities!B:B, MATCH(D278,municipalities!C:C,0),0)</f>
        <v>GM1982</v>
      </c>
      <c r="F278" t="s">
        <v>1142</v>
      </c>
      <c r="G278" t="s">
        <v>4342</v>
      </c>
      <c r="H278" t="s">
        <v>4343</v>
      </c>
      <c r="I278" t="str">
        <f t="shared" si="4"/>
        <v>5435</v>
      </c>
      <c r="J278">
        <v>2015</v>
      </c>
      <c r="K278">
        <v>62615181</v>
      </c>
      <c r="L278" t="s">
        <v>3670</v>
      </c>
      <c r="M278" t="s">
        <v>5321</v>
      </c>
      <c r="N278">
        <v>5.9044096863973996</v>
      </c>
      <c r="O278">
        <v>51.708743764454098</v>
      </c>
    </row>
    <row r="279" spans="1:15" x14ac:dyDescent="0.25">
      <c r="A279">
        <v>278</v>
      </c>
      <c r="B279" t="s">
        <v>981</v>
      </c>
      <c r="C279" t="s">
        <v>1002</v>
      </c>
      <c r="D279" t="s">
        <v>1015</v>
      </c>
      <c r="E279" t="str" cm="1">
        <f t="array" ref="E279">INDEX(municipalities!B:B, MATCH(D279,municipalities!C:C,0),0)</f>
        <v>GM0755</v>
      </c>
      <c r="G279" t="s">
        <v>4344</v>
      </c>
      <c r="H279" t="s">
        <v>4345</v>
      </c>
      <c r="I279" t="str">
        <f t="shared" si="4"/>
        <v>5427</v>
      </c>
      <c r="J279">
        <v>2014</v>
      </c>
      <c r="K279">
        <v>61810886</v>
      </c>
      <c r="L279" t="s">
        <v>3670</v>
      </c>
      <c r="M279" t="s">
        <v>5322</v>
      </c>
      <c r="N279">
        <v>5.6762123957912998</v>
      </c>
      <c r="O279">
        <v>51.605972081522602</v>
      </c>
    </row>
    <row r="280" spans="1:15" x14ac:dyDescent="0.25">
      <c r="A280">
        <v>279</v>
      </c>
      <c r="B280" t="s">
        <v>981</v>
      </c>
      <c r="C280" t="s">
        <v>1002</v>
      </c>
      <c r="D280" t="s">
        <v>1015</v>
      </c>
      <c r="E280" t="str" cm="1">
        <f t="array" ref="E280">INDEX(municipalities!B:B, MATCH(D280,municipalities!C:C,0),0)</f>
        <v>GM0755</v>
      </c>
      <c r="G280" t="s">
        <v>4346</v>
      </c>
      <c r="H280" t="s">
        <v>4347</v>
      </c>
      <c r="I280" t="str">
        <f t="shared" si="4"/>
        <v>5427</v>
      </c>
      <c r="J280">
        <v>2013</v>
      </c>
      <c r="K280">
        <v>59278587</v>
      </c>
      <c r="L280" t="s">
        <v>3670</v>
      </c>
      <c r="M280" t="s">
        <v>5322</v>
      </c>
      <c r="N280">
        <v>5.6762123957912998</v>
      </c>
      <c r="O280">
        <v>51.605972081522602</v>
      </c>
    </row>
    <row r="281" spans="1:15" x14ac:dyDescent="0.25">
      <c r="A281">
        <v>280</v>
      </c>
      <c r="B281" t="s">
        <v>981</v>
      </c>
      <c r="C281" t="s">
        <v>992</v>
      </c>
      <c r="D281" t="s">
        <v>1085</v>
      </c>
      <c r="E281" t="str" cm="1">
        <f t="array" ref="E281">INDEX(municipalities!B:B, MATCH(D281,municipalities!C:C,0),0)</f>
        <v>GM1652</v>
      </c>
      <c r="F281" t="s">
        <v>1092</v>
      </c>
      <c r="G281" t="s">
        <v>4348</v>
      </c>
      <c r="H281" t="s">
        <v>4349</v>
      </c>
      <c r="I281" t="str">
        <f t="shared" si="4"/>
        <v>5424</v>
      </c>
      <c r="J281">
        <v>2017</v>
      </c>
      <c r="K281">
        <v>68283520</v>
      </c>
      <c r="L281" t="s">
        <v>3670</v>
      </c>
      <c r="M281" t="s">
        <v>5323</v>
      </c>
      <c r="N281">
        <v>5.7702844178974004</v>
      </c>
      <c r="O281">
        <v>51.5740818686658</v>
      </c>
    </row>
    <row r="282" spans="1:15" x14ac:dyDescent="0.25">
      <c r="A282">
        <v>281</v>
      </c>
      <c r="B282" t="s">
        <v>981</v>
      </c>
      <c r="C282" t="s">
        <v>1002</v>
      </c>
      <c r="D282" t="s">
        <v>4350</v>
      </c>
      <c r="E282" t="str" cm="1">
        <f t="array" ref="E282">INDEX(municipalities!B:B, MATCH(D282,municipalities!C:C,0),0)</f>
        <v>GM1991</v>
      </c>
      <c r="F282" t="s">
        <v>1229</v>
      </c>
      <c r="G282" t="s">
        <v>4351</v>
      </c>
      <c r="H282" t="s">
        <v>4352</v>
      </c>
      <c r="I282" t="str">
        <f t="shared" si="4"/>
        <v>5401</v>
      </c>
      <c r="J282">
        <v>2020</v>
      </c>
      <c r="K282">
        <v>78350735</v>
      </c>
      <c r="L282" t="s">
        <v>3670</v>
      </c>
      <c r="M282" t="s">
        <v>5324</v>
      </c>
      <c r="N282">
        <v>5.6079815522915002</v>
      </c>
      <c r="O282">
        <v>51.660441447852598</v>
      </c>
    </row>
    <row r="283" spans="1:15" x14ac:dyDescent="0.25">
      <c r="A283">
        <v>282</v>
      </c>
      <c r="B283" t="s">
        <v>981</v>
      </c>
      <c r="C283" t="s">
        <v>1002</v>
      </c>
      <c r="D283" t="s">
        <v>1003</v>
      </c>
      <c r="E283" t="str" cm="1">
        <f t="array" ref="E283">INDEX(municipalities!B:B, MATCH(D283,municipalities!C:C,0),0)</f>
        <v>GM1721</v>
      </c>
      <c r="F283" t="s">
        <v>4353</v>
      </c>
      <c r="G283" t="s">
        <v>4354</v>
      </c>
      <c r="H283" t="s">
        <v>4355</v>
      </c>
      <c r="I283" t="str">
        <f t="shared" si="4"/>
        <v>5384</v>
      </c>
      <c r="J283">
        <v>2013</v>
      </c>
      <c r="K283">
        <v>57117861</v>
      </c>
      <c r="L283" t="s">
        <v>3670</v>
      </c>
      <c r="M283" t="s">
        <v>5325</v>
      </c>
      <c r="N283">
        <v>5.5160927827209996</v>
      </c>
      <c r="O283">
        <v>51.7180723139085</v>
      </c>
    </row>
    <row r="284" spans="1:15" x14ac:dyDescent="0.25">
      <c r="A284">
        <v>283</v>
      </c>
      <c r="B284" t="s">
        <v>981</v>
      </c>
      <c r="C284" t="s">
        <v>1002</v>
      </c>
      <c r="D284" t="s">
        <v>1197</v>
      </c>
      <c r="E284" t="str" cm="1">
        <f t="array" ref="E284">INDEX(municipalities!B:B, MATCH(D284,municipalities!C:C,0),0)</f>
        <v>GM0828</v>
      </c>
      <c r="G284" t="s">
        <v>4356</v>
      </c>
      <c r="H284" t="s">
        <v>4357</v>
      </c>
      <c r="I284" t="str">
        <f t="shared" si="4"/>
        <v>5342</v>
      </c>
      <c r="J284">
        <v>2014</v>
      </c>
      <c r="K284">
        <v>60722932</v>
      </c>
      <c r="L284" t="s">
        <v>3670</v>
      </c>
      <c r="M284" t="s">
        <v>5326</v>
      </c>
      <c r="N284">
        <v>5.5469822808564997</v>
      </c>
      <c r="O284">
        <v>51.747828408085297</v>
      </c>
    </row>
    <row r="285" spans="1:15" x14ac:dyDescent="0.25">
      <c r="A285">
        <v>284</v>
      </c>
      <c r="B285" t="s">
        <v>981</v>
      </c>
      <c r="C285" t="s">
        <v>1002</v>
      </c>
      <c r="D285" t="s">
        <v>1023</v>
      </c>
      <c r="E285" t="str" cm="1">
        <f t="array" ref="E285">INDEX(municipalities!B:B, MATCH(D285,municipalities!C:C,0),0)</f>
        <v>GM0757</v>
      </c>
      <c r="G285" t="s">
        <v>4358</v>
      </c>
      <c r="H285" t="s">
        <v>4359</v>
      </c>
      <c r="I285" t="str">
        <f t="shared" si="4"/>
        <v>5298</v>
      </c>
      <c r="J285">
        <v>2012</v>
      </c>
      <c r="K285">
        <v>56479808</v>
      </c>
      <c r="L285" t="s">
        <v>3670</v>
      </c>
      <c r="M285" t="s">
        <v>5327</v>
      </c>
      <c r="N285">
        <v>5.3704688746688998</v>
      </c>
      <c r="O285">
        <v>51.564732641128401</v>
      </c>
    </row>
    <row r="286" spans="1:15" x14ac:dyDescent="0.25">
      <c r="A286">
        <v>285</v>
      </c>
      <c r="B286" t="s">
        <v>981</v>
      </c>
      <c r="C286" t="s">
        <v>1002</v>
      </c>
      <c r="D286" t="s">
        <v>1232</v>
      </c>
      <c r="E286" t="str" cm="1">
        <f t="array" ref="E286">INDEX(municipalities!B:B, MATCH(D286,municipalities!C:C,0),0)</f>
        <v>GM0865</v>
      </c>
      <c r="F286" t="s">
        <v>1185</v>
      </c>
      <c r="G286" t="s">
        <v>4360</v>
      </c>
      <c r="H286" t="s">
        <v>4361</v>
      </c>
      <c r="I286" t="str">
        <f t="shared" si="4"/>
        <v>5268</v>
      </c>
      <c r="J286">
        <v>2012</v>
      </c>
      <c r="K286">
        <v>55860184</v>
      </c>
      <c r="L286" t="s">
        <v>3670</v>
      </c>
      <c r="M286" t="s">
        <v>5328</v>
      </c>
      <c r="N286">
        <v>5.2056953679284002</v>
      </c>
      <c r="O286">
        <v>51.644172011770998</v>
      </c>
    </row>
    <row r="287" spans="1:15" x14ac:dyDescent="0.25">
      <c r="A287">
        <v>286</v>
      </c>
      <c r="B287" t="s">
        <v>981</v>
      </c>
      <c r="C287" t="s">
        <v>1002</v>
      </c>
      <c r="D287" t="s">
        <v>1232</v>
      </c>
      <c r="E287" t="str" cm="1">
        <f t="array" ref="E287">INDEX(municipalities!B:B, MATCH(D287,municipalities!C:C,0),0)</f>
        <v>GM0865</v>
      </c>
      <c r="G287" t="s">
        <v>4362</v>
      </c>
      <c r="H287" t="s">
        <v>4363</v>
      </c>
      <c r="I287" t="str">
        <f t="shared" si="4"/>
        <v>5263</v>
      </c>
      <c r="J287">
        <v>2014</v>
      </c>
      <c r="K287">
        <v>61985546</v>
      </c>
      <c r="L287" t="s">
        <v>3670</v>
      </c>
      <c r="M287" t="s">
        <v>5329</v>
      </c>
      <c r="N287">
        <v>5.2627387552586002</v>
      </c>
      <c r="O287">
        <v>51.655295548175602</v>
      </c>
    </row>
    <row r="288" spans="1:15" x14ac:dyDescent="0.25">
      <c r="A288">
        <v>287</v>
      </c>
      <c r="B288" t="s">
        <v>981</v>
      </c>
      <c r="C288" t="s">
        <v>1049</v>
      </c>
      <c r="D288" t="s">
        <v>1131</v>
      </c>
      <c r="E288" t="str" cm="1">
        <f t="array" ref="E288">INDEX(municipalities!B:B, MATCH(D288,municipalities!C:C,0),0)</f>
        <v>GM0797</v>
      </c>
      <c r="F288" t="s">
        <v>3228</v>
      </c>
      <c r="G288" t="s">
        <v>4364</v>
      </c>
      <c r="H288" t="s">
        <v>4365</v>
      </c>
      <c r="I288" t="str">
        <f t="shared" si="4"/>
        <v>5257</v>
      </c>
      <c r="J288">
        <v>2018</v>
      </c>
      <c r="K288">
        <v>73187836</v>
      </c>
      <c r="L288" t="s">
        <v>3670</v>
      </c>
      <c r="M288" t="s">
        <v>5330</v>
      </c>
      <c r="N288">
        <v>5.1883439064569998</v>
      </c>
      <c r="O288">
        <v>51.7326081771077</v>
      </c>
    </row>
    <row r="289" spans="1:15" x14ac:dyDescent="0.25">
      <c r="A289">
        <v>288</v>
      </c>
      <c r="B289" t="s">
        <v>981</v>
      </c>
      <c r="C289" t="s">
        <v>1002</v>
      </c>
      <c r="D289" s="3" t="s">
        <v>3422</v>
      </c>
      <c r="E289" t="str" cm="1">
        <f t="array" ref="E289">INDEX(municipalities!B:B, MATCH(D289,municipalities!C:C,0),0)</f>
        <v>GM0796</v>
      </c>
      <c r="G289" t="s">
        <v>4366</v>
      </c>
      <c r="H289" t="s">
        <v>4367</v>
      </c>
      <c r="I289" t="str">
        <f t="shared" si="4"/>
        <v>5247</v>
      </c>
      <c r="J289">
        <v>2023</v>
      </c>
      <c r="K289">
        <v>91557143</v>
      </c>
      <c r="L289" t="s">
        <v>3670</v>
      </c>
      <c r="M289" t="s">
        <v>5331</v>
      </c>
      <c r="N289">
        <v>5.3758225689697001</v>
      </c>
      <c r="O289">
        <v>51.735841497260097</v>
      </c>
    </row>
    <row r="290" spans="1:15" x14ac:dyDescent="0.25">
      <c r="A290">
        <v>289</v>
      </c>
      <c r="B290" t="s">
        <v>981</v>
      </c>
      <c r="C290" t="s">
        <v>1002</v>
      </c>
      <c r="D290" s="3" t="s">
        <v>3422</v>
      </c>
      <c r="E290" t="str" cm="1">
        <f t="array" ref="E290">INDEX(municipalities!B:B, MATCH(D290,municipalities!C:C,0),0)</f>
        <v>GM0796</v>
      </c>
      <c r="F290" t="s">
        <v>1211</v>
      </c>
      <c r="G290" t="s">
        <v>4368</v>
      </c>
      <c r="H290" t="s">
        <v>4369</v>
      </c>
      <c r="I290" t="str">
        <f t="shared" si="4"/>
        <v>5246</v>
      </c>
      <c r="J290">
        <v>2021</v>
      </c>
      <c r="K290">
        <v>82157383</v>
      </c>
      <c r="L290" t="s">
        <v>3670</v>
      </c>
      <c r="M290" t="s">
        <v>5332</v>
      </c>
      <c r="N290">
        <v>5.3437595190533003</v>
      </c>
      <c r="O290">
        <v>51.700258429635902</v>
      </c>
    </row>
    <row r="291" spans="1:15" x14ac:dyDescent="0.25">
      <c r="A291">
        <v>290</v>
      </c>
      <c r="B291" t="s">
        <v>981</v>
      </c>
      <c r="C291" t="s">
        <v>1002</v>
      </c>
      <c r="D291" s="3" t="s">
        <v>3422</v>
      </c>
      <c r="E291" t="str" cm="1">
        <f t="array" ref="E291">INDEX(municipalities!B:B, MATCH(D291,municipalities!C:C,0),0)</f>
        <v>GM0796</v>
      </c>
      <c r="F291" t="s">
        <v>1211</v>
      </c>
      <c r="G291" t="s">
        <v>4370</v>
      </c>
      <c r="H291" t="s">
        <v>4371</v>
      </c>
      <c r="I291" t="str">
        <f t="shared" si="4"/>
        <v>5244</v>
      </c>
      <c r="J291">
        <v>2020</v>
      </c>
      <c r="K291">
        <v>81373708</v>
      </c>
      <c r="L291" t="s">
        <v>3670</v>
      </c>
      <c r="M291" t="s">
        <v>5333</v>
      </c>
      <c r="N291">
        <v>5.3946052325647003</v>
      </c>
      <c r="O291">
        <v>51.716784649055299</v>
      </c>
    </row>
    <row r="292" spans="1:15" x14ac:dyDescent="0.25">
      <c r="A292">
        <v>291</v>
      </c>
      <c r="B292" t="s">
        <v>981</v>
      </c>
      <c r="C292" t="s">
        <v>1002</v>
      </c>
      <c r="D292" t="s">
        <v>4372</v>
      </c>
      <c r="E292" t="str" cm="1">
        <f t="array" ref="E292">INDEX(municipalities!B:B, MATCH(D292,municipalities!C:C,0),0)</f>
        <v>GM0845</v>
      </c>
      <c r="G292" t="s">
        <v>4373</v>
      </c>
      <c r="H292" t="s">
        <v>4374</v>
      </c>
      <c r="I292" t="str">
        <f t="shared" si="4"/>
        <v>5223</v>
      </c>
      <c r="J292">
        <v>2015</v>
      </c>
      <c r="K292">
        <v>63457458</v>
      </c>
      <c r="L292" t="s">
        <v>3670</v>
      </c>
      <c r="M292" t="s">
        <v>5334</v>
      </c>
      <c r="N292">
        <v>5.2655897975663004</v>
      </c>
      <c r="O292">
        <v>51.689705915224003</v>
      </c>
    </row>
    <row r="293" spans="1:15" x14ac:dyDescent="0.25">
      <c r="A293">
        <v>292</v>
      </c>
      <c r="B293" t="s">
        <v>981</v>
      </c>
      <c r="C293" t="s">
        <v>1002</v>
      </c>
      <c r="D293" s="3" t="s">
        <v>3422</v>
      </c>
      <c r="E293" t="str" cm="1">
        <f t="array" ref="E293">INDEX(municipalities!B:B, MATCH(D293,municipalities!C:C,0),0)</f>
        <v>GM0796</v>
      </c>
      <c r="G293" t="s">
        <v>4375</v>
      </c>
      <c r="H293" t="s">
        <v>4376</v>
      </c>
      <c r="I293" t="str">
        <f t="shared" si="4"/>
        <v>5211</v>
      </c>
      <c r="J293">
        <v>2020</v>
      </c>
      <c r="K293">
        <v>80870929</v>
      </c>
      <c r="L293" t="s">
        <v>3670</v>
      </c>
      <c r="M293" t="s">
        <v>5335</v>
      </c>
      <c r="N293">
        <v>5.3019546096030004</v>
      </c>
      <c r="O293">
        <v>51.687214566591102</v>
      </c>
    </row>
    <row r="294" spans="1:15" x14ac:dyDescent="0.25">
      <c r="A294">
        <v>293</v>
      </c>
      <c r="B294" t="s">
        <v>981</v>
      </c>
      <c r="C294" t="s">
        <v>1002</v>
      </c>
      <c r="D294" s="3" t="s">
        <v>3422</v>
      </c>
      <c r="E294" t="str" cm="1">
        <f t="array" ref="E294">INDEX(municipalities!B:B, MATCH(D294,municipalities!C:C,0),0)</f>
        <v>GM0796</v>
      </c>
      <c r="G294" t="s">
        <v>4377</v>
      </c>
      <c r="H294" t="s">
        <v>4378</v>
      </c>
      <c r="I294" t="str">
        <f t="shared" si="4"/>
        <v>5211</v>
      </c>
      <c r="J294">
        <v>2016</v>
      </c>
      <c r="K294">
        <v>66897643</v>
      </c>
      <c r="L294" t="s">
        <v>3670</v>
      </c>
      <c r="M294" t="s">
        <v>5335</v>
      </c>
      <c r="N294">
        <v>5.3019546096030004</v>
      </c>
      <c r="O294">
        <v>51.687214566591102</v>
      </c>
    </row>
    <row r="295" spans="1:15" x14ac:dyDescent="0.25">
      <c r="A295">
        <v>294</v>
      </c>
      <c r="B295" t="s">
        <v>981</v>
      </c>
      <c r="C295" t="s">
        <v>1049</v>
      </c>
      <c r="D295" t="s">
        <v>1150</v>
      </c>
      <c r="E295" t="str" cm="1">
        <f t="array" ref="E295">INDEX(municipalities!B:B, MATCH(D295,municipalities!C:C,0),0)</f>
        <v>GM0809</v>
      </c>
      <c r="G295" t="s">
        <v>4379</v>
      </c>
      <c r="H295" t="s">
        <v>4380</v>
      </c>
      <c r="I295" t="str">
        <f t="shared" si="4"/>
        <v>5175</v>
      </c>
      <c r="J295">
        <v>2015</v>
      </c>
      <c r="K295">
        <v>64673383</v>
      </c>
      <c r="L295" t="s">
        <v>3670</v>
      </c>
      <c r="M295" t="s">
        <v>5336</v>
      </c>
      <c r="N295">
        <v>5.0676787739408997</v>
      </c>
      <c r="O295">
        <v>51.6272466581472</v>
      </c>
    </row>
    <row r="296" spans="1:15" x14ac:dyDescent="0.25">
      <c r="A296">
        <v>295</v>
      </c>
      <c r="B296" t="s">
        <v>981</v>
      </c>
      <c r="C296" t="s">
        <v>1049</v>
      </c>
      <c r="D296" t="s">
        <v>1131</v>
      </c>
      <c r="E296" t="str" cm="1">
        <f t="array" ref="E296">INDEX(municipalities!B:B, MATCH(D296,municipalities!C:C,0),0)</f>
        <v>GM0797</v>
      </c>
      <c r="F296" t="s">
        <v>4381</v>
      </c>
      <c r="G296" t="s">
        <v>4382</v>
      </c>
      <c r="H296" t="s">
        <v>4383</v>
      </c>
      <c r="I296" t="str">
        <f t="shared" si="4"/>
        <v>5151</v>
      </c>
      <c r="J296">
        <v>2014</v>
      </c>
      <c r="K296">
        <v>61901334</v>
      </c>
      <c r="L296" t="s">
        <v>3670</v>
      </c>
      <c r="M296" t="s">
        <v>5337</v>
      </c>
      <c r="N296">
        <v>5.1353620836253997</v>
      </c>
      <c r="O296">
        <v>51.667530982642397</v>
      </c>
    </row>
    <row r="297" spans="1:15" x14ac:dyDescent="0.25">
      <c r="A297">
        <v>296</v>
      </c>
      <c r="B297" t="s">
        <v>981</v>
      </c>
      <c r="C297" t="s">
        <v>1049</v>
      </c>
      <c r="D297" t="s">
        <v>1249</v>
      </c>
      <c r="E297" t="str" cm="1">
        <f t="array" ref="E297">INDEX(municipalities!B:B, MATCH(D297,municipalities!C:C,0),0)</f>
        <v>GM0867</v>
      </c>
      <c r="G297" t="s">
        <v>4384</v>
      </c>
      <c r="H297" t="s">
        <v>4385</v>
      </c>
      <c r="I297" t="str">
        <f t="shared" si="4"/>
        <v>5143</v>
      </c>
      <c r="J297">
        <v>2015</v>
      </c>
      <c r="K297">
        <v>63640538</v>
      </c>
      <c r="L297" t="s">
        <v>3670</v>
      </c>
      <c r="M297" t="s">
        <v>5338</v>
      </c>
      <c r="N297">
        <v>5.0910946159931996</v>
      </c>
      <c r="O297">
        <v>51.681231321236901</v>
      </c>
    </row>
    <row r="298" spans="1:15" x14ac:dyDescent="0.25">
      <c r="A298">
        <v>297</v>
      </c>
      <c r="B298" t="s">
        <v>981</v>
      </c>
      <c r="C298" t="s">
        <v>1049</v>
      </c>
      <c r="D298" t="s">
        <v>1106</v>
      </c>
      <c r="E298" t="str" cm="1">
        <f t="array" ref="E298">INDEX(municipalities!B:B, MATCH(D298,municipalities!C:C,0),0)</f>
        <v>GM0785</v>
      </c>
      <c r="F298" t="s">
        <v>1107</v>
      </c>
      <c r="G298" t="s">
        <v>4386</v>
      </c>
      <c r="H298" t="s">
        <v>4387</v>
      </c>
      <c r="I298" t="str">
        <f t="shared" si="4"/>
        <v>5133</v>
      </c>
      <c r="J298">
        <v>2016</v>
      </c>
      <c r="K298">
        <v>66399114</v>
      </c>
      <c r="L298" t="s">
        <v>3670</v>
      </c>
      <c r="M298" t="s">
        <v>5339</v>
      </c>
      <c r="N298">
        <v>4.9998570733046002</v>
      </c>
      <c r="O298">
        <v>51.519994856049202</v>
      </c>
    </row>
    <row r="299" spans="1:15" x14ac:dyDescent="0.25">
      <c r="A299">
        <v>298</v>
      </c>
      <c r="B299" t="s">
        <v>981</v>
      </c>
      <c r="C299" t="s">
        <v>982</v>
      </c>
      <c r="D299" t="s">
        <v>3408</v>
      </c>
      <c r="E299" t="str" cm="1">
        <f t="array" ref="E299">INDEX(municipalities!B:B, MATCH(D299,municipalities!C:C,0),0)</f>
        <v>GM1723</v>
      </c>
      <c r="F299" t="s">
        <v>4388</v>
      </c>
      <c r="G299" t="s">
        <v>4389</v>
      </c>
      <c r="H299" t="s">
        <v>4390</v>
      </c>
      <c r="I299" t="str">
        <f t="shared" si="4"/>
        <v>5131</v>
      </c>
      <c r="J299">
        <v>2019</v>
      </c>
      <c r="K299">
        <v>76699595</v>
      </c>
      <c r="L299" t="s">
        <v>3670</v>
      </c>
      <c r="M299" t="s">
        <v>5340</v>
      </c>
      <c r="N299">
        <v>4.9533676790819996</v>
      </c>
      <c r="O299">
        <v>51.487115878000402</v>
      </c>
    </row>
    <row r="300" spans="1:15" x14ac:dyDescent="0.25">
      <c r="A300">
        <v>299</v>
      </c>
      <c r="B300" t="s">
        <v>981</v>
      </c>
      <c r="C300" t="s">
        <v>1049</v>
      </c>
      <c r="D300" t="s">
        <v>1100</v>
      </c>
      <c r="E300" t="str" cm="1">
        <f t="array" ref="E300">INDEX(municipalities!B:B, MATCH(D300,municipalities!C:C,0),0)</f>
        <v>GM0784</v>
      </c>
      <c r="G300" t="s">
        <v>4391</v>
      </c>
      <c r="H300" t="s">
        <v>4392</v>
      </c>
      <c r="I300" t="str">
        <f t="shared" si="4"/>
        <v>5126</v>
      </c>
      <c r="J300">
        <v>2013</v>
      </c>
      <c r="K300">
        <v>58671226</v>
      </c>
      <c r="L300" t="s">
        <v>3670</v>
      </c>
      <c r="M300" t="s">
        <v>5341</v>
      </c>
      <c r="N300">
        <v>4.9208300077785996</v>
      </c>
      <c r="O300">
        <v>51.537075679120299</v>
      </c>
    </row>
    <row r="301" spans="1:15" x14ac:dyDescent="0.25">
      <c r="A301">
        <v>300</v>
      </c>
      <c r="B301" t="s">
        <v>981</v>
      </c>
      <c r="C301" t="s">
        <v>1049</v>
      </c>
      <c r="D301" t="s">
        <v>1222</v>
      </c>
      <c r="E301" t="str" cm="1">
        <f t="array" ref="E301">INDEX(municipalities!B:B, MATCH(D301,municipalities!C:C,0),0)</f>
        <v>GM0855</v>
      </c>
      <c r="F301" t="s">
        <v>1229</v>
      </c>
      <c r="G301" t="s">
        <v>4393</v>
      </c>
      <c r="H301" t="s">
        <v>4392</v>
      </c>
      <c r="I301" t="str">
        <f t="shared" si="4"/>
        <v>5126</v>
      </c>
      <c r="J301">
        <v>2018</v>
      </c>
      <c r="K301">
        <v>72143576</v>
      </c>
      <c r="L301" t="s">
        <v>3670</v>
      </c>
      <c r="M301" t="s">
        <v>5341</v>
      </c>
      <c r="N301">
        <v>4.9208300077785996</v>
      </c>
      <c r="O301">
        <v>51.537075679120299</v>
      </c>
    </row>
    <row r="302" spans="1:15" x14ac:dyDescent="0.25">
      <c r="A302">
        <v>301</v>
      </c>
      <c r="B302" t="s">
        <v>981</v>
      </c>
      <c r="C302" t="s">
        <v>1049</v>
      </c>
      <c r="D302" t="s">
        <v>1050</v>
      </c>
      <c r="E302" t="str" cm="1">
        <f t="array" ref="E302">INDEX(municipalities!B:B, MATCH(D302,municipalities!C:C,0),0)</f>
        <v>GM0766</v>
      </c>
      <c r="G302" t="s">
        <v>4394</v>
      </c>
      <c r="H302" t="s">
        <v>4395</v>
      </c>
      <c r="I302" t="str">
        <f t="shared" si="4"/>
        <v>5103</v>
      </c>
      <c r="J302">
        <v>2012</v>
      </c>
      <c r="K302">
        <v>54637570</v>
      </c>
      <c r="L302" t="s">
        <v>3670</v>
      </c>
      <c r="M302" t="s">
        <v>5342</v>
      </c>
      <c r="N302">
        <v>4.9506498298885004</v>
      </c>
      <c r="O302">
        <v>51.630445792811102</v>
      </c>
    </row>
    <row r="303" spans="1:15" x14ac:dyDescent="0.25">
      <c r="A303">
        <v>302</v>
      </c>
      <c r="B303" t="s">
        <v>981</v>
      </c>
      <c r="C303" t="s">
        <v>1049</v>
      </c>
      <c r="D303" t="s">
        <v>1137</v>
      </c>
      <c r="E303" t="str" cm="1">
        <f t="array" ref="E303">INDEX(municipalities!B:B, MATCH(D303,municipalities!C:C,0),0)</f>
        <v>GM0798</v>
      </c>
      <c r="G303" t="s">
        <v>4396</v>
      </c>
      <c r="H303" t="s">
        <v>4397</v>
      </c>
      <c r="I303" t="str">
        <f t="shared" si="4"/>
        <v>5081</v>
      </c>
      <c r="J303">
        <v>2012</v>
      </c>
      <c r="K303">
        <v>55837387</v>
      </c>
      <c r="L303" t="s">
        <v>3670</v>
      </c>
      <c r="M303" t="s">
        <v>5343</v>
      </c>
      <c r="N303">
        <v>5.1106225830589</v>
      </c>
      <c r="O303">
        <v>51.497205062707998</v>
      </c>
    </row>
    <row r="304" spans="1:15" x14ac:dyDescent="0.25">
      <c r="A304">
        <v>303</v>
      </c>
      <c r="B304" t="s">
        <v>981</v>
      </c>
      <c r="C304" t="s">
        <v>1049</v>
      </c>
      <c r="D304" t="s">
        <v>1222</v>
      </c>
      <c r="E304" t="str" cm="1">
        <f t="array" ref="E304">INDEX(municipalities!B:B, MATCH(D304,municipalities!C:C,0),0)</f>
        <v>GM0855</v>
      </c>
      <c r="F304" t="s">
        <v>1229</v>
      </c>
      <c r="G304" t="s">
        <v>4398</v>
      </c>
      <c r="H304" t="s">
        <v>4399</v>
      </c>
      <c r="I304" t="str">
        <f t="shared" si="4"/>
        <v>5071</v>
      </c>
      <c r="J304">
        <v>2013</v>
      </c>
      <c r="K304">
        <v>57363013</v>
      </c>
      <c r="L304" t="s">
        <v>3670</v>
      </c>
      <c r="M304" t="s">
        <v>5344</v>
      </c>
      <c r="N304">
        <v>5.1364315542216001</v>
      </c>
      <c r="O304">
        <v>51.618604073989999</v>
      </c>
    </row>
    <row r="305" spans="1:15" x14ac:dyDescent="0.25">
      <c r="A305">
        <v>304</v>
      </c>
      <c r="B305" t="s">
        <v>981</v>
      </c>
      <c r="C305" t="s">
        <v>1049</v>
      </c>
      <c r="D305" t="s">
        <v>1174</v>
      </c>
      <c r="E305" t="str" cm="1">
        <f t="array" ref="E305">INDEX(municipalities!B:B, MATCH(D305,municipalities!C:C,0),0)</f>
        <v>GM0824</v>
      </c>
      <c r="G305" t="s">
        <v>4400</v>
      </c>
      <c r="H305" t="s">
        <v>4401</v>
      </c>
      <c r="I305" t="str">
        <f t="shared" si="4"/>
        <v>5061</v>
      </c>
      <c r="J305">
        <v>2013</v>
      </c>
      <c r="K305">
        <v>57595763</v>
      </c>
      <c r="L305" t="s">
        <v>3670</v>
      </c>
      <c r="M305" t="s">
        <v>5345</v>
      </c>
      <c r="N305">
        <v>5.1883871612068004</v>
      </c>
      <c r="O305">
        <v>51.586001004382098</v>
      </c>
    </row>
    <row r="306" spans="1:15" x14ac:dyDescent="0.25">
      <c r="A306">
        <v>305</v>
      </c>
      <c r="B306" t="s">
        <v>981</v>
      </c>
      <c r="C306" t="s">
        <v>1049</v>
      </c>
      <c r="D306" t="s">
        <v>1222</v>
      </c>
      <c r="E306" t="str" cm="1">
        <f t="array" ref="E306">INDEX(municipalities!B:B, MATCH(D306,municipalities!C:C,0),0)</f>
        <v>GM0855</v>
      </c>
      <c r="F306" t="s">
        <v>1177</v>
      </c>
      <c r="G306" t="s">
        <v>4402</v>
      </c>
      <c r="H306" t="s">
        <v>4403</v>
      </c>
      <c r="I306" t="str">
        <f t="shared" si="4"/>
        <v>5056</v>
      </c>
      <c r="J306">
        <v>2013</v>
      </c>
      <c r="K306">
        <v>57928118</v>
      </c>
      <c r="L306" t="s">
        <v>3670</v>
      </c>
      <c r="M306" t="s">
        <v>5346</v>
      </c>
      <c r="N306">
        <v>5.1389574192706</v>
      </c>
      <c r="O306">
        <v>51.5769246389426</v>
      </c>
    </row>
    <row r="307" spans="1:15" x14ac:dyDescent="0.25">
      <c r="A307">
        <v>306</v>
      </c>
      <c r="B307" t="s">
        <v>981</v>
      </c>
      <c r="C307" t="s">
        <v>1049</v>
      </c>
      <c r="D307" t="s">
        <v>1222</v>
      </c>
      <c r="E307" t="str" cm="1">
        <f t="array" ref="E307">INDEX(municipalities!B:B, MATCH(D307,municipalities!C:C,0),0)</f>
        <v>GM0855</v>
      </c>
      <c r="F307" t="s">
        <v>4404</v>
      </c>
      <c r="G307" t="s">
        <v>4405</v>
      </c>
      <c r="H307" t="s">
        <v>4406</v>
      </c>
      <c r="I307" t="str">
        <f t="shared" si="4"/>
        <v>5044</v>
      </c>
      <c r="J307">
        <v>2014</v>
      </c>
      <c r="K307">
        <v>60493860</v>
      </c>
      <c r="L307" t="s">
        <v>3670</v>
      </c>
      <c r="M307" t="s">
        <v>5347</v>
      </c>
      <c r="N307">
        <v>5.0290985072846999</v>
      </c>
      <c r="O307">
        <v>51.574596540631397</v>
      </c>
    </row>
    <row r="308" spans="1:15" x14ac:dyDescent="0.25">
      <c r="A308">
        <v>307</v>
      </c>
      <c r="B308" t="s">
        <v>981</v>
      </c>
      <c r="C308" t="s">
        <v>1049</v>
      </c>
      <c r="D308" t="s">
        <v>1222</v>
      </c>
      <c r="E308" t="str" cm="1">
        <f t="array" ref="E308">INDEX(municipalities!B:B, MATCH(D308,municipalities!C:C,0),0)</f>
        <v>GM0855</v>
      </c>
      <c r="F308" t="s">
        <v>4407</v>
      </c>
      <c r="G308" t="s">
        <v>4408</v>
      </c>
      <c r="H308" t="s">
        <v>4409</v>
      </c>
      <c r="I308" t="str">
        <f t="shared" si="4"/>
        <v>5032</v>
      </c>
      <c r="J308">
        <v>2014</v>
      </c>
      <c r="K308">
        <v>61371297</v>
      </c>
      <c r="L308" t="s">
        <v>3670</v>
      </c>
      <c r="M308" t="s">
        <v>5348</v>
      </c>
      <c r="N308">
        <v>5.0040735665392999</v>
      </c>
      <c r="O308">
        <v>51.549715706467701</v>
      </c>
    </row>
    <row r="309" spans="1:15" x14ac:dyDescent="0.25">
      <c r="A309">
        <v>308</v>
      </c>
      <c r="B309" t="s">
        <v>981</v>
      </c>
      <c r="C309" t="s">
        <v>1049</v>
      </c>
      <c r="D309" t="s">
        <v>1222</v>
      </c>
      <c r="E309" t="str" cm="1">
        <f t="array" ref="E309">INDEX(municipalities!B:B, MATCH(D309,municipalities!C:C,0),0)</f>
        <v>GM0855</v>
      </c>
      <c r="G309" t="s">
        <v>4410</v>
      </c>
      <c r="H309" t="s">
        <v>4411</v>
      </c>
      <c r="I309" t="str">
        <f t="shared" si="4"/>
        <v>5017</v>
      </c>
      <c r="J309">
        <v>2013</v>
      </c>
      <c r="K309">
        <v>58030638</v>
      </c>
      <c r="L309" t="s">
        <v>3670</v>
      </c>
      <c r="M309" t="s">
        <v>5349</v>
      </c>
      <c r="N309">
        <v>5.0987734269922997</v>
      </c>
      <c r="O309">
        <v>51.555717156374399</v>
      </c>
    </row>
    <row r="310" spans="1:15" x14ac:dyDescent="0.25">
      <c r="A310">
        <v>309</v>
      </c>
      <c r="B310" t="s">
        <v>981</v>
      </c>
      <c r="C310" t="s">
        <v>982</v>
      </c>
      <c r="D310" t="s">
        <v>1054</v>
      </c>
      <c r="E310" t="str" cm="1">
        <f t="array" ref="E310">INDEX(municipalities!B:B, MATCH(D310,municipalities!C:C,0),0)</f>
        <v>GM1719</v>
      </c>
      <c r="F310" t="s">
        <v>4412</v>
      </c>
      <c r="G310" t="s">
        <v>4413</v>
      </c>
      <c r="H310" t="s">
        <v>4414</v>
      </c>
      <c r="I310" t="str">
        <f t="shared" si="4"/>
        <v>4921</v>
      </c>
      <c r="J310">
        <v>2019</v>
      </c>
      <c r="K310">
        <v>76400034</v>
      </c>
      <c r="L310" t="s">
        <v>3670</v>
      </c>
      <c r="M310" t="s">
        <v>5350</v>
      </c>
      <c r="N310">
        <v>4.8016892822925996</v>
      </c>
      <c r="O310">
        <v>51.682341853768399</v>
      </c>
    </row>
    <row r="311" spans="1:15" x14ac:dyDescent="0.25">
      <c r="A311">
        <v>310</v>
      </c>
      <c r="B311" t="s">
        <v>981</v>
      </c>
      <c r="C311" t="s">
        <v>982</v>
      </c>
      <c r="D311" t="s">
        <v>1187</v>
      </c>
      <c r="E311" t="str" cm="1">
        <f t="array" ref="E311">INDEX(municipalities!B:B, MATCH(D311,municipalities!C:C,0),0)</f>
        <v>GM0826</v>
      </c>
      <c r="G311" t="s">
        <v>4415</v>
      </c>
      <c r="H311" t="s">
        <v>4416</v>
      </c>
      <c r="I311" t="str">
        <f t="shared" si="4"/>
        <v>4901</v>
      </c>
      <c r="J311">
        <v>2013</v>
      </c>
      <c r="K311">
        <v>59335025</v>
      </c>
      <c r="L311" t="s">
        <v>3670</v>
      </c>
      <c r="M311" t="s">
        <v>5351</v>
      </c>
      <c r="N311">
        <v>4.8669507905509004</v>
      </c>
      <c r="O311">
        <v>51.645802531208197</v>
      </c>
    </row>
    <row r="312" spans="1:15" x14ac:dyDescent="0.25">
      <c r="A312">
        <v>311</v>
      </c>
      <c r="B312" t="s">
        <v>981</v>
      </c>
      <c r="C312" t="s">
        <v>982</v>
      </c>
      <c r="D312" t="s">
        <v>1078</v>
      </c>
      <c r="E312" t="str" cm="1">
        <f t="array" ref="E312">INDEX(municipalities!B:B, MATCH(D312,municipalities!C:C,0),0)</f>
        <v>GM0777</v>
      </c>
      <c r="G312" t="s">
        <v>4417</v>
      </c>
      <c r="H312" t="s">
        <v>4418</v>
      </c>
      <c r="I312" t="str">
        <f t="shared" si="4"/>
        <v>4871</v>
      </c>
      <c r="J312">
        <v>2015</v>
      </c>
      <c r="K312">
        <v>62938967</v>
      </c>
      <c r="L312" t="s">
        <v>3670</v>
      </c>
      <c r="M312" t="s">
        <v>5352</v>
      </c>
      <c r="N312">
        <v>4.6528922505581001</v>
      </c>
      <c r="O312">
        <v>51.603565304466798</v>
      </c>
    </row>
    <row r="313" spans="1:15" x14ac:dyDescent="0.25">
      <c r="A313">
        <v>312</v>
      </c>
      <c r="B313" t="s">
        <v>981</v>
      </c>
      <c r="C313" t="s">
        <v>982</v>
      </c>
      <c r="D313" t="s">
        <v>1027</v>
      </c>
      <c r="E313" t="str" cm="1">
        <f t="array" ref="E313">INDEX(municipalities!B:B, MATCH(D313,municipalities!C:C,0),0)</f>
        <v>GM0758</v>
      </c>
      <c r="F313" t="s">
        <v>1037</v>
      </c>
      <c r="G313" t="s">
        <v>4419</v>
      </c>
      <c r="H313" t="s">
        <v>4420</v>
      </c>
      <c r="I313" t="str">
        <f t="shared" si="4"/>
        <v>4851</v>
      </c>
      <c r="J313">
        <v>2014</v>
      </c>
      <c r="K313">
        <v>59646039</v>
      </c>
      <c r="L313" t="s">
        <v>3670</v>
      </c>
      <c r="M313" t="s">
        <v>5353</v>
      </c>
      <c r="N313">
        <v>4.7982363129576999</v>
      </c>
      <c r="O313">
        <v>51.5448053356128</v>
      </c>
    </row>
    <row r="314" spans="1:15" x14ac:dyDescent="0.25">
      <c r="A314">
        <v>313</v>
      </c>
      <c r="B314" t="s">
        <v>981</v>
      </c>
      <c r="C314" t="s">
        <v>982</v>
      </c>
      <c r="D314" t="s">
        <v>1054</v>
      </c>
      <c r="E314" t="str" cm="1">
        <f t="array" ref="E314">INDEX(municipalities!B:B, MATCH(D314,municipalities!C:C,0),0)</f>
        <v>GM1719</v>
      </c>
      <c r="F314" t="s">
        <v>1060</v>
      </c>
      <c r="G314" t="s">
        <v>4421</v>
      </c>
      <c r="H314" t="s">
        <v>4422</v>
      </c>
      <c r="I314" t="str">
        <f t="shared" si="4"/>
        <v>4844</v>
      </c>
      <c r="J314">
        <v>2018</v>
      </c>
      <c r="K314">
        <v>71702202</v>
      </c>
      <c r="L314" t="s">
        <v>3670</v>
      </c>
      <c r="M314" t="s">
        <v>5354</v>
      </c>
      <c r="N314">
        <v>4.7465964624956003</v>
      </c>
      <c r="O314">
        <v>51.647869198709202</v>
      </c>
    </row>
    <row r="315" spans="1:15" x14ac:dyDescent="0.25">
      <c r="A315">
        <v>314</v>
      </c>
      <c r="B315" t="s">
        <v>981</v>
      </c>
      <c r="C315" t="s">
        <v>982</v>
      </c>
      <c r="D315" t="s">
        <v>1027</v>
      </c>
      <c r="E315" t="str" cm="1">
        <f t="array" ref="E315">INDEX(municipalities!B:B, MATCH(D315,municipalities!C:C,0),0)</f>
        <v>GM0758</v>
      </c>
      <c r="G315" t="s">
        <v>4423</v>
      </c>
      <c r="H315" t="s">
        <v>4424</v>
      </c>
      <c r="I315" t="str">
        <f t="shared" si="4"/>
        <v>4834</v>
      </c>
      <c r="J315">
        <v>2014</v>
      </c>
      <c r="K315">
        <v>60816120</v>
      </c>
      <c r="L315" t="s">
        <v>3670</v>
      </c>
      <c r="M315" t="s">
        <v>5355</v>
      </c>
      <c r="N315">
        <v>4.8017021887615998</v>
      </c>
      <c r="O315">
        <v>51.567793433189699</v>
      </c>
    </row>
    <row r="316" spans="1:15" x14ac:dyDescent="0.25">
      <c r="A316">
        <v>315</v>
      </c>
      <c r="B316" t="s">
        <v>981</v>
      </c>
      <c r="C316" t="s">
        <v>982</v>
      </c>
      <c r="D316" t="s">
        <v>3419</v>
      </c>
      <c r="E316" t="str" cm="1">
        <f t="array" ref="E316">INDEX(municipalities!B:B, MATCH(D316,municipalities!C:C,0),0)</f>
        <v>GM1709</v>
      </c>
      <c r="F316" t="s">
        <v>4425</v>
      </c>
      <c r="G316" t="s">
        <v>4426</v>
      </c>
      <c r="H316" t="s">
        <v>4427</v>
      </c>
      <c r="I316" t="str">
        <f t="shared" si="4"/>
        <v>4758</v>
      </c>
      <c r="J316">
        <v>2013</v>
      </c>
      <c r="K316">
        <v>58273492</v>
      </c>
      <c r="L316" t="s">
        <v>3670</v>
      </c>
      <c r="M316" t="s">
        <v>5356</v>
      </c>
      <c r="N316">
        <v>4.5263751017517997</v>
      </c>
      <c r="O316">
        <v>51.624920724448501</v>
      </c>
    </row>
    <row r="317" spans="1:15" x14ac:dyDescent="0.25">
      <c r="A317">
        <v>316</v>
      </c>
      <c r="B317" t="s">
        <v>981</v>
      </c>
      <c r="C317" t="s">
        <v>982</v>
      </c>
      <c r="D317" t="s">
        <v>1119</v>
      </c>
      <c r="E317" t="str" cm="1">
        <f t="array" ref="E317">INDEX(municipalities!B:B, MATCH(D317,municipalities!C:C,0),0)</f>
        <v>GM1655</v>
      </c>
      <c r="G317" t="s">
        <v>4428</v>
      </c>
      <c r="H317" t="s">
        <v>4429</v>
      </c>
      <c r="I317" t="str">
        <f t="shared" si="4"/>
        <v>4731</v>
      </c>
      <c r="J317">
        <v>2013</v>
      </c>
      <c r="K317">
        <v>59238437</v>
      </c>
      <c r="L317" t="s">
        <v>3670</v>
      </c>
      <c r="M317" t="s">
        <v>5357</v>
      </c>
      <c r="N317">
        <v>4.5357790835129004</v>
      </c>
      <c r="O317">
        <v>51.591052599183598</v>
      </c>
    </row>
    <row r="318" spans="1:15" x14ac:dyDescent="0.25">
      <c r="A318">
        <v>317</v>
      </c>
      <c r="B318" t="s">
        <v>981</v>
      </c>
      <c r="C318" t="s">
        <v>982</v>
      </c>
      <c r="D318" t="s">
        <v>4430</v>
      </c>
      <c r="E318" t="str" cm="1">
        <f t="array" ref="E318">INDEX(municipalities!B:B, MATCH(D318,municipalities!C:C,0),0)</f>
        <v>GM1674</v>
      </c>
      <c r="F318" t="s">
        <v>4431</v>
      </c>
      <c r="G318" t="s">
        <v>4432</v>
      </c>
      <c r="H318" t="s">
        <v>4433</v>
      </c>
      <c r="I318" t="str">
        <f t="shared" si="4"/>
        <v>4709</v>
      </c>
      <c r="J318">
        <v>2022</v>
      </c>
      <c r="K318">
        <v>88230899</v>
      </c>
      <c r="L318" t="s">
        <v>3670</v>
      </c>
      <c r="M318" t="s">
        <v>5358</v>
      </c>
      <c r="N318">
        <v>4.4620412423838003</v>
      </c>
      <c r="O318">
        <v>51.487570608005797</v>
      </c>
    </row>
    <row r="319" spans="1:15" x14ac:dyDescent="0.25">
      <c r="A319">
        <v>318</v>
      </c>
      <c r="B319" t="s">
        <v>981</v>
      </c>
      <c r="C319" t="s">
        <v>982</v>
      </c>
      <c r="D319" t="s">
        <v>4434</v>
      </c>
      <c r="E319" t="str" cm="1">
        <f t="array" ref="E319">INDEX(municipalities!B:B, MATCH(D319,municipalities!C:C,0),0)</f>
        <v>GM0851</v>
      </c>
      <c r="G319" t="s">
        <v>4435</v>
      </c>
      <c r="H319" t="s">
        <v>4436</v>
      </c>
      <c r="I319" t="str">
        <f t="shared" si="4"/>
        <v>4651</v>
      </c>
      <c r="J319">
        <v>2018</v>
      </c>
      <c r="K319">
        <v>72187379</v>
      </c>
      <c r="L319" t="s">
        <v>3670</v>
      </c>
      <c r="M319" t="s">
        <v>5359</v>
      </c>
      <c r="N319">
        <v>4.3255546724937002</v>
      </c>
      <c r="O319">
        <v>51.576426278561897</v>
      </c>
    </row>
    <row r="320" spans="1:15" x14ac:dyDescent="0.25">
      <c r="A320">
        <v>319</v>
      </c>
      <c r="B320" t="s">
        <v>981</v>
      </c>
      <c r="C320" t="s">
        <v>982</v>
      </c>
      <c r="D320" t="s">
        <v>997</v>
      </c>
      <c r="E320" t="str" cm="1">
        <f t="array" ref="E320">INDEX(municipalities!B:B, MATCH(D320,municipalities!C:C,0),0)</f>
        <v>GM0748</v>
      </c>
      <c r="G320" t="s">
        <v>4437</v>
      </c>
      <c r="H320" t="s">
        <v>4438</v>
      </c>
      <c r="I320" t="str">
        <f t="shared" si="4"/>
        <v>4611</v>
      </c>
      <c r="J320">
        <v>2018</v>
      </c>
      <c r="K320">
        <v>71761047</v>
      </c>
      <c r="L320" t="s">
        <v>3670</v>
      </c>
      <c r="M320" t="s">
        <v>5360</v>
      </c>
      <c r="N320">
        <v>4.2863376837851996</v>
      </c>
      <c r="O320">
        <v>51.495424623785802</v>
      </c>
    </row>
    <row r="321" spans="1:15" x14ac:dyDescent="0.25">
      <c r="A321">
        <v>320</v>
      </c>
      <c r="B321" t="s">
        <v>981</v>
      </c>
      <c r="C321" t="s">
        <v>982</v>
      </c>
      <c r="D321" t="s">
        <v>983</v>
      </c>
      <c r="E321" t="str" cm="1">
        <f t="array" ref="E321">INDEX(municipalities!B:B, MATCH(D321,municipalities!C:C,0),0)</f>
        <v>GM1959</v>
      </c>
      <c r="F321" t="s">
        <v>986</v>
      </c>
      <c r="G321" t="s">
        <v>4439</v>
      </c>
      <c r="H321" t="s">
        <v>4440</v>
      </c>
      <c r="I321" t="str">
        <f t="shared" si="4"/>
        <v>4286</v>
      </c>
      <c r="J321">
        <v>2018</v>
      </c>
      <c r="K321">
        <v>72275251</v>
      </c>
      <c r="L321" t="s">
        <v>3670</v>
      </c>
      <c r="M321" t="s">
        <v>5361</v>
      </c>
      <c r="N321">
        <v>4.9690803531455998</v>
      </c>
      <c r="O321">
        <v>51.770595449403103</v>
      </c>
    </row>
    <row r="322" spans="1:15" x14ac:dyDescent="0.25">
      <c r="A322">
        <v>321</v>
      </c>
      <c r="B322" t="s">
        <v>981</v>
      </c>
      <c r="C322" t="s">
        <v>1049</v>
      </c>
      <c r="D322" t="s">
        <v>1131</v>
      </c>
      <c r="E322" t="str" cm="1">
        <f t="array" ref="E322">INDEX(municipalities!B:B, MATCH(D322,municipalities!C:C,0),0)</f>
        <v>GM0797</v>
      </c>
      <c r="G322" t="s">
        <v>4441</v>
      </c>
      <c r="H322" t="s">
        <v>4442</v>
      </c>
      <c r="I322" t="str">
        <f t="shared" ref="I322:I385" si="5">LEFT(H322,4)</f>
        <v>5251</v>
      </c>
      <c r="J322">
        <v>2024</v>
      </c>
      <c r="K322" t="s">
        <v>3929</v>
      </c>
      <c r="L322" t="s">
        <v>3670</v>
      </c>
      <c r="M322" t="s">
        <v>5362</v>
      </c>
      <c r="N322">
        <v>5.2098373596479002</v>
      </c>
      <c r="O322">
        <v>51.689665056925101</v>
      </c>
    </row>
    <row r="323" spans="1:15" x14ac:dyDescent="0.25">
      <c r="A323">
        <v>322</v>
      </c>
      <c r="B323" t="s">
        <v>1256</v>
      </c>
      <c r="C323" t="s">
        <v>1257</v>
      </c>
      <c r="D323" t="s">
        <v>2617</v>
      </c>
      <c r="E323" t="str" cm="1">
        <f t="array" ref="E323">INDEX(municipalities!B:B, MATCH(D323,municipalities!C:C,0),0)</f>
        <v>GM0394</v>
      </c>
      <c r="F323" t="s">
        <v>3447</v>
      </c>
      <c r="G323" t="s">
        <v>4443</v>
      </c>
      <c r="H323" t="s">
        <v>4444</v>
      </c>
      <c r="I323" t="str">
        <f t="shared" si="5"/>
        <v>2131</v>
      </c>
      <c r="J323">
        <v>1989</v>
      </c>
      <c r="K323">
        <v>34068666</v>
      </c>
      <c r="L323" t="s">
        <v>3670</v>
      </c>
      <c r="M323" t="s">
        <v>5363</v>
      </c>
      <c r="N323">
        <v>4.6881037071921998</v>
      </c>
      <c r="O323">
        <v>52.321733200447497</v>
      </c>
    </row>
    <row r="324" spans="1:15" x14ac:dyDescent="0.25">
      <c r="A324">
        <v>323</v>
      </c>
      <c r="B324" t="s">
        <v>1256</v>
      </c>
      <c r="C324" t="s">
        <v>1257</v>
      </c>
      <c r="D324" t="s">
        <v>4445</v>
      </c>
      <c r="E324" t="str" cm="1">
        <f t="array" ref="E324">INDEX(municipalities!B:B, MATCH(D324,municipalities!C:C,0),0)</f>
        <v>GM0377</v>
      </c>
      <c r="F324" t="s">
        <v>4446</v>
      </c>
      <c r="G324" t="s">
        <v>4447</v>
      </c>
      <c r="H324" t="s">
        <v>4448</v>
      </c>
      <c r="I324" t="str">
        <f t="shared" si="5"/>
        <v>2114</v>
      </c>
      <c r="J324">
        <v>2019</v>
      </c>
      <c r="K324">
        <v>75835576</v>
      </c>
      <c r="L324" t="s">
        <v>3670</v>
      </c>
      <c r="M324" t="s">
        <v>5364</v>
      </c>
      <c r="N324">
        <v>4.5614699453211003</v>
      </c>
      <c r="O324">
        <v>52.332575639747198</v>
      </c>
    </row>
    <row r="325" spans="1:15" x14ac:dyDescent="0.25">
      <c r="A325">
        <v>324</v>
      </c>
      <c r="B325" t="s">
        <v>1256</v>
      </c>
      <c r="C325" t="s">
        <v>1257</v>
      </c>
      <c r="D325" t="s">
        <v>1498</v>
      </c>
      <c r="E325" t="str" cm="1">
        <f t="array" ref="E325">INDEX(municipalities!B:B, MATCH(D325,municipalities!C:C,0),0)</f>
        <v>GM0397</v>
      </c>
      <c r="G325" t="s">
        <v>4449</v>
      </c>
      <c r="H325" t="s">
        <v>4450</v>
      </c>
      <c r="I325" t="str">
        <f t="shared" si="5"/>
        <v>2102</v>
      </c>
      <c r="J325">
        <v>2017</v>
      </c>
      <c r="K325">
        <v>68053029</v>
      </c>
      <c r="L325" t="s">
        <v>3670</v>
      </c>
      <c r="M325" t="s">
        <v>5365</v>
      </c>
      <c r="N325">
        <v>4.6322010995355001</v>
      </c>
      <c r="O325">
        <v>52.350621923407203</v>
      </c>
    </row>
    <row r="326" spans="1:15" x14ac:dyDescent="0.25">
      <c r="A326">
        <v>325</v>
      </c>
      <c r="B326" t="s">
        <v>1256</v>
      </c>
      <c r="C326" t="s">
        <v>1257</v>
      </c>
      <c r="D326" t="s">
        <v>1466</v>
      </c>
      <c r="E326" t="str" cm="1">
        <f t="array" ref="E326">INDEX(municipalities!B:B, MATCH(D326,municipalities!C:C,0),0)</f>
        <v>GM0392</v>
      </c>
      <c r="G326" t="s">
        <v>4451</v>
      </c>
      <c r="H326" t="s">
        <v>4452</v>
      </c>
      <c r="I326" t="str">
        <f t="shared" si="5"/>
        <v>2023</v>
      </c>
      <c r="J326">
        <v>2020</v>
      </c>
      <c r="K326">
        <v>77155297</v>
      </c>
      <c r="L326" t="s">
        <v>3670</v>
      </c>
      <c r="M326" t="s">
        <v>5366</v>
      </c>
      <c r="N326">
        <v>4.6326695428821001</v>
      </c>
      <c r="O326">
        <v>52.396167419517496</v>
      </c>
    </row>
    <row r="327" spans="1:15" x14ac:dyDescent="0.25">
      <c r="A327">
        <v>326</v>
      </c>
      <c r="B327" t="s">
        <v>1256</v>
      </c>
      <c r="C327" t="s">
        <v>1257</v>
      </c>
      <c r="D327" t="s">
        <v>1466</v>
      </c>
      <c r="E327" t="str" cm="1">
        <f t="array" ref="E327">INDEX(municipalities!B:B, MATCH(D327,municipalities!C:C,0),0)</f>
        <v>GM0392</v>
      </c>
      <c r="G327" t="s">
        <v>4453</v>
      </c>
      <c r="H327" t="s">
        <v>4454</v>
      </c>
      <c r="I327" t="str">
        <f t="shared" si="5"/>
        <v>2022</v>
      </c>
      <c r="J327">
        <v>2015</v>
      </c>
      <c r="L327" t="s">
        <v>3670</v>
      </c>
      <c r="M327" t="s">
        <v>5367</v>
      </c>
      <c r="N327">
        <v>4.6555205728773998</v>
      </c>
      <c r="O327">
        <v>52.404811392507497</v>
      </c>
    </row>
    <row r="328" spans="1:15" x14ac:dyDescent="0.25">
      <c r="A328">
        <v>327</v>
      </c>
      <c r="B328" t="s">
        <v>1256</v>
      </c>
      <c r="C328" t="s">
        <v>1257</v>
      </c>
      <c r="D328" t="s">
        <v>1466</v>
      </c>
      <c r="E328" t="str" cm="1">
        <f t="array" ref="E328">INDEX(municipalities!B:B, MATCH(D328,municipalities!C:C,0),0)</f>
        <v>GM0392</v>
      </c>
      <c r="F328" t="s">
        <v>4455</v>
      </c>
      <c r="G328" t="s">
        <v>4456</v>
      </c>
      <c r="H328" t="s">
        <v>4457</v>
      </c>
      <c r="I328" t="str">
        <f t="shared" si="5"/>
        <v>2015</v>
      </c>
      <c r="J328">
        <v>2019</v>
      </c>
      <c r="K328">
        <v>73635715</v>
      </c>
      <c r="L328" t="s">
        <v>3670</v>
      </c>
      <c r="M328" t="s">
        <v>5368</v>
      </c>
      <c r="N328">
        <v>4.6089421600325</v>
      </c>
      <c r="O328">
        <v>52.380103519377997</v>
      </c>
    </row>
    <row r="329" spans="1:15" x14ac:dyDescent="0.25">
      <c r="A329">
        <v>328</v>
      </c>
      <c r="B329" t="s">
        <v>1256</v>
      </c>
      <c r="C329" t="s">
        <v>1257</v>
      </c>
      <c r="D329" t="s">
        <v>1466</v>
      </c>
      <c r="E329" t="str" cm="1">
        <f t="array" ref="E329">INDEX(municipalities!B:B, MATCH(D329,municipalities!C:C,0),0)</f>
        <v>GM0392</v>
      </c>
      <c r="F329" t="s">
        <v>4455</v>
      </c>
      <c r="G329" t="s">
        <v>4458</v>
      </c>
      <c r="H329" t="s">
        <v>4459</v>
      </c>
      <c r="I329" t="str">
        <f t="shared" si="5"/>
        <v>2015</v>
      </c>
      <c r="J329">
        <v>2014</v>
      </c>
      <c r="K329" t="s">
        <v>4460</v>
      </c>
      <c r="L329" t="s">
        <v>3670</v>
      </c>
      <c r="M329" t="s">
        <v>5368</v>
      </c>
      <c r="N329">
        <v>4.6089421600325</v>
      </c>
      <c r="O329">
        <v>52.380103519377997</v>
      </c>
    </row>
    <row r="330" spans="1:15" x14ac:dyDescent="0.25">
      <c r="A330">
        <v>329</v>
      </c>
      <c r="B330" t="s">
        <v>1256</v>
      </c>
      <c r="C330" t="s">
        <v>1257</v>
      </c>
      <c r="D330" t="s">
        <v>1466</v>
      </c>
      <c r="E330" t="str" cm="1">
        <f t="array" ref="E330">INDEX(municipalities!B:B, MATCH(D330,municipalities!C:C,0),0)</f>
        <v>GM0392</v>
      </c>
      <c r="F330" t="s">
        <v>4461</v>
      </c>
      <c r="G330" t="s">
        <v>4462</v>
      </c>
      <c r="H330" t="s">
        <v>4463</v>
      </c>
      <c r="I330" t="str">
        <f t="shared" si="5"/>
        <v>2013</v>
      </c>
      <c r="J330">
        <v>2013</v>
      </c>
      <c r="K330">
        <v>57584664</v>
      </c>
      <c r="L330" t="s">
        <v>3670</v>
      </c>
      <c r="M330" t="s">
        <v>5369</v>
      </c>
      <c r="N330">
        <v>4.6246048524359002</v>
      </c>
      <c r="O330">
        <v>52.383098522589002</v>
      </c>
    </row>
    <row r="331" spans="1:15" x14ac:dyDescent="0.25">
      <c r="A331">
        <v>330</v>
      </c>
      <c r="B331" t="s">
        <v>1256</v>
      </c>
      <c r="C331" t="s">
        <v>1257</v>
      </c>
      <c r="D331" t="s">
        <v>1466</v>
      </c>
      <c r="E331" t="str" cm="1">
        <f t="array" ref="E331">INDEX(municipalities!B:B, MATCH(D331,municipalities!C:C,0),0)</f>
        <v>GM0392</v>
      </c>
      <c r="G331" t="s">
        <v>4464</v>
      </c>
      <c r="H331" t="s">
        <v>4465</v>
      </c>
      <c r="I331" t="str">
        <f t="shared" si="5"/>
        <v>2012</v>
      </c>
      <c r="J331">
        <v>2017</v>
      </c>
      <c r="K331" t="s">
        <v>4466</v>
      </c>
      <c r="L331" t="s">
        <v>3670</v>
      </c>
      <c r="M331" t="s">
        <v>5370</v>
      </c>
      <c r="N331">
        <v>4.6274899103987996</v>
      </c>
      <c r="O331">
        <v>52.368677338270601</v>
      </c>
    </row>
    <row r="332" spans="1:15" x14ac:dyDescent="0.25">
      <c r="A332">
        <v>331</v>
      </c>
      <c r="B332" t="s">
        <v>1256</v>
      </c>
      <c r="C332" t="s">
        <v>1257</v>
      </c>
      <c r="D332" t="s">
        <v>1466</v>
      </c>
      <c r="E332" t="str" cm="1">
        <f t="array" ref="E332">INDEX(municipalities!B:B, MATCH(D332,municipalities!C:C,0),0)</f>
        <v>GM0392</v>
      </c>
      <c r="G332" t="s">
        <v>4467</v>
      </c>
      <c r="H332" t="s">
        <v>4468</v>
      </c>
      <c r="I332" t="str">
        <f t="shared" si="5"/>
        <v>2012</v>
      </c>
      <c r="J332">
        <v>2020</v>
      </c>
      <c r="K332">
        <v>80359647</v>
      </c>
      <c r="L332" t="s">
        <v>3670</v>
      </c>
      <c r="M332" t="s">
        <v>5370</v>
      </c>
      <c r="N332">
        <v>4.6274899103987996</v>
      </c>
      <c r="O332">
        <v>52.368677338270601</v>
      </c>
    </row>
    <row r="333" spans="1:15" x14ac:dyDescent="0.25">
      <c r="A333">
        <v>332</v>
      </c>
      <c r="B333" t="s">
        <v>1256</v>
      </c>
      <c r="C333" t="s">
        <v>1257</v>
      </c>
      <c r="D333" t="s">
        <v>1466</v>
      </c>
      <c r="E333" t="str" cm="1">
        <f t="array" ref="E333">INDEX(municipalities!B:B, MATCH(D333,municipalities!C:C,0),0)</f>
        <v>GM0392</v>
      </c>
      <c r="G333" t="s">
        <v>4469</v>
      </c>
      <c r="H333" t="s">
        <v>4470</v>
      </c>
      <c r="I333" t="str">
        <f t="shared" si="5"/>
        <v>2011</v>
      </c>
      <c r="J333">
        <v>2015</v>
      </c>
      <c r="K333">
        <v>64618536</v>
      </c>
      <c r="L333" t="s">
        <v>3670</v>
      </c>
      <c r="M333" t="s">
        <v>5371</v>
      </c>
      <c r="N333">
        <v>4.6365482338074004</v>
      </c>
      <c r="O333">
        <v>52.382528529380203</v>
      </c>
    </row>
    <row r="334" spans="1:15" x14ac:dyDescent="0.25">
      <c r="A334">
        <v>333</v>
      </c>
      <c r="B334" t="s">
        <v>1256</v>
      </c>
      <c r="C334" t="s">
        <v>1257</v>
      </c>
      <c r="D334" t="s">
        <v>1600</v>
      </c>
      <c r="E334" t="str" cm="1">
        <f t="array" ref="E334">INDEX(municipalities!B:B, MATCH(D334,municipalities!C:C,0),0)</f>
        <v>GM0453</v>
      </c>
      <c r="G334" t="s">
        <v>4471</v>
      </c>
      <c r="H334" t="s">
        <v>4472</v>
      </c>
      <c r="I334" t="str">
        <f t="shared" si="5"/>
        <v>1985</v>
      </c>
      <c r="J334">
        <v>2013</v>
      </c>
      <c r="K334">
        <v>57177961</v>
      </c>
      <c r="L334" t="s">
        <v>3670</v>
      </c>
      <c r="M334" t="s">
        <v>5372</v>
      </c>
      <c r="N334">
        <v>4.6354798797064998</v>
      </c>
      <c r="O334">
        <v>52.446120494785497</v>
      </c>
    </row>
    <row r="335" spans="1:15" x14ac:dyDescent="0.25">
      <c r="A335">
        <v>334</v>
      </c>
      <c r="B335" t="s">
        <v>1256</v>
      </c>
      <c r="C335" t="s">
        <v>1257</v>
      </c>
      <c r="D335" t="s">
        <v>4473</v>
      </c>
      <c r="E335" t="str" cm="1">
        <f t="array" ref="E335">INDEX(municipalities!B:B, MATCH(D335,municipalities!C:C,0),0)</f>
        <v>GM0396</v>
      </c>
      <c r="G335" t="s">
        <v>4474</v>
      </c>
      <c r="H335" t="s">
        <v>4475</v>
      </c>
      <c r="I335" t="str">
        <f t="shared" si="5"/>
        <v>1965</v>
      </c>
      <c r="J335">
        <v>2019</v>
      </c>
      <c r="K335">
        <v>75209233</v>
      </c>
      <c r="L335" t="s">
        <v>3670</v>
      </c>
      <c r="M335" t="s">
        <v>5373</v>
      </c>
      <c r="N335">
        <v>4.6664104255197003</v>
      </c>
      <c r="O335">
        <v>52.502071307469002</v>
      </c>
    </row>
    <row r="336" spans="1:15" x14ac:dyDescent="0.25">
      <c r="A336">
        <v>335</v>
      </c>
      <c r="B336" t="s">
        <v>1256</v>
      </c>
      <c r="C336" t="s">
        <v>1257</v>
      </c>
      <c r="D336" t="s">
        <v>1415</v>
      </c>
      <c r="E336" t="str" cm="1">
        <f t="array" ref="E336">INDEX(municipalities!B:B, MATCH(D336,municipalities!C:C,0),0)</f>
        <v>GM0375</v>
      </c>
      <c r="G336" t="s">
        <v>4476</v>
      </c>
      <c r="H336" t="s">
        <v>4477</v>
      </c>
      <c r="I336" t="str">
        <f t="shared" si="5"/>
        <v>1944</v>
      </c>
      <c r="J336">
        <v>2020</v>
      </c>
      <c r="K336">
        <v>78561736</v>
      </c>
      <c r="L336" t="s">
        <v>3670</v>
      </c>
      <c r="M336" t="s">
        <v>5374</v>
      </c>
      <c r="N336">
        <v>4.6467856126548002</v>
      </c>
      <c r="O336">
        <v>52.494014378150602</v>
      </c>
    </row>
    <row r="337" spans="1:15" x14ac:dyDescent="0.25">
      <c r="A337">
        <v>336</v>
      </c>
      <c r="B337" t="s">
        <v>1256</v>
      </c>
      <c r="C337" t="s">
        <v>1262</v>
      </c>
      <c r="D337" t="s">
        <v>1409</v>
      </c>
      <c r="E337" t="str" cm="1">
        <f t="array" ref="E337">INDEX(municipalities!B:B, MATCH(D337,municipalities!C:C,0),0)</f>
        <v>GM0373</v>
      </c>
      <c r="F337" t="s">
        <v>1410</v>
      </c>
      <c r="G337" t="s">
        <v>4478</v>
      </c>
      <c r="H337" t="s">
        <v>4479</v>
      </c>
      <c r="I337" t="str">
        <f t="shared" si="5"/>
        <v>1934</v>
      </c>
      <c r="J337">
        <v>2013</v>
      </c>
      <c r="K337">
        <v>57322368</v>
      </c>
      <c r="L337" t="s">
        <v>3670</v>
      </c>
      <c r="M337" t="s">
        <v>5375</v>
      </c>
      <c r="N337">
        <v>4.6666464705869002</v>
      </c>
      <c r="O337">
        <v>52.628108388081202</v>
      </c>
    </row>
    <row r="338" spans="1:15" x14ac:dyDescent="0.25">
      <c r="A338">
        <v>337</v>
      </c>
      <c r="B338" t="s">
        <v>1256</v>
      </c>
      <c r="C338" t="s">
        <v>1262</v>
      </c>
      <c r="D338" t="s">
        <v>3268</v>
      </c>
      <c r="E338" t="str" cm="1">
        <f t="array" ref="E338">INDEX(municipalities!B:B, MATCH(D338,municipalities!C:C,0),0)</f>
        <v>GM0450</v>
      </c>
      <c r="G338" t="s">
        <v>4480</v>
      </c>
      <c r="H338" t="s">
        <v>4481</v>
      </c>
      <c r="I338" t="str">
        <f t="shared" si="5"/>
        <v>1911</v>
      </c>
      <c r="J338">
        <v>2018</v>
      </c>
      <c r="K338">
        <v>71074676</v>
      </c>
      <c r="L338" t="s">
        <v>3670</v>
      </c>
      <c r="M338" t="s">
        <v>5376</v>
      </c>
      <c r="N338">
        <v>4.7285197204568004</v>
      </c>
      <c r="O338">
        <v>52.523399615171897</v>
      </c>
    </row>
    <row r="339" spans="1:15" x14ac:dyDescent="0.25">
      <c r="A339">
        <v>338</v>
      </c>
      <c r="B339" t="s">
        <v>1256</v>
      </c>
      <c r="C339" t="s">
        <v>1262</v>
      </c>
      <c r="D339" t="s">
        <v>1420</v>
      </c>
      <c r="E339" t="str" cm="1">
        <f t="array" ref="E339">INDEX(municipalities!B:B, MATCH(D339,municipalities!C:C,0),0)</f>
        <v>GM0383</v>
      </c>
      <c r="G339" t="s">
        <v>4482</v>
      </c>
      <c r="H339" t="s">
        <v>4483</v>
      </c>
      <c r="I339" t="str">
        <f t="shared" si="5"/>
        <v>1901</v>
      </c>
      <c r="J339">
        <v>2010</v>
      </c>
      <c r="K339">
        <v>50783467</v>
      </c>
      <c r="L339" t="s">
        <v>3670</v>
      </c>
      <c r="M339" t="s">
        <v>5377</v>
      </c>
      <c r="N339">
        <v>4.6386008342208003</v>
      </c>
      <c r="O339">
        <v>52.554937155747297</v>
      </c>
    </row>
    <row r="340" spans="1:15" x14ac:dyDescent="0.25">
      <c r="A340">
        <v>339</v>
      </c>
      <c r="B340" t="s">
        <v>1256</v>
      </c>
      <c r="C340" t="s">
        <v>1262</v>
      </c>
      <c r="D340" t="s">
        <v>1509</v>
      </c>
      <c r="E340" t="str" cm="1">
        <f t="array" ref="E340">INDEX(municipalities!B:B, MATCH(D340,municipalities!C:C,0),0)</f>
        <v>GM0399</v>
      </c>
      <c r="G340" t="s">
        <v>4484</v>
      </c>
      <c r="H340" t="s">
        <v>4485</v>
      </c>
      <c r="I340" t="str">
        <f t="shared" si="5"/>
        <v>1851</v>
      </c>
      <c r="J340">
        <v>2012</v>
      </c>
      <c r="K340">
        <v>56024150</v>
      </c>
      <c r="L340" t="s">
        <v>3670</v>
      </c>
      <c r="M340" t="s">
        <v>5378</v>
      </c>
      <c r="N340">
        <v>4.7191775893532997</v>
      </c>
      <c r="O340">
        <v>52.597557377746703</v>
      </c>
    </row>
    <row r="341" spans="1:15" x14ac:dyDescent="0.25">
      <c r="A341">
        <v>340</v>
      </c>
      <c r="B341" t="s">
        <v>1256</v>
      </c>
      <c r="C341" t="s">
        <v>1262</v>
      </c>
      <c r="D341" t="s">
        <v>1263</v>
      </c>
      <c r="E341" t="str" cm="1">
        <f t="array" ref="E341">INDEX(municipalities!B:B, MATCH(D341,municipalities!C:C,0),0)</f>
        <v>GM0361</v>
      </c>
      <c r="G341" t="s">
        <v>4486</v>
      </c>
      <c r="H341" t="s">
        <v>4487</v>
      </c>
      <c r="I341" t="str">
        <f t="shared" si="5"/>
        <v>1821</v>
      </c>
      <c r="J341">
        <v>2014</v>
      </c>
      <c r="K341">
        <v>60439122</v>
      </c>
      <c r="L341" t="s">
        <v>3670</v>
      </c>
      <c r="M341" t="s">
        <v>5379</v>
      </c>
      <c r="N341">
        <v>4.7650853079548003</v>
      </c>
      <c r="O341">
        <v>52.626667823378597</v>
      </c>
    </row>
    <row r="342" spans="1:15" x14ac:dyDescent="0.25">
      <c r="A342">
        <v>341</v>
      </c>
      <c r="B342" t="s">
        <v>1256</v>
      </c>
      <c r="C342" t="s">
        <v>1262</v>
      </c>
      <c r="D342" t="s">
        <v>1263</v>
      </c>
      <c r="E342" t="str" cm="1">
        <f t="array" ref="E342">INDEX(municipalities!B:B, MATCH(D342,municipalities!C:C,0),0)</f>
        <v>GM0361</v>
      </c>
      <c r="G342" t="s">
        <v>4488</v>
      </c>
      <c r="H342" t="s">
        <v>4489</v>
      </c>
      <c r="I342" t="str">
        <f t="shared" si="5"/>
        <v>1817</v>
      </c>
      <c r="J342">
        <v>2009</v>
      </c>
      <c r="K342">
        <v>37153567</v>
      </c>
      <c r="L342" t="s">
        <v>3670</v>
      </c>
      <c r="M342" t="s">
        <v>5380</v>
      </c>
      <c r="N342">
        <v>4.7326706989350997</v>
      </c>
      <c r="O342">
        <v>52.648890436590797</v>
      </c>
    </row>
    <row r="343" spans="1:15" x14ac:dyDescent="0.25">
      <c r="A343">
        <v>342</v>
      </c>
      <c r="B343" t="s">
        <v>1256</v>
      </c>
      <c r="C343" t="s">
        <v>1262</v>
      </c>
      <c r="D343" t="s">
        <v>1586</v>
      </c>
      <c r="E343" t="str" cm="1">
        <f t="array" ref="E343">INDEX(municipalities!B:B, MATCH(D343,municipalities!C:C,0),0)</f>
        <v>GM0448</v>
      </c>
      <c r="F343" t="s">
        <v>1591</v>
      </c>
      <c r="G343" t="s">
        <v>4490</v>
      </c>
      <c r="H343" t="s">
        <v>4491</v>
      </c>
      <c r="I343" t="str">
        <f t="shared" si="5"/>
        <v>1791</v>
      </c>
      <c r="J343">
        <v>2007</v>
      </c>
      <c r="K343">
        <v>37137144</v>
      </c>
      <c r="L343" t="s">
        <v>3670</v>
      </c>
      <c r="M343" t="s">
        <v>5381</v>
      </c>
      <c r="N343">
        <v>4.7829336366156001</v>
      </c>
      <c r="O343">
        <v>53.054150806318603</v>
      </c>
    </row>
    <row r="344" spans="1:15" x14ac:dyDescent="0.25">
      <c r="A344">
        <v>343</v>
      </c>
      <c r="B344" t="s">
        <v>1256</v>
      </c>
      <c r="C344" t="s">
        <v>1262</v>
      </c>
      <c r="D344" t="s">
        <v>1426</v>
      </c>
      <c r="E344" t="str" cm="1">
        <f t="array" ref="E344">INDEX(municipalities!B:B, MATCH(D344,municipalities!C:C,0),0)</f>
        <v>GM0400</v>
      </c>
      <c r="G344" t="s">
        <v>4492</v>
      </c>
      <c r="H344" t="s">
        <v>4493</v>
      </c>
      <c r="I344" t="str">
        <f t="shared" si="5"/>
        <v>1781</v>
      </c>
      <c r="J344">
        <v>1990</v>
      </c>
      <c r="K344">
        <v>37060650</v>
      </c>
      <c r="L344" t="s">
        <v>3670</v>
      </c>
      <c r="M344" t="s">
        <v>5382</v>
      </c>
      <c r="N344">
        <v>4.7794987300151002</v>
      </c>
      <c r="O344">
        <v>52.955918239544602</v>
      </c>
    </row>
    <row r="345" spans="1:15" x14ac:dyDescent="0.25">
      <c r="A345">
        <v>344</v>
      </c>
      <c r="B345" t="s">
        <v>1256</v>
      </c>
      <c r="C345" t="s">
        <v>1262</v>
      </c>
      <c r="D345" t="s">
        <v>4497</v>
      </c>
      <c r="E345" t="str" cm="1">
        <f t="array" ref="E345">INDEX(municipalities!B:B, MATCH(D345,municipalities!C:C,0),0)</f>
        <v>GM1980</v>
      </c>
      <c r="F345" t="s">
        <v>4494</v>
      </c>
      <c r="G345" t="s">
        <v>4495</v>
      </c>
      <c r="H345" t="s">
        <v>4496</v>
      </c>
      <c r="I345" t="str">
        <f t="shared" si="5"/>
        <v>1703</v>
      </c>
      <c r="J345">
        <v>2018</v>
      </c>
      <c r="K345">
        <v>73326658</v>
      </c>
      <c r="L345" t="s">
        <v>3670</v>
      </c>
      <c r="M345" t="s">
        <v>5383</v>
      </c>
      <c r="N345">
        <v>4.8287288457519999</v>
      </c>
      <c r="O345">
        <v>52.648712960529501</v>
      </c>
    </row>
    <row r="346" spans="1:15" x14ac:dyDescent="0.25">
      <c r="A346">
        <v>345</v>
      </c>
      <c r="B346" t="s">
        <v>1256</v>
      </c>
      <c r="C346" t="s">
        <v>1262</v>
      </c>
      <c r="D346" t="s">
        <v>4497</v>
      </c>
      <c r="E346" t="str" cm="1">
        <f t="array" ref="E346">INDEX(municipalities!B:B, MATCH(D346,municipalities!C:C,0),0)</f>
        <v>GM1980</v>
      </c>
      <c r="F346" t="s">
        <v>4494</v>
      </c>
      <c r="G346" t="s">
        <v>4498</v>
      </c>
      <c r="H346" t="s">
        <v>4496</v>
      </c>
      <c r="I346" t="str">
        <f t="shared" si="5"/>
        <v>1703</v>
      </c>
      <c r="J346">
        <v>1988</v>
      </c>
      <c r="K346">
        <v>37056577</v>
      </c>
      <c r="L346" t="s">
        <v>3670</v>
      </c>
      <c r="M346" t="s">
        <v>5383</v>
      </c>
      <c r="N346">
        <v>4.8287288457519999</v>
      </c>
      <c r="O346">
        <v>52.648712960529501</v>
      </c>
    </row>
    <row r="347" spans="1:15" x14ac:dyDescent="0.25">
      <c r="A347">
        <v>346</v>
      </c>
      <c r="B347" t="s">
        <v>1256</v>
      </c>
      <c r="C347" t="s">
        <v>1262</v>
      </c>
      <c r="D347" t="s">
        <v>1551</v>
      </c>
      <c r="E347" t="str" cm="1">
        <f t="array" ref="E347">INDEX(municipalities!B:B, MATCH(D347,municipalities!C:C,0),0)</f>
        <v>GM0420</v>
      </c>
      <c r="G347" t="s">
        <v>4499</v>
      </c>
      <c r="H347" t="s">
        <v>4500</v>
      </c>
      <c r="I347" t="str">
        <f t="shared" si="5"/>
        <v>1622</v>
      </c>
      <c r="J347">
        <v>1987</v>
      </c>
      <c r="K347">
        <v>36031854</v>
      </c>
      <c r="L347" t="s">
        <v>3670</v>
      </c>
      <c r="M347" t="s">
        <v>5384</v>
      </c>
      <c r="N347">
        <v>5.0304680808339999</v>
      </c>
      <c r="O347">
        <v>52.638349533967101</v>
      </c>
    </row>
    <row r="348" spans="1:15" x14ac:dyDescent="0.25">
      <c r="A348">
        <v>347</v>
      </c>
      <c r="B348" t="s">
        <v>1256</v>
      </c>
      <c r="C348" t="s">
        <v>1262</v>
      </c>
      <c r="D348" t="s">
        <v>1434</v>
      </c>
      <c r="E348" t="str" cm="1">
        <f t="array" ref="E348">INDEX(municipalities!B:B, MATCH(D348,municipalities!C:C,0),0)</f>
        <v>GM0498</v>
      </c>
      <c r="F348" t="s">
        <v>4501</v>
      </c>
      <c r="G348" t="s">
        <v>4502</v>
      </c>
      <c r="H348" t="s">
        <v>4503</v>
      </c>
      <c r="I348" t="str">
        <f t="shared" si="5"/>
        <v>1602</v>
      </c>
      <c r="J348">
        <v>2015</v>
      </c>
      <c r="K348">
        <v>62659723</v>
      </c>
      <c r="L348" t="s">
        <v>3670</v>
      </c>
      <c r="M348" t="s">
        <v>5385</v>
      </c>
      <c r="N348">
        <v>5.2692803910274</v>
      </c>
      <c r="O348">
        <v>52.723413006484499</v>
      </c>
    </row>
    <row r="349" spans="1:15" x14ac:dyDescent="0.25">
      <c r="A349">
        <v>348</v>
      </c>
      <c r="B349" t="s">
        <v>1256</v>
      </c>
      <c r="C349" t="s">
        <v>1262</v>
      </c>
      <c r="D349" t="s">
        <v>1450</v>
      </c>
      <c r="E349" t="str" cm="1">
        <f t="array" ref="E349">INDEX(municipalities!B:B, MATCH(D349,municipalities!C:C,0),0)</f>
        <v>GM0388</v>
      </c>
      <c r="G349" t="s">
        <v>4504</v>
      </c>
      <c r="H349" t="s">
        <v>4503</v>
      </c>
      <c r="I349" t="str">
        <f t="shared" si="5"/>
        <v>1602</v>
      </c>
      <c r="J349">
        <v>2021</v>
      </c>
      <c r="K349">
        <v>84320796</v>
      </c>
      <c r="L349" t="s">
        <v>3670</v>
      </c>
      <c r="M349" t="s">
        <v>5385</v>
      </c>
      <c r="N349">
        <v>5.2692803910274</v>
      </c>
      <c r="O349">
        <v>52.723413006484499</v>
      </c>
    </row>
    <row r="350" spans="1:15" x14ac:dyDescent="0.25">
      <c r="A350">
        <v>349</v>
      </c>
      <c r="B350" t="s">
        <v>1256</v>
      </c>
      <c r="C350" t="s">
        <v>1262</v>
      </c>
      <c r="D350" t="s">
        <v>1263</v>
      </c>
      <c r="E350" t="str" cm="1">
        <f t="array" ref="E350">INDEX(municipalities!B:B, MATCH(D350,municipalities!C:C,0),0)</f>
        <v>GM0361</v>
      </c>
      <c r="F350" t="s">
        <v>1275</v>
      </c>
      <c r="G350" t="s">
        <v>4505</v>
      </c>
      <c r="H350" t="s">
        <v>4506</v>
      </c>
      <c r="I350" t="str">
        <f t="shared" si="5"/>
        <v>1536</v>
      </c>
      <c r="J350">
        <v>2017</v>
      </c>
      <c r="K350">
        <v>69416656</v>
      </c>
      <c r="L350" t="s">
        <v>3670</v>
      </c>
      <c r="M350" t="s">
        <v>5386</v>
      </c>
      <c r="N350">
        <v>4.7873516473207003</v>
      </c>
      <c r="O350">
        <v>52.528544482533597</v>
      </c>
    </row>
    <row r="351" spans="1:15" x14ac:dyDescent="0.25">
      <c r="A351">
        <v>350</v>
      </c>
      <c r="B351" t="s">
        <v>1256</v>
      </c>
      <c r="C351" t="s">
        <v>1257</v>
      </c>
      <c r="D351" t="s">
        <v>1644</v>
      </c>
      <c r="E351" t="str" cm="1">
        <f t="array" ref="E351">INDEX(municipalities!B:B, MATCH(D351,municipalities!C:C,0),0)</f>
        <v>GM0880</v>
      </c>
      <c r="G351" t="s">
        <v>4507</v>
      </c>
      <c r="H351" t="s">
        <v>4508</v>
      </c>
      <c r="I351" t="str">
        <f t="shared" si="5"/>
        <v>1531</v>
      </c>
      <c r="J351">
        <v>2016</v>
      </c>
      <c r="K351">
        <v>68490135</v>
      </c>
      <c r="L351" t="s">
        <v>3670</v>
      </c>
      <c r="M351" t="s">
        <v>5387</v>
      </c>
      <c r="N351">
        <v>4.8263667546151998</v>
      </c>
      <c r="O351">
        <v>52.499834327905702</v>
      </c>
    </row>
    <row r="352" spans="1:15" x14ac:dyDescent="0.25">
      <c r="A352">
        <v>351</v>
      </c>
      <c r="B352" t="s">
        <v>1256</v>
      </c>
      <c r="C352" t="s">
        <v>1257</v>
      </c>
      <c r="D352" t="s">
        <v>1648</v>
      </c>
      <c r="E352" t="str" cm="1">
        <f t="array" ref="E352">INDEX(municipalities!B:B, MATCH(D352,municipalities!C:C,0),0)</f>
        <v>GM0479</v>
      </c>
      <c r="F352" t="s">
        <v>4509</v>
      </c>
      <c r="G352" t="s">
        <v>4510</v>
      </c>
      <c r="H352" t="s">
        <v>4511</v>
      </c>
      <c r="I352" t="str">
        <f t="shared" si="5"/>
        <v>1507</v>
      </c>
      <c r="J352">
        <v>2018</v>
      </c>
      <c r="K352">
        <v>71024484</v>
      </c>
      <c r="L352" t="s">
        <v>3670</v>
      </c>
      <c r="M352" t="s">
        <v>5388</v>
      </c>
      <c r="N352">
        <v>4.8010715961623003</v>
      </c>
      <c r="O352">
        <v>52.437837483579102</v>
      </c>
    </row>
    <row r="353" spans="1:15" x14ac:dyDescent="0.25">
      <c r="A353">
        <v>352</v>
      </c>
      <c r="B353" t="s">
        <v>1256</v>
      </c>
      <c r="C353" t="s">
        <v>1262</v>
      </c>
      <c r="D353" t="s">
        <v>1648</v>
      </c>
      <c r="E353" t="str" cm="1">
        <f t="array" ref="E353">INDEX(municipalities!B:B, MATCH(D353,municipalities!C:C,0),0)</f>
        <v>GM0479</v>
      </c>
      <c r="F353" t="s">
        <v>4512</v>
      </c>
      <c r="G353" t="s">
        <v>4513</v>
      </c>
      <c r="H353" t="s">
        <v>4514</v>
      </c>
      <c r="I353" t="str">
        <f t="shared" si="5"/>
        <v>1506</v>
      </c>
      <c r="J353">
        <v>1988</v>
      </c>
      <c r="K353">
        <v>35019922</v>
      </c>
      <c r="L353" t="s">
        <v>3670</v>
      </c>
      <c r="M353" t="s">
        <v>5389</v>
      </c>
      <c r="N353">
        <v>4.8196485442194001</v>
      </c>
      <c r="O353">
        <v>52.437234623131502</v>
      </c>
    </row>
    <row r="354" spans="1:15" x14ac:dyDescent="0.25">
      <c r="A354">
        <v>353</v>
      </c>
      <c r="B354" t="s">
        <v>1256</v>
      </c>
      <c r="C354" t="s">
        <v>1262</v>
      </c>
      <c r="D354" t="s">
        <v>1263</v>
      </c>
      <c r="E354" t="str" cm="1">
        <f t="array" ref="E354">INDEX(municipalities!B:B, MATCH(D354,municipalities!C:C,0),0)</f>
        <v>GM0361</v>
      </c>
      <c r="G354" t="s">
        <v>4515</v>
      </c>
      <c r="H354" t="s">
        <v>4516</v>
      </c>
      <c r="I354" t="str">
        <f t="shared" si="5"/>
        <v>1483</v>
      </c>
      <c r="J354">
        <v>2019</v>
      </c>
      <c r="K354">
        <v>74394215</v>
      </c>
      <c r="L354" t="s">
        <v>3670</v>
      </c>
      <c r="M354" t="s">
        <v>5390</v>
      </c>
      <c r="N354">
        <v>4.8451417104091004</v>
      </c>
      <c r="O354">
        <v>52.556832115709199</v>
      </c>
    </row>
    <row r="355" spans="1:15" x14ac:dyDescent="0.25">
      <c r="A355">
        <v>354</v>
      </c>
      <c r="B355" t="s">
        <v>1256</v>
      </c>
      <c r="C355" t="s">
        <v>1257</v>
      </c>
      <c r="D355" t="s">
        <v>1560</v>
      </c>
      <c r="E355" t="str" cm="1">
        <f t="array" ref="E355">INDEX(municipalities!B:B, MATCH(D355,municipalities!C:C,0),0)</f>
        <v>GM0439</v>
      </c>
      <c r="G355" t="s">
        <v>4517</v>
      </c>
      <c r="H355" t="s">
        <v>4518</v>
      </c>
      <c r="I355" t="str">
        <f t="shared" si="5"/>
        <v>1447</v>
      </c>
      <c r="J355">
        <v>2013</v>
      </c>
      <c r="K355">
        <v>67299660</v>
      </c>
      <c r="L355" t="s">
        <v>3670</v>
      </c>
      <c r="M355" t="s">
        <v>5391</v>
      </c>
      <c r="N355">
        <v>4.9710071270871996</v>
      </c>
      <c r="O355">
        <v>52.484911137912398</v>
      </c>
    </row>
    <row r="356" spans="1:15" x14ac:dyDescent="0.25">
      <c r="A356">
        <v>355</v>
      </c>
      <c r="B356" t="s">
        <v>1256</v>
      </c>
      <c r="C356" t="s">
        <v>1257</v>
      </c>
      <c r="D356" t="s">
        <v>1258</v>
      </c>
      <c r="E356" t="str" cm="1">
        <f t="array" ref="E356">INDEX(municipalities!B:B, MATCH(D356,municipalities!C:C,0),0)</f>
        <v>GM0358</v>
      </c>
      <c r="F356" t="s">
        <v>4519</v>
      </c>
      <c r="G356" t="s">
        <v>4520</v>
      </c>
      <c r="H356" t="s">
        <v>4521</v>
      </c>
      <c r="I356" t="str">
        <f t="shared" si="5"/>
        <v>1433</v>
      </c>
      <c r="J356">
        <v>2012</v>
      </c>
      <c r="K356">
        <v>55285538</v>
      </c>
      <c r="L356" t="s">
        <v>3670</v>
      </c>
      <c r="M356" t="s">
        <v>5392</v>
      </c>
      <c r="N356">
        <v>4.7397762915981998</v>
      </c>
      <c r="O356">
        <v>52.237022813870901</v>
      </c>
    </row>
    <row r="357" spans="1:15" x14ac:dyDescent="0.25">
      <c r="A357">
        <v>356</v>
      </c>
      <c r="B357" t="s">
        <v>1256</v>
      </c>
      <c r="C357" t="s">
        <v>1257</v>
      </c>
      <c r="D357" t="s">
        <v>1453</v>
      </c>
      <c r="E357" t="str" cm="1">
        <f t="array" ref="E357">INDEX(municipalities!B:B, MATCH(D357,municipalities!C:C,0),0)</f>
        <v>GM1942</v>
      </c>
      <c r="F357" t="s">
        <v>4522</v>
      </c>
      <c r="G357" t="s">
        <v>4523</v>
      </c>
      <c r="H357" t="s">
        <v>4524</v>
      </c>
      <c r="I357" t="str">
        <f t="shared" si="5"/>
        <v>1406</v>
      </c>
      <c r="J357">
        <v>2013</v>
      </c>
      <c r="K357">
        <v>58095276</v>
      </c>
      <c r="L357" t="s">
        <v>3670</v>
      </c>
      <c r="M357" t="s">
        <v>5393</v>
      </c>
      <c r="N357">
        <v>5.1523492578066996</v>
      </c>
      <c r="O357">
        <v>52.264757876205202</v>
      </c>
    </row>
    <row r="358" spans="1:15" x14ac:dyDescent="0.25">
      <c r="A358">
        <v>357</v>
      </c>
      <c r="B358" t="s">
        <v>1256</v>
      </c>
      <c r="C358" t="s">
        <v>1257</v>
      </c>
      <c r="D358" t="s">
        <v>1288</v>
      </c>
      <c r="E358" t="str" cm="1">
        <f t="array" ref="E358">INDEX(municipalities!B:B, MATCH(D358,municipalities!C:C,0),0)</f>
        <v>GM0363</v>
      </c>
      <c r="F358" t="s">
        <v>1629</v>
      </c>
      <c r="G358" t="s">
        <v>4525</v>
      </c>
      <c r="H358" t="s">
        <v>4526</v>
      </c>
      <c r="I358" t="str">
        <f t="shared" si="5"/>
        <v>1381</v>
      </c>
      <c r="J358">
        <v>2019</v>
      </c>
      <c r="K358">
        <v>75979519</v>
      </c>
      <c r="L358" t="s">
        <v>3670</v>
      </c>
      <c r="M358" t="s">
        <v>5394</v>
      </c>
      <c r="N358">
        <v>5.0733825489458004</v>
      </c>
      <c r="O358">
        <v>52.301117168418699</v>
      </c>
    </row>
    <row r="359" spans="1:15" x14ac:dyDescent="0.25">
      <c r="A359">
        <v>358</v>
      </c>
      <c r="B359" t="s">
        <v>1256</v>
      </c>
      <c r="C359" t="s">
        <v>1257</v>
      </c>
      <c r="D359" t="s">
        <v>4527</v>
      </c>
      <c r="E359" t="str" cm="1">
        <f t="array" ref="E359">INDEX(municipalities!B:B, MATCH(D359,municipalities!C:C,0),0)</f>
        <v>GM0406</v>
      </c>
      <c r="G359" t="s">
        <v>4528</v>
      </c>
      <c r="H359" t="s">
        <v>4529</v>
      </c>
      <c r="I359" t="str">
        <f t="shared" si="5"/>
        <v>1276</v>
      </c>
      <c r="J359">
        <v>2019</v>
      </c>
      <c r="K359">
        <v>76724298</v>
      </c>
      <c r="L359" t="s">
        <v>3670</v>
      </c>
      <c r="M359" t="s">
        <v>5395</v>
      </c>
      <c r="N359">
        <v>5.2510381368454997</v>
      </c>
      <c r="O359">
        <v>52.2915805291832</v>
      </c>
    </row>
    <row r="360" spans="1:15" x14ac:dyDescent="0.25">
      <c r="A360">
        <v>359</v>
      </c>
      <c r="B360" t="s">
        <v>1256</v>
      </c>
      <c r="C360" t="s">
        <v>1257</v>
      </c>
      <c r="D360" t="s">
        <v>4530</v>
      </c>
      <c r="E360" t="str" cm="1">
        <f t="array" ref="E360">INDEX(municipalities!B:B, MATCH(D360,municipalities!C:C,0),0)</f>
        <v>GM0376</v>
      </c>
      <c r="F360" t="s">
        <v>4531</v>
      </c>
      <c r="G360" t="s">
        <v>4532</v>
      </c>
      <c r="H360" t="s">
        <v>4533</v>
      </c>
      <c r="I360" t="str">
        <f t="shared" si="5"/>
        <v>1251</v>
      </c>
      <c r="J360">
        <v>2018</v>
      </c>
      <c r="K360" t="s">
        <v>4534</v>
      </c>
      <c r="L360" t="s">
        <v>3670</v>
      </c>
      <c r="M360" t="s">
        <v>5396</v>
      </c>
      <c r="N360">
        <v>5.2161304820068004</v>
      </c>
      <c r="O360">
        <v>52.247892776166402</v>
      </c>
    </row>
    <row r="361" spans="1:15" x14ac:dyDescent="0.25">
      <c r="A361">
        <v>360</v>
      </c>
      <c r="B361" t="s">
        <v>1256</v>
      </c>
      <c r="C361" t="s">
        <v>1257</v>
      </c>
      <c r="D361" t="s">
        <v>1634</v>
      </c>
      <c r="E361" t="str" cm="1">
        <f t="array" ref="E361">INDEX(municipalities!B:B, MATCH(D361,municipalities!C:C,0),0)</f>
        <v>GM1696</v>
      </c>
      <c r="F361" t="s">
        <v>1638</v>
      </c>
      <c r="G361" t="s">
        <v>4535</v>
      </c>
      <c r="H361" t="s">
        <v>4536</v>
      </c>
      <c r="I361" t="str">
        <f t="shared" si="5"/>
        <v>1241</v>
      </c>
      <c r="J361">
        <v>2018</v>
      </c>
      <c r="K361">
        <v>71045228</v>
      </c>
      <c r="L361" t="s">
        <v>3670</v>
      </c>
      <c r="M361" t="s">
        <v>5397</v>
      </c>
      <c r="N361">
        <v>5.0897444421933997</v>
      </c>
      <c r="O361">
        <v>52.230201446621798</v>
      </c>
    </row>
    <row r="362" spans="1:15" x14ac:dyDescent="0.25">
      <c r="A362">
        <v>361</v>
      </c>
      <c r="B362" t="s">
        <v>1256</v>
      </c>
      <c r="C362" t="s">
        <v>1257</v>
      </c>
      <c r="D362" t="s">
        <v>1515</v>
      </c>
      <c r="E362" t="str" cm="1">
        <f t="array" ref="E362">INDEX(municipalities!B:B, MATCH(D362,municipalities!C:C,0),0)</f>
        <v>GM0402</v>
      </c>
      <c r="G362" t="s">
        <v>4537</v>
      </c>
      <c r="H362" t="s">
        <v>4538</v>
      </c>
      <c r="I362" t="str">
        <f t="shared" si="5"/>
        <v>1216</v>
      </c>
      <c r="J362">
        <v>2021</v>
      </c>
      <c r="K362">
        <v>83276483</v>
      </c>
      <c r="L362" t="s">
        <v>3670</v>
      </c>
      <c r="M362" t="s">
        <v>5398</v>
      </c>
      <c r="N362">
        <v>5.1403235487343997</v>
      </c>
      <c r="O362">
        <v>52.218414192536002</v>
      </c>
    </row>
    <row r="363" spans="1:15" x14ac:dyDescent="0.25">
      <c r="A363">
        <v>362</v>
      </c>
      <c r="B363" t="s">
        <v>1256</v>
      </c>
      <c r="C363" t="s">
        <v>1257</v>
      </c>
      <c r="D363" t="s">
        <v>1515</v>
      </c>
      <c r="E363" t="str" cm="1">
        <f t="array" ref="E363">INDEX(municipalities!B:B, MATCH(D363,municipalities!C:C,0),0)</f>
        <v>GM0402</v>
      </c>
      <c r="G363" t="s">
        <v>4539</v>
      </c>
      <c r="H363" t="s">
        <v>4540</v>
      </c>
      <c r="I363" t="str">
        <f t="shared" si="5"/>
        <v>1215</v>
      </c>
      <c r="J363">
        <v>2015</v>
      </c>
      <c r="K363">
        <v>64251063</v>
      </c>
      <c r="L363" t="s">
        <v>3670</v>
      </c>
      <c r="M363" t="s">
        <v>5399</v>
      </c>
      <c r="N363">
        <v>5.1563580377623</v>
      </c>
      <c r="O363">
        <v>52.213796860434101</v>
      </c>
    </row>
    <row r="364" spans="1:15" x14ac:dyDescent="0.25">
      <c r="A364">
        <v>363</v>
      </c>
      <c r="B364" t="s">
        <v>1256</v>
      </c>
      <c r="C364" t="s">
        <v>1257</v>
      </c>
      <c r="D364" t="s">
        <v>1515</v>
      </c>
      <c r="E364" t="str" cm="1">
        <f t="array" ref="E364">INDEX(municipalities!B:B, MATCH(D364,municipalities!C:C,0),0)</f>
        <v>GM0402</v>
      </c>
      <c r="G364" t="s">
        <v>4541</v>
      </c>
      <c r="H364" t="s">
        <v>4542</v>
      </c>
      <c r="I364" t="str">
        <f t="shared" si="5"/>
        <v>1215</v>
      </c>
      <c r="J364">
        <v>2017</v>
      </c>
      <c r="K364">
        <v>68738196</v>
      </c>
      <c r="L364" t="s">
        <v>3670</v>
      </c>
      <c r="M364" t="s">
        <v>5399</v>
      </c>
      <c r="N364">
        <v>5.1563580377623</v>
      </c>
      <c r="O364">
        <v>52.213796860434101</v>
      </c>
    </row>
    <row r="365" spans="1:15" x14ac:dyDescent="0.25">
      <c r="A365">
        <v>364</v>
      </c>
      <c r="B365" t="s">
        <v>1256</v>
      </c>
      <c r="C365" t="s">
        <v>1257</v>
      </c>
      <c r="D365" t="s">
        <v>1556</v>
      </c>
      <c r="E365" t="str" cm="1">
        <f t="array" ref="E365">INDEX(municipalities!B:B, MATCH(D365,municipalities!C:C,0),0)</f>
        <v>GM0437</v>
      </c>
      <c r="F365" t="s">
        <v>1557</v>
      </c>
      <c r="G365" t="s">
        <v>4543</v>
      </c>
      <c r="H365" t="s">
        <v>4544</v>
      </c>
      <c r="I365" t="str">
        <f t="shared" si="5"/>
        <v>1191</v>
      </c>
      <c r="J365">
        <v>2020</v>
      </c>
      <c r="K365">
        <v>80824455</v>
      </c>
      <c r="L365" t="s">
        <v>3670</v>
      </c>
      <c r="M365" t="s">
        <v>5400</v>
      </c>
      <c r="N365">
        <v>4.9099685866789002</v>
      </c>
      <c r="O365">
        <v>52.281801484880397</v>
      </c>
    </row>
    <row r="366" spans="1:15" x14ac:dyDescent="0.25">
      <c r="A366">
        <v>365</v>
      </c>
      <c r="B366" t="s">
        <v>1256</v>
      </c>
      <c r="C366" t="s">
        <v>1262</v>
      </c>
      <c r="D366" t="s">
        <v>1606</v>
      </c>
      <c r="E366" t="str" cm="1">
        <f t="array" ref="E366">INDEX(municipalities!B:B, MATCH(D366,municipalities!C:C,0),0)</f>
        <v>GM0852</v>
      </c>
      <c r="F366" t="s">
        <v>1624</v>
      </c>
      <c r="G366" t="s">
        <v>4545</v>
      </c>
      <c r="H366" t="s">
        <v>4546</v>
      </c>
      <c r="I366" t="str">
        <f t="shared" si="5"/>
        <v>1141</v>
      </c>
      <c r="J366">
        <v>2015</v>
      </c>
      <c r="K366">
        <v>63329670</v>
      </c>
      <c r="L366" t="s">
        <v>3670</v>
      </c>
      <c r="M366" t="s">
        <v>5401</v>
      </c>
      <c r="N366">
        <v>5.0126460739898997</v>
      </c>
      <c r="O366">
        <v>52.457558658810797</v>
      </c>
    </row>
    <row r="367" spans="1:15" x14ac:dyDescent="0.25">
      <c r="A367">
        <v>366</v>
      </c>
      <c r="B367" t="s">
        <v>1256</v>
      </c>
      <c r="C367" t="s">
        <v>1257</v>
      </c>
      <c r="D367" t="s">
        <v>1606</v>
      </c>
      <c r="E367" t="str" cm="1">
        <f t="array" ref="E367">INDEX(municipalities!B:B, MATCH(D367,municipalities!C:C,0),0)</f>
        <v>GM0852</v>
      </c>
      <c r="F367" t="s">
        <v>1613</v>
      </c>
      <c r="G367" t="s">
        <v>4547</v>
      </c>
      <c r="H367" t="s">
        <v>4548</v>
      </c>
      <c r="I367" t="str">
        <f t="shared" si="5"/>
        <v>1141</v>
      </c>
      <c r="J367">
        <v>1988</v>
      </c>
      <c r="K367">
        <v>36033388</v>
      </c>
      <c r="L367" t="s">
        <v>3670</v>
      </c>
      <c r="M367" t="s">
        <v>5401</v>
      </c>
      <c r="N367">
        <v>5.0126460739898997</v>
      </c>
      <c r="O367">
        <v>52.457558658810797</v>
      </c>
    </row>
    <row r="368" spans="1:15" x14ac:dyDescent="0.25">
      <c r="A368">
        <v>367</v>
      </c>
      <c r="B368" t="s">
        <v>1256</v>
      </c>
      <c r="C368" t="s">
        <v>1257</v>
      </c>
      <c r="D368" t="s">
        <v>1288</v>
      </c>
      <c r="E368" t="str" cm="1">
        <f t="array" ref="E368">INDEX(municipalities!B:B, MATCH(D368,municipalities!C:C,0),0)</f>
        <v>GM0363</v>
      </c>
      <c r="G368" t="s">
        <v>4549</v>
      </c>
      <c r="H368" t="s">
        <v>4550</v>
      </c>
      <c r="I368" t="str">
        <f t="shared" si="5"/>
        <v>1112</v>
      </c>
      <c r="J368">
        <v>2020</v>
      </c>
      <c r="K368">
        <v>78305691</v>
      </c>
      <c r="L368" t="s">
        <v>3670</v>
      </c>
      <c r="M368" t="s">
        <v>5402</v>
      </c>
      <c r="N368">
        <v>4.9762077743969</v>
      </c>
      <c r="O368">
        <v>52.328536775186002</v>
      </c>
    </row>
    <row r="369" spans="1:15" x14ac:dyDescent="0.25">
      <c r="A369">
        <v>368</v>
      </c>
      <c r="B369" t="s">
        <v>1256</v>
      </c>
      <c r="C369" t="s">
        <v>1257</v>
      </c>
      <c r="D369" t="s">
        <v>1288</v>
      </c>
      <c r="E369" t="str" cm="1">
        <f t="array" ref="E369">INDEX(municipalities!B:B, MATCH(D369,municipalities!C:C,0),0)</f>
        <v>GM0363</v>
      </c>
      <c r="G369" t="s">
        <v>4551</v>
      </c>
      <c r="H369" t="s">
        <v>4552</v>
      </c>
      <c r="I369" t="str">
        <f t="shared" si="5"/>
        <v>1106</v>
      </c>
      <c r="J369">
        <v>2020</v>
      </c>
      <c r="K369">
        <v>80429319</v>
      </c>
      <c r="L369" t="s">
        <v>3670</v>
      </c>
      <c r="M369" t="s">
        <v>5403</v>
      </c>
      <c r="N369">
        <v>4.9777063729081998</v>
      </c>
      <c r="O369">
        <v>52.300362586863997</v>
      </c>
    </row>
    <row r="370" spans="1:15" x14ac:dyDescent="0.25">
      <c r="A370">
        <v>369</v>
      </c>
      <c r="B370" t="s">
        <v>1256</v>
      </c>
      <c r="C370" t="s">
        <v>1257</v>
      </c>
      <c r="D370" t="s">
        <v>1288</v>
      </c>
      <c r="E370" t="str" cm="1">
        <f t="array" ref="E370">INDEX(municipalities!B:B, MATCH(D370,municipalities!C:C,0),0)</f>
        <v>GM0363</v>
      </c>
      <c r="G370" t="s">
        <v>4553</v>
      </c>
      <c r="H370" t="s">
        <v>4554</v>
      </c>
      <c r="I370" t="str">
        <f t="shared" si="5"/>
        <v>1078</v>
      </c>
      <c r="J370">
        <v>2021</v>
      </c>
      <c r="K370">
        <v>82977089</v>
      </c>
      <c r="L370" t="s">
        <v>3670</v>
      </c>
      <c r="M370" t="s">
        <v>5404</v>
      </c>
      <c r="N370">
        <v>4.8952731769162998</v>
      </c>
      <c r="O370">
        <v>52.345010553390601</v>
      </c>
    </row>
    <row r="371" spans="1:15" x14ac:dyDescent="0.25">
      <c r="A371">
        <v>370</v>
      </c>
      <c r="B371" t="s">
        <v>1256</v>
      </c>
      <c r="C371" t="s">
        <v>1257</v>
      </c>
      <c r="D371" t="s">
        <v>1288</v>
      </c>
      <c r="E371" t="str" cm="1">
        <f t="array" ref="E371">INDEX(municipalities!B:B, MATCH(D371,municipalities!C:C,0),0)</f>
        <v>GM0363</v>
      </c>
      <c r="G371" t="s">
        <v>4555</v>
      </c>
      <c r="H371" t="s">
        <v>4556</v>
      </c>
      <c r="I371" t="str">
        <f t="shared" si="5"/>
        <v>1076</v>
      </c>
      <c r="J371">
        <v>2013</v>
      </c>
      <c r="K371">
        <v>58528806</v>
      </c>
      <c r="L371" t="s">
        <v>3670</v>
      </c>
      <c r="M371" t="s">
        <v>5405</v>
      </c>
      <c r="N371">
        <v>4.8589211451176997</v>
      </c>
      <c r="O371">
        <v>52.343038766739397</v>
      </c>
    </row>
    <row r="372" spans="1:15" x14ac:dyDescent="0.25">
      <c r="A372">
        <v>371</v>
      </c>
      <c r="B372" t="s">
        <v>1256</v>
      </c>
      <c r="C372" t="s">
        <v>1257</v>
      </c>
      <c r="D372" t="s">
        <v>1288</v>
      </c>
      <c r="E372" t="str" cm="1">
        <f t="array" ref="E372">INDEX(municipalities!B:B, MATCH(D372,municipalities!C:C,0),0)</f>
        <v>GM0363</v>
      </c>
      <c r="G372" t="s">
        <v>4557</v>
      </c>
      <c r="H372" t="s">
        <v>4558</v>
      </c>
      <c r="I372" t="str">
        <f t="shared" si="5"/>
        <v>1064</v>
      </c>
      <c r="J372">
        <v>2022</v>
      </c>
      <c r="K372">
        <v>85566667</v>
      </c>
      <c r="L372" t="s">
        <v>3670</v>
      </c>
      <c r="M372" t="s">
        <v>5406</v>
      </c>
      <c r="N372">
        <v>4.8207938863536004</v>
      </c>
      <c r="O372">
        <v>52.371010887414499</v>
      </c>
    </row>
    <row r="373" spans="1:15" x14ac:dyDescent="0.25">
      <c r="A373">
        <v>372</v>
      </c>
      <c r="B373" t="s">
        <v>1256</v>
      </c>
      <c r="C373" t="s">
        <v>1257</v>
      </c>
      <c r="D373" t="s">
        <v>1288</v>
      </c>
      <c r="E373" t="str" cm="1">
        <f t="array" ref="E373">INDEX(municipalities!B:B, MATCH(D373,municipalities!C:C,0),0)</f>
        <v>GM0363</v>
      </c>
      <c r="G373" t="s">
        <v>4559</v>
      </c>
      <c r="H373" t="s">
        <v>4560</v>
      </c>
      <c r="I373" t="str">
        <f t="shared" si="5"/>
        <v>1062</v>
      </c>
      <c r="J373">
        <v>2019</v>
      </c>
      <c r="K373">
        <v>75694131</v>
      </c>
      <c r="L373" t="s">
        <v>3670</v>
      </c>
      <c r="M373" t="s">
        <v>5407</v>
      </c>
      <c r="N373">
        <v>4.8383441155505</v>
      </c>
      <c r="O373">
        <v>52.351681143121397</v>
      </c>
    </row>
    <row r="374" spans="1:15" x14ac:dyDescent="0.25">
      <c r="A374">
        <v>373</v>
      </c>
      <c r="B374" t="s">
        <v>1256</v>
      </c>
      <c r="C374" t="s">
        <v>1257</v>
      </c>
      <c r="D374" t="s">
        <v>1288</v>
      </c>
      <c r="E374" t="str" cm="1">
        <f t="array" ref="E374">INDEX(municipalities!B:B, MATCH(D374,municipalities!C:C,0),0)</f>
        <v>GM0363</v>
      </c>
      <c r="G374" t="s">
        <v>4561</v>
      </c>
      <c r="H374" t="s">
        <v>4562</v>
      </c>
      <c r="I374" t="str">
        <f t="shared" si="5"/>
        <v>1054</v>
      </c>
      <c r="J374">
        <v>2018</v>
      </c>
      <c r="K374">
        <v>73208094</v>
      </c>
      <c r="L374" t="s">
        <v>3670</v>
      </c>
      <c r="M374" t="s">
        <v>5408</v>
      </c>
      <c r="N374">
        <v>4.8682329555074002</v>
      </c>
      <c r="O374">
        <v>52.361622395219896</v>
      </c>
    </row>
    <row r="375" spans="1:15" x14ac:dyDescent="0.25">
      <c r="A375">
        <v>374</v>
      </c>
      <c r="B375" t="s">
        <v>1256</v>
      </c>
      <c r="C375" t="s">
        <v>1257</v>
      </c>
      <c r="D375" t="s">
        <v>1288</v>
      </c>
      <c r="E375" t="str" cm="1">
        <f t="array" ref="E375">INDEX(municipalities!B:B, MATCH(D375,municipalities!C:C,0),0)</f>
        <v>GM0363</v>
      </c>
      <c r="G375" t="s">
        <v>4563</v>
      </c>
      <c r="H375" t="s">
        <v>4564</v>
      </c>
      <c r="I375" t="str">
        <f t="shared" si="5"/>
        <v>1051</v>
      </c>
      <c r="J375">
        <v>2014</v>
      </c>
      <c r="K375">
        <v>68063881</v>
      </c>
      <c r="L375" t="s">
        <v>3670</v>
      </c>
      <c r="M375" t="s">
        <v>5409</v>
      </c>
      <c r="N375">
        <v>4.8684919770231003</v>
      </c>
      <c r="O375">
        <v>52.380774036424299</v>
      </c>
    </row>
    <row r="376" spans="1:15" x14ac:dyDescent="0.25">
      <c r="A376">
        <v>375</v>
      </c>
      <c r="B376" t="s">
        <v>1256</v>
      </c>
      <c r="C376" t="s">
        <v>1257</v>
      </c>
      <c r="D376" t="s">
        <v>1288</v>
      </c>
      <c r="E376" t="str" cm="1">
        <f t="array" ref="E376">INDEX(municipalities!B:B, MATCH(D376,municipalities!C:C,0),0)</f>
        <v>GM0363</v>
      </c>
      <c r="G376" t="s">
        <v>4565</v>
      </c>
      <c r="H376" t="s">
        <v>4566</v>
      </c>
      <c r="I376" t="str">
        <f t="shared" si="5"/>
        <v>1033</v>
      </c>
      <c r="J376">
        <v>2013</v>
      </c>
      <c r="K376">
        <v>58051198</v>
      </c>
      <c r="L376" t="s">
        <v>3670</v>
      </c>
      <c r="M376" t="s">
        <v>5410</v>
      </c>
      <c r="N376">
        <v>4.886046827196</v>
      </c>
      <c r="O376">
        <v>52.409111460606802</v>
      </c>
    </row>
    <row r="377" spans="1:15" x14ac:dyDescent="0.25">
      <c r="A377">
        <v>376</v>
      </c>
      <c r="B377" t="s">
        <v>1256</v>
      </c>
      <c r="C377" t="s">
        <v>1257</v>
      </c>
      <c r="D377" t="s">
        <v>1288</v>
      </c>
      <c r="E377" t="str" cm="1">
        <f t="array" ref="E377">INDEX(municipalities!B:B, MATCH(D377,municipalities!C:C,0),0)</f>
        <v>GM0363</v>
      </c>
      <c r="G377" t="s">
        <v>4567</v>
      </c>
      <c r="H377" t="s">
        <v>4568</v>
      </c>
      <c r="I377" t="str">
        <f t="shared" si="5"/>
        <v>1031</v>
      </c>
      <c r="J377">
        <v>2011</v>
      </c>
      <c r="K377">
        <v>54378990</v>
      </c>
      <c r="L377" t="s">
        <v>3670</v>
      </c>
      <c r="M377" t="s">
        <v>5411</v>
      </c>
      <c r="N377">
        <v>4.9037624422323001</v>
      </c>
      <c r="O377">
        <v>52.389522299534498</v>
      </c>
    </row>
    <row r="378" spans="1:15" x14ac:dyDescent="0.25">
      <c r="A378">
        <v>377</v>
      </c>
      <c r="B378" t="s">
        <v>1256</v>
      </c>
      <c r="C378" t="s">
        <v>1257</v>
      </c>
      <c r="D378" t="s">
        <v>1288</v>
      </c>
      <c r="E378" t="str" cm="1">
        <f t="array" ref="E378">INDEX(municipalities!B:B, MATCH(D378,municipalities!C:C,0),0)</f>
        <v>GM0363</v>
      </c>
      <c r="G378" t="s">
        <v>4569</v>
      </c>
      <c r="H378" t="s">
        <v>4570</v>
      </c>
      <c r="I378" t="str">
        <f t="shared" si="5"/>
        <v>1019</v>
      </c>
      <c r="J378">
        <v>2015</v>
      </c>
      <c r="K378">
        <v>63051680</v>
      </c>
      <c r="L378" t="s">
        <v>3670</v>
      </c>
      <c r="M378" t="s">
        <v>5412</v>
      </c>
      <c r="N378">
        <v>4.9393093974940996</v>
      </c>
      <c r="O378">
        <v>52.375422657735697</v>
      </c>
    </row>
    <row r="379" spans="1:15" x14ac:dyDescent="0.25">
      <c r="A379">
        <v>378</v>
      </c>
      <c r="B379" t="s">
        <v>1256</v>
      </c>
      <c r="C379" t="s">
        <v>1257</v>
      </c>
      <c r="D379" t="s">
        <v>1288</v>
      </c>
      <c r="E379" t="str" cm="1">
        <f t="array" ref="E379">INDEX(municipalities!B:B, MATCH(D379,municipalities!C:C,0),0)</f>
        <v>GM0363</v>
      </c>
      <c r="G379" t="s">
        <v>4571</v>
      </c>
      <c r="H379" t="s">
        <v>4572</v>
      </c>
      <c r="I379" t="str">
        <f t="shared" si="5"/>
        <v>1019</v>
      </c>
      <c r="J379">
        <v>2016</v>
      </c>
      <c r="K379">
        <v>65800850</v>
      </c>
      <c r="L379" t="s">
        <v>3670</v>
      </c>
      <c r="M379" t="s">
        <v>5412</v>
      </c>
      <c r="N379">
        <v>4.9393093974940996</v>
      </c>
      <c r="O379">
        <v>52.375422657735697</v>
      </c>
    </row>
    <row r="380" spans="1:15" x14ac:dyDescent="0.25">
      <c r="A380">
        <v>379</v>
      </c>
      <c r="B380" t="s">
        <v>1256</v>
      </c>
      <c r="C380" t="s">
        <v>1257</v>
      </c>
      <c r="D380" t="s">
        <v>1288</v>
      </c>
      <c r="E380" t="str" cm="1">
        <f t="array" ref="E380">INDEX(municipalities!B:B, MATCH(D380,municipalities!C:C,0),0)</f>
        <v>GM0363</v>
      </c>
      <c r="G380" t="s">
        <v>4573</v>
      </c>
      <c r="H380" t="s">
        <v>4574</v>
      </c>
      <c r="I380" t="str">
        <f t="shared" si="5"/>
        <v>1013</v>
      </c>
      <c r="J380">
        <v>2022</v>
      </c>
      <c r="K380">
        <v>88481506</v>
      </c>
      <c r="L380" t="s">
        <v>3670</v>
      </c>
      <c r="M380" t="s">
        <v>5413</v>
      </c>
      <c r="N380">
        <v>4.8741895748806003</v>
      </c>
      <c r="O380">
        <v>52.396918272214101</v>
      </c>
    </row>
    <row r="381" spans="1:15" x14ac:dyDescent="0.25">
      <c r="A381">
        <v>380</v>
      </c>
      <c r="B381" t="s">
        <v>1256</v>
      </c>
      <c r="C381" t="s">
        <v>1257</v>
      </c>
      <c r="D381" t="s">
        <v>1288</v>
      </c>
      <c r="E381" t="str" cm="1">
        <f t="array" ref="E381">INDEX(municipalities!B:B, MATCH(D381,municipalities!C:C,0),0)</f>
        <v>GM0363</v>
      </c>
      <c r="G381" t="s">
        <v>4575</v>
      </c>
      <c r="H381" t="s">
        <v>4576</v>
      </c>
      <c r="I381" t="str">
        <f t="shared" si="5"/>
        <v>1098</v>
      </c>
      <c r="J381">
        <v>2015</v>
      </c>
      <c r="K381" t="s">
        <v>4577</v>
      </c>
      <c r="L381" t="s">
        <v>3670</v>
      </c>
      <c r="M381" t="s">
        <v>5414</v>
      </c>
      <c r="N381">
        <v>4.9491926125568</v>
      </c>
      <c r="O381">
        <v>52.351783641001198</v>
      </c>
    </row>
    <row r="382" spans="1:15" x14ac:dyDescent="0.25">
      <c r="A382">
        <v>381</v>
      </c>
      <c r="B382" t="s">
        <v>1256</v>
      </c>
      <c r="C382" t="s">
        <v>1257</v>
      </c>
      <c r="D382" t="s">
        <v>1634</v>
      </c>
      <c r="E382" t="str" cm="1">
        <f t="array" ref="E382">INDEX(municipalities!B:B, MATCH(D382,municipalities!C:C,0),0)</f>
        <v>GM1696</v>
      </c>
      <c r="F382" t="s">
        <v>4578</v>
      </c>
      <c r="G382" t="s">
        <v>4579</v>
      </c>
      <c r="H382" t="s">
        <v>4580</v>
      </c>
      <c r="I382" t="str">
        <f t="shared" si="5"/>
        <v>1394</v>
      </c>
      <c r="J382">
        <v>2024</v>
      </c>
      <c r="K382" t="s">
        <v>3929</v>
      </c>
      <c r="L382" t="s">
        <v>3670</v>
      </c>
      <c r="M382" t="s">
        <v>5415</v>
      </c>
      <c r="N382">
        <v>5.0606475996088003</v>
      </c>
      <c r="O382">
        <v>52.258136958406403</v>
      </c>
    </row>
    <row r="383" spans="1:15" x14ac:dyDescent="0.25">
      <c r="A383">
        <v>382</v>
      </c>
      <c r="B383" t="s">
        <v>1651</v>
      </c>
      <c r="C383" t="s">
        <v>1659</v>
      </c>
      <c r="D383" t="s">
        <v>1805</v>
      </c>
      <c r="E383" t="str" cm="1">
        <f t="array" ref="E383">INDEX(municipalities!B:B, MATCH(D383,municipalities!C:C,0),0)</f>
        <v>GM1708</v>
      </c>
      <c r="F383" t="s">
        <v>4581</v>
      </c>
      <c r="G383" t="s">
        <v>4582</v>
      </c>
      <c r="H383" t="s">
        <v>4583</v>
      </c>
      <c r="I383" t="str">
        <f t="shared" si="5"/>
        <v>8397</v>
      </c>
      <c r="J383">
        <v>2018</v>
      </c>
      <c r="K383">
        <v>72786809</v>
      </c>
      <c r="L383" t="s">
        <v>3670</v>
      </c>
      <c r="M383" t="s">
        <v>5416</v>
      </c>
      <c r="N383">
        <v>6.0397427082199</v>
      </c>
      <c r="O383">
        <v>52.845882718746203</v>
      </c>
    </row>
    <row r="384" spans="1:15" x14ac:dyDescent="0.25">
      <c r="A384">
        <v>383</v>
      </c>
      <c r="B384" t="s">
        <v>1651</v>
      </c>
      <c r="C384" t="s">
        <v>1659</v>
      </c>
      <c r="D384" t="s">
        <v>1805</v>
      </c>
      <c r="E384" t="str" cm="1">
        <f t="array" ref="E384">INDEX(municipalities!B:B, MATCH(D384,municipalities!C:C,0),0)</f>
        <v>GM1708</v>
      </c>
      <c r="F384" t="s">
        <v>2682</v>
      </c>
      <c r="G384" t="s">
        <v>4584</v>
      </c>
      <c r="H384" t="s">
        <v>4585</v>
      </c>
      <c r="I384" t="str">
        <f t="shared" si="5"/>
        <v>8375</v>
      </c>
      <c r="J384">
        <v>2018</v>
      </c>
      <c r="K384">
        <v>70862982</v>
      </c>
      <c r="L384" t="s">
        <v>3670</v>
      </c>
      <c r="M384" t="s">
        <v>5417</v>
      </c>
      <c r="N384">
        <v>5.9572240878090996</v>
      </c>
      <c r="O384">
        <v>52.825410237474898</v>
      </c>
    </row>
    <row r="385" spans="1:15" x14ac:dyDescent="0.25">
      <c r="A385">
        <v>384</v>
      </c>
      <c r="B385" t="s">
        <v>1651</v>
      </c>
      <c r="C385" t="s">
        <v>1659</v>
      </c>
      <c r="D385" t="s">
        <v>1805</v>
      </c>
      <c r="E385" t="str" cm="1">
        <f t="array" ref="E385">INDEX(municipalities!B:B, MATCH(D385,municipalities!C:C,0),0)</f>
        <v>GM1708</v>
      </c>
      <c r="F385" t="s">
        <v>1815</v>
      </c>
      <c r="G385" t="s">
        <v>4586</v>
      </c>
      <c r="H385" t="s">
        <v>4587</v>
      </c>
      <c r="I385" t="str">
        <f t="shared" si="5"/>
        <v>8355</v>
      </c>
      <c r="J385">
        <v>2019</v>
      </c>
      <c r="K385">
        <v>76599736</v>
      </c>
      <c r="L385" t="s">
        <v>3670</v>
      </c>
      <c r="M385" t="s">
        <v>5418</v>
      </c>
      <c r="N385">
        <v>6.0587558591426998</v>
      </c>
      <c r="O385">
        <v>52.735440386552398</v>
      </c>
    </row>
    <row r="386" spans="1:15" x14ac:dyDescent="0.25">
      <c r="A386">
        <v>385</v>
      </c>
      <c r="B386" t="s">
        <v>1651</v>
      </c>
      <c r="C386" t="s">
        <v>1659</v>
      </c>
      <c r="D386" t="s">
        <v>1805</v>
      </c>
      <c r="E386" t="str" cm="1">
        <f t="array" ref="E386">INDEX(municipalities!B:B, MATCH(D386,municipalities!C:C,0),0)</f>
        <v>GM1708</v>
      </c>
      <c r="F386" t="s">
        <v>1815</v>
      </c>
      <c r="G386" t="s">
        <v>4588</v>
      </c>
      <c r="H386" t="s">
        <v>4589</v>
      </c>
      <c r="I386" t="str">
        <f t="shared" ref="I386:I449" si="6">LEFT(H386,4)</f>
        <v>8355</v>
      </c>
      <c r="J386">
        <v>2016</v>
      </c>
      <c r="K386">
        <v>67269710</v>
      </c>
      <c r="L386" t="s">
        <v>3670</v>
      </c>
      <c r="M386" t="s">
        <v>5418</v>
      </c>
      <c r="N386">
        <v>6.0587558591426998</v>
      </c>
      <c r="O386">
        <v>52.735440386552398</v>
      </c>
    </row>
    <row r="387" spans="1:15" x14ac:dyDescent="0.25">
      <c r="A387">
        <v>386</v>
      </c>
      <c r="B387" t="s">
        <v>1651</v>
      </c>
      <c r="C387" t="s">
        <v>1659</v>
      </c>
      <c r="D387" t="s">
        <v>1805</v>
      </c>
      <c r="E387" t="str" cm="1">
        <f t="array" ref="E387">INDEX(municipalities!B:B, MATCH(D387,municipalities!C:C,0),0)</f>
        <v>GM1708</v>
      </c>
      <c r="F387" t="s">
        <v>1809</v>
      </c>
      <c r="G387" t="s">
        <v>4590</v>
      </c>
      <c r="H387" t="s">
        <v>4591</v>
      </c>
      <c r="I387" t="str">
        <f t="shared" si="6"/>
        <v>8334</v>
      </c>
      <c r="J387">
        <v>2019</v>
      </c>
      <c r="K387">
        <v>74584278</v>
      </c>
      <c r="L387" t="s">
        <v>3670</v>
      </c>
      <c r="M387" t="s">
        <v>5419</v>
      </c>
      <c r="N387">
        <v>6.0893681652584997</v>
      </c>
      <c r="O387">
        <v>52.7969549697793</v>
      </c>
    </row>
    <row r="388" spans="1:15" x14ac:dyDescent="0.25">
      <c r="A388">
        <v>387</v>
      </c>
      <c r="B388" t="s">
        <v>1651</v>
      </c>
      <c r="C388" t="s">
        <v>1659</v>
      </c>
      <c r="D388" t="s">
        <v>1805</v>
      </c>
      <c r="E388" t="str" cm="1">
        <f t="array" ref="E388">INDEX(municipalities!B:B, MATCH(D388,municipalities!C:C,0),0)</f>
        <v>GM1708</v>
      </c>
      <c r="F388" t="s">
        <v>4592</v>
      </c>
      <c r="G388" t="s">
        <v>4593</v>
      </c>
      <c r="H388" t="s">
        <v>4594</v>
      </c>
      <c r="I388" t="str">
        <f t="shared" si="6"/>
        <v>8325</v>
      </c>
      <c r="J388">
        <v>2019</v>
      </c>
      <c r="K388">
        <v>74101285</v>
      </c>
      <c r="L388" t="s">
        <v>3670</v>
      </c>
      <c r="M388" t="s">
        <v>5420</v>
      </c>
      <c r="N388">
        <v>5.9700906301577001</v>
      </c>
      <c r="O388">
        <v>52.675509464413302</v>
      </c>
    </row>
    <row r="389" spans="1:15" x14ac:dyDescent="0.25">
      <c r="A389">
        <v>388</v>
      </c>
      <c r="B389" t="s">
        <v>1651</v>
      </c>
      <c r="C389" t="s">
        <v>1659</v>
      </c>
      <c r="D389" t="s">
        <v>1754</v>
      </c>
      <c r="E389" t="str" cm="1">
        <f t="array" ref="E389">INDEX(municipalities!B:B, MATCH(D389,municipalities!C:C,0),0)</f>
        <v>GM0166</v>
      </c>
      <c r="F389" t="s">
        <v>4595</v>
      </c>
      <c r="G389" t="s">
        <v>4596</v>
      </c>
      <c r="H389" t="s">
        <v>4597</v>
      </c>
      <c r="I389" t="str">
        <f t="shared" si="6"/>
        <v>8278</v>
      </c>
      <c r="J389">
        <v>2022</v>
      </c>
      <c r="K389">
        <v>85693367</v>
      </c>
      <c r="L389" t="s">
        <v>3670</v>
      </c>
      <c r="M389" t="s">
        <v>5421</v>
      </c>
      <c r="N389">
        <v>5.9292270051702998</v>
      </c>
      <c r="O389">
        <v>52.5062928194222</v>
      </c>
    </row>
    <row r="390" spans="1:15" x14ac:dyDescent="0.25">
      <c r="A390">
        <v>389</v>
      </c>
      <c r="B390" t="s">
        <v>1651</v>
      </c>
      <c r="C390" t="s">
        <v>1659</v>
      </c>
      <c r="D390" t="s">
        <v>1754</v>
      </c>
      <c r="E390" t="str" cm="1">
        <f t="array" ref="E390">INDEX(municipalities!B:B, MATCH(D390,municipalities!C:C,0),0)</f>
        <v>GM0166</v>
      </c>
      <c r="F390" t="s">
        <v>4598</v>
      </c>
      <c r="G390" t="s">
        <v>4599</v>
      </c>
      <c r="H390" t="s">
        <v>4600</v>
      </c>
      <c r="I390" t="str">
        <f t="shared" si="6"/>
        <v>8276</v>
      </c>
      <c r="J390">
        <v>2019</v>
      </c>
      <c r="K390">
        <v>75201267</v>
      </c>
      <c r="L390" t="s">
        <v>3670</v>
      </c>
      <c r="M390" t="s">
        <v>5422</v>
      </c>
      <c r="N390">
        <v>5.9892357224159003</v>
      </c>
      <c r="O390">
        <v>52.508790622771997</v>
      </c>
    </row>
    <row r="391" spans="1:15" x14ac:dyDescent="0.25">
      <c r="A391">
        <v>390</v>
      </c>
      <c r="B391" t="s">
        <v>1651</v>
      </c>
      <c r="C391" t="s">
        <v>1659</v>
      </c>
      <c r="D391" t="s">
        <v>1761</v>
      </c>
      <c r="E391" t="str" cm="1">
        <f t="array" ref="E391">INDEX(municipalities!B:B, MATCH(D391,municipalities!C:C,0),0)</f>
        <v>GM1773</v>
      </c>
      <c r="F391" t="s">
        <v>1762</v>
      </c>
      <c r="G391" t="s">
        <v>4601</v>
      </c>
      <c r="H391" t="s">
        <v>4602</v>
      </c>
      <c r="I391" t="str">
        <f t="shared" si="6"/>
        <v>8196</v>
      </c>
      <c r="J391">
        <v>2021</v>
      </c>
      <c r="K391">
        <v>81707975</v>
      </c>
      <c r="L391" t="s">
        <v>3670</v>
      </c>
      <c r="M391" t="s">
        <v>5423</v>
      </c>
      <c r="N391">
        <v>6.0889869625766</v>
      </c>
      <c r="O391">
        <v>52.328412581778501</v>
      </c>
    </row>
    <row r="392" spans="1:15" x14ac:dyDescent="0.25">
      <c r="A392">
        <v>391</v>
      </c>
      <c r="B392" t="s">
        <v>1651</v>
      </c>
      <c r="C392" t="s">
        <v>1659</v>
      </c>
      <c r="D392" t="s">
        <v>1828</v>
      </c>
      <c r="E392" t="str" cm="1">
        <f t="array" ref="E392">INDEX(municipalities!B:B, MATCH(D392,municipalities!C:C,0),0)</f>
        <v>GM1896</v>
      </c>
      <c r="F392" t="s">
        <v>510</v>
      </c>
      <c r="G392" t="s">
        <v>4603</v>
      </c>
      <c r="H392" t="s">
        <v>4604</v>
      </c>
      <c r="I392" t="str">
        <f t="shared" si="6"/>
        <v>8191</v>
      </c>
      <c r="J392">
        <v>2021</v>
      </c>
      <c r="K392">
        <v>83909818</v>
      </c>
      <c r="L392" t="s">
        <v>3670</v>
      </c>
      <c r="M392" t="s">
        <v>5424</v>
      </c>
      <c r="N392">
        <v>6.0659429566903</v>
      </c>
      <c r="O392">
        <v>52.429952169662101</v>
      </c>
    </row>
    <row r="393" spans="1:15" x14ac:dyDescent="0.25">
      <c r="A393">
        <v>392</v>
      </c>
      <c r="B393" t="s">
        <v>1651</v>
      </c>
      <c r="C393" t="s">
        <v>1659</v>
      </c>
      <c r="D393" t="s">
        <v>1660</v>
      </c>
      <c r="E393" t="str" cm="1">
        <f t="array" ref="E393">INDEX(municipalities!B:B, MATCH(D393,municipalities!C:C,0),0)</f>
        <v>GM0148</v>
      </c>
      <c r="F393" t="s">
        <v>4605</v>
      </c>
      <c r="G393" t="s">
        <v>4606</v>
      </c>
      <c r="H393" t="s">
        <v>4607</v>
      </c>
      <c r="I393" t="str">
        <f t="shared" si="6"/>
        <v>8152</v>
      </c>
      <c r="J393">
        <v>2013</v>
      </c>
      <c r="K393">
        <v>58569294</v>
      </c>
      <c r="L393" t="s">
        <v>3670</v>
      </c>
      <c r="M393" t="s">
        <v>5425</v>
      </c>
      <c r="N393">
        <v>6.3188135949384998</v>
      </c>
      <c r="O393">
        <v>52.451239583674898</v>
      </c>
    </row>
    <row r="394" spans="1:15" x14ac:dyDescent="0.25">
      <c r="A394">
        <v>393</v>
      </c>
      <c r="B394" t="s">
        <v>1651</v>
      </c>
      <c r="C394" t="s">
        <v>1659</v>
      </c>
      <c r="D394" t="s">
        <v>1761</v>
      </c>
      <c r="E394" t="str" cm="1">
        <f t="array" ref="E394">INDEX(municipalities!B:B, MATCH(D394,municipalities!C:C,0),0)</f>
        <v>GM1773</v>
      </c>
      <c r="G394" t="s">
        <v>4608</v>
      </c>
      <c r="H394" t="s">
        <v>4609</v>
      </c>
      <c r="I394" t="str">
        <f t="shared" si="6"/>
        <v>8131</v>
      </c>
      <c r="J394">
        <v>2019</v>
      </c>
      <c r="K394">
        <v>72693606</v>
      </c>
      <c r="L394" t="s">
        <v>3670</v>
      </c>
      <c r="M394" t="s">
        <v>5426</v>
      </c>
      <c r="N394">
        <v>6.1704635872129998</v>
      </c>
      <c r="O394">
        <v>52.401689207115297</v>
      </c>
    </row>
    <row r="395" spans="1:15" x14ac:dyDescent="0.25">
      <c r="A395">
        <v>394</v>
      </c>
      <c r="B395" t="s">
        <v>1651</v>
      </c>
      <c r="C395" t="s">
        <v>1659</v>
      </c>
      <c r="D395" t="s">
        <v>1761</v>
      </c>
      <c r="E395" t="str" cm="1">
        <f t="array" ref="E395">INDEX(municipalities!B:B, MATCH(D395,municipalities!C:C,0),0)</f>
        <v>GM1773</v>
      </c>
      <c r="F395" t="s">
        <v>2660</v>
      </c>
      <c r="G395" t="s">
        <v>4610</v>
      </c>
      <c r="H395" t="s">
        <v>4611</v>
      </c>
      <c r="I395" t="str">
        <f t="shared" si="6"/>
        <v>8131</v>
      </c>
      <c r="J395">
        <v>2021</v>
      </c>
      <c r="K395">
        <v>82876258</v>
      </c>
      <c r="L395" t="s">
        <v>3670</v>
      </c>
      <c r="M395" t="s">
        <v>5426</v>
      </c>
      <c r="N395">
        <v>6.1704635872129998</v>
      </c>
      <c r="O395">
        <v>52.401689207115297</v>
      </c>
    </row>
    <row r="396" spans="1:15" x14ac:dyDescent="0.25">
      <c r="A396">
        <v>395</v>
      </c>
      <c r="B396" t="s">
        <v>1651</v>
      </c>
      <c r="C396" t="s">
        <v>1659</v>
      </c>
      <c r="D396" t="s">
        <v>1761</v>
      </c>
      <c r="E396" t="str" cm="1">
        <f t="array" ref="E396">INDEX(municipalities!B:B, MATCH(D396,municipalities!C:C,0),0)</f>
        <v>GM1773</v>
      </c>
      <c r="F396" t="s">
        <v>4612</v>
      </c>
      <c r="G396" t="s">
        <v>4613</v>
      </c>
      <c r="H396" t="s">
        <v>4614</v>
      </c>
      <c r="I396" t="str">
        <f t="shared" si="6"/>
        <v>8121</v>
      </c>
      <c r="J396">
        <v>2017</v>
      </c>
      <c r="K396">
        <v>68806574</v>
      </c>
      <c r="L396" t="s">
        <v>3670</v>
      </c>
      <c r="M396" t="s">
        <v>5427</v>
      </c>
      <c r="N396">
        <v>6.1347374265952004</v>
      </c>
      <c r="O396">
        <v>52.338361032192601</v>
      </c>
    </row>
    <row r="397" spans="1:15" x14ac:dyDescent="0.25">
      <c r="A397">
        <v>396</v>
      </c>
      <c r="B397" t="s">
        <v>1651</v>
      </c>
      <c r="C397" t="s">
        <v>1659</v>
      </c>
      <c r="D397" t="s">
        <v>1770</v>
      </c>
      <c r="E397" t="str" cm="1">
        <f t="array" ref="E397">INDEX(municipalities!B:B, MATCH(D397,municipalities!C:C,0),0)</f>
        <v>GM0177</v>
      </c>
      <c r="F397" t="s">
        <v>1774</v>
      </c>
      <c r="G397" t="s">
        <v>4615</v>
      </c>
      <c r="H397" t="s">
        <v>4616</v>
      </c>
      <c r="I397" t="str">
        <f t="shared" si="6"/>
        <v>8111</v>
      </c>
      <c r="J397">
        <v>2015</v>
      </c>
      <c r="K397">
        <v>63057492</v>
      </c>
      <c r="L397" t="s">
        <v>3670</v>
      </c>
      <c r="M397" t="s">
        <v>5428</v>
      </c>
      <c r="N397">
        <v>6.2801542994443</v>
      </c>
      <c r="O397">
        <v>52.332176339779899</v>
      </c>
    </row>
    <row r="398" spans="1:15" x14ac:dyDescent="0.25">
      <c r="A398">
        <v>397</v>
      </c>
      <c r="B398" t="s">
        <v>1651</v>
      </c>
      <c r="C398" t="s">
        <v>1659</v>
      </c>
      <c r="D398" t="s">
        <v>1770</v>
      </c>
      <c r="E398" t="str" cm="1">
        <f t="array" ref="E398">INDEX(municipalities!B:B, MATCH(D398,municipalities!C:C,0),0)</f>
        <v>GM0177</v>
      </c>
      <c r="G398" t="s">
        <v>4617</v>
      </c>
      <c r="H398" t="s">
        <v>4618</v>
      </c>
      <c r="I398" t="str">
        <f t="shared" si="6"/>
        <v>8102</v>
      </c>
      <c r="J398">
        <v>2021</v>
      </c>
      <c r="K398">
        <v>82326231</v>
      </c>
      <c r="L398" t="s">
        <v>3670</v>
      </c>
      <c r="M398" t="s">
        <v>5429</v>
      </c>
      <c r="N398">
        <v>6.2859189287537003</v>
      </c>
      <c r="O398">
        <v>52.400965312084303</v>
      </c>
    </row>
    <row r="399" spans="1:15" x14ac:dyDescent="0.25">
      <c r="A399">
        <v>398</v>
      </c>
      <c r="B399" t="s">
        <v>1651</v>
      </c>
      <c r="C399" t="s">
        <v>1659</v>
      </c>
      <c r="D399" t="s">
        <v>1805</v>
      </c>
      <c r="E399" t="str" cm="1">
        <f t="array" ref="E399">INDEX(municipalities!B:B, MATCH(D399,municipalities!C:C,0),0)</f>
        <v>GM1708</v>
      </c>
      <c r="F399" t="s">
        <v>4619</v>
      </c>
      <c r="G399" t="s">
        <v>4620</v>
      </c>
      <c r="H399" t="s">
        <v>4621</v>
      </c>
      <c r="I399" t="str">
        <f t="shared" si="6"/>
        <v>8066</v>
      </c>
      <c r="J399">
        <v>2022</v>
      </c>
      <c r="K399">
        <v>85641251</v>
      </c>
      <c r="L399" t="s">
        <v>3670</v>
      </c>
      <c r="M399" t="s">
        <v>5430</v>
      </c>
      <c r="N399">
        <v>6.0648624002842997</v>
      </c>
      <c r="O399">
        <v>52.670823263687602</v>
      </c>
    </row>
    <row r="400" spans="1:15" x14ac:dyDescent="0.25">
      <c r="A400">
        <v>399</v>
      </c>
      <c r="B400" t="s">
        <v>1651</v>
      </c>
      <c r="C400" t="s">
        <v>1659</v>
      </c>
      <c r="D400" t="s">
        <v>1805</v>
      </c>
      <c r="E400" t="str" cm="1">
        <f t="array" ref="E400">INDEX(municipalities!B:B, MATCH(D400,municipalities!C:C,0),0)</f>
        <v>GM1708</v>
      </c>
      <c r="F400" t="s">
        <v>4619</v>
      </c>
      <c r="G400" t="s">
        <v>4622</v>
      </c>
      <c r="H400" t="s">
        <v>4623</v>
      </c>
      <c r="I400" t="str">
        <f t="shared" si="6"/>
        <v>8066</v>
      </c>
      <c r="J400">
        <v>2018</v>
      </c>
      <c r="K400">
        <v>72181540</v>
      </c>
      <c r="L400" t="s">
        <v>3670</v>
      </c>
      <c r="M400" t="s">
        <v>5430</v>
      </c>
      <c r="N400">
        <v>6.0648624002842997</v>
      </c>
      <c r="O400">
        <v>52.670823263687602</v>
      </c>
    </row>
    <row r="401" spans="1:15" x14ac:dyDescent="0.25">
      <c r="A401">
        <v>400</v>
      </c>
      <c r="B401" t="s">
        <v>1651</v>
      </c>
      <c r="C401" t="s">
        <v>1659</v>
      </c>
      <c r="D401" t="s">
        <v>1828</v>
      </c>
      <c r="E401" t="str" cm="1">
        <f t="array" ref="E401">INDEX(municipalities!B:B, MATCH(D401,municipalities!C:C,0),0)</f>
        <v>GM1896</v>
      </c>
      <c r="F401" t="s">
        <v>4624</v>
      </c>
      <c r="G401" t="s">
        <v>4625</v>
      </c>
      <c r="H401" t="s">
        <v>4626</v>
      </c>
      <c r="I401" t="str">
        <f t="shared" si="6"/>
        <v>8061</v>
      </c>
      <c r="J401">
        <v>2018</v>
      </c>
      <c r="K401">
        <v>72312076</v>
      </c>
      <c r="L401" t="s">
        <v>3670</v>
      </c>
      <c r="M401" t="s">
        <v>5431</v>
      </c>
      <c r="N401">
        <v>6.1053434504675996</v>
      </c>
      <c r="O401">
        <v>52.5805867273817</v>
      </c>
    </row>
    <row r="402" spans="1:15" x14ac:dyDescent="0.25">
      <c r="A402">
        <v>401</v>
      </c>
      <c r="B402" t="s">
        <v>1651</v>
      </c>
      <c r="C402" t="s">
        <v>1659</v>
      </c>
      <c r="D402" t="s">
        <v>1828</v>
      </c>
      <c r="E402" t="str" cm="1">
        <f t="array" ref="E402">INDEX(municipalities!B:B, MATCH(D402,municipalities!C:C,0),0)</f>
        <v>GM1896</v>
      </c>
      <c r="F402" t="s">
        <v>4624</v>
      </c>
      <c r="G402" t="s">
        <v>4627</v>
      </c>
      <c r="H402" t="s">
        <v>4626</v>
      </c>
      <c r="I402" t="str">
        <f t="shared" si="6"/>
        <v>8061</v>
      </c>
      <c r="J402">
        <v>2015</v>
      </c>
      <c r="K402">
        <v>63468123</v>
      </c>
      <c r="L402" t="s">
        <v>3670</v>
      </c>
      <c r="M402" t="s">
        <v>5431</v>
      </c>
      <c r="N402">
        <v>6.1053434504675996</v>
      </c>
      <c r="O402">
        <v>52.5805867273817</v>
      </c>
    </row>
    <row r="403" spans="1:15" x14ac:dyDescent="0.25">
      <c r="A403">
        <v>402</v>
      </c>
      <c r="B403" t="s">
        <v>1651</v>
      </c>
      <c r="C403" t="s">
        <v>1659</v>
      </c>
      <c r="D403" t="s">
        <v>1832</v>
      </c>
      <c r="E403" t="str" cm="1">
        <f t="array" ref="E403">INDEX(municipalities!B:B, MATCH(D403,municipalities!C:C,0),0)</f>
        <v>GM0193</v>
      </c>
      <c r="G403" t="s">
        <v>4628</v>
      </c>
      <c r="H403" t="s">
        <v>4629</v>
      </c>
      <c r="I403" t="str">
        <f t="shared" si="6"/>
        <v>8043</v>
      </c>
      <c r="J403">
        <v>2013</v>
      </c>
      <c r="K403">
        <v>68575785</v>
      </c>
      <c r="L403" t="s">
        <v>3670</v>
      </c>
      <c r="M403" t="s">
        <v>5432</v>
      </c>
      <c r="N403">
        <v>6.0598305562946004</v>
      </c>
      <c r="O403">
        <v>52.538134961189598</v>
      </c>
    </row>
    <row r="404" spans="1:15" x14ac:dyDescent="0.25">
      <c r="A404">
        <v>403</v>
      </c>
      <c r="B404" t="s">
        <v>1651</v>
      </c>
      <c r="C404" t="s">
        <v>1659</v>
      </c>
      <c r="D404" t="s">
        <v>1832</v>
      </c>
      <c r="E404" t="str" cm="1">
        <f t="array" ref="E404">INDEX(municipalities!B:B, MATCH(D404,municipalities!C:C,0),0)</f>
        <v>GM0193</v>
      </c>
      <c r="F404" t="s">
        <v>4630</v>
      </c>
      <c r="G404" t="s">
        <v>4631</v>
      </c>
      <c r="H404" t="s">
        <v>4632</v>
      </c>
      <c r="I404" t="str">
        <f t="shared" si="6"/>
        <v>8024</v>
      </c>
      <c r="J404">
        <v>2020</v>
      </c>
      <c r="K404">
        <v>7853312</v>
      </c>
      <c r="L404" t="s">
        <v>3670</v>
      </c>
      <c r="M404" t="s">
        <v>5433</v>
      </c>
      <c r="N404">
        <v>6.1410613973216002</v>
      </c>
      <c r="O404">
        <v>52.519818349682197</v>
      </c>
    </row>
    <row r="405" spans="1:15" x14ac:dyDescent="0.25">
      <c r="A405">
        <v>404</v>
      </c>
      <c r="B405" t="s">
        <v>1651</v>
      </c>
      <c r="C405" t="s">
        <v>1659</v>
      </c>
      <c r="D405" t="s">
        <v>1832</v>
      </c>
      <c r="E405" t="str" cm="1">
        <f t="array" ref="E405">INDEX(municipalities!B:B, MATCH(D405,municipalities!C:C,0),0)</f>
        <v>GM0193</v>
      </c>
      <c r="G405" t="s">
        <v>4633</v>
      </c>
      <c r="H405" t="s">
        <v>4634</v>
      </c>
      <c r="I405" t="str">
        <f t="shared" si="6"/>
        <v>8011</v>
      </c>
      <c r="J405">
        <v>2017</v>
      </c>
      <c r="K405">
        <v>70157790</v>
      </c>
      <c r="L405" t="s">
        <v>3670</v>
      </c>
      <c r="M405" t="s">
        <v>5434</v>
      </c>
      <c r="N405">
        <v>6.0908166716087999</v>
      </c>
      <c r="O405">
        <v>52.511254403515302</v>
      </c>
    </row>
    <row r="406" spans="1:15" x14ac:dyDescent="0.25">
      <c r="A406">
        <v>405</v>
      </c>
      <c r="B406" t="s">
        <v>1651</v>
      </c>
      <c r="C406" t="s">
        <v>1659</v>
      </c>
      <c r="D406" t="s">
        <v>1797</v>
      </c>
      <c r="E406" t="str" cm="1">
        <f t="array" ref="E406">INDEX(municipalities!B:B, MATCH(D406,municipalities!C:C,0),0)</f>
        <v>GM0180</v>
      </c>
      <c r="F406" t="s">
        <v>1798</v>
      </c>
      <c r="G406" t="s">
        <v>4635</v>
      </c>
      <c r="H406" t="s">
        <v>4636</v>
      </c>
      <c r="I406" t="str">
        <f t="shared" si="6"/>
        <v>7955</v>
      </c>
      <c r="J406">
        <v>2019</v>
      </c>
      <c r="K406">
        <v>75307855</v>
      </c>
      <c r="L406" t="s">
        <v>3670</v>
      </c>
      <c r="M406" t="s">
        <v>5435</v>
      </c>
      <c r="N406">
        <v>6.2990433637010996</v>
      </c>
      <c r="O406">
        <v>52.649349637493799</v>
      </c>
    </row>
    <row r="407" spans="1:15" x14ac:dyDescent="0.25">
      <c r="A407">
        <v>406</v>
      </c>
      <c r="B407" t="s">
        <v>1651</v>
      </c>
      <c r="C407" t="s">
        <v>1659</v>
      </c>
      <c r="D407" t="s">
        <v>1797</v>
      </c>
      <c r="E407" t="str" cm="1">
        <f t="array" ref="E407">INDEX(municipalities!B:B, MATCH(D407,municipalities!C:C,0),0)</f>
        <v>GM0180</v>
      </c>
      <c r="G407" t="s">
        <v>4637</v>
      </c>
      <c r="H407" t="s">
        <v>4638</v>
      </c>
      <c r="I407" t="str">
        <f t="shared" si="6"/>
        <v>7951</v>
      </c>
      <c r="J407">
        <v>2018</v>
      </c>
      <c r="K407">
        <v>71285512</v>
      </c>
      <c r="L407" t="s">
        <v>3670</v>
      </c>
      <c r="M407" t="s">
        <v>5436</v>
      </c>
      <c r="N407">
        <v>6.1983253367696998</v>
      </c>
      <c r="O407">
        <v>52.651998229393001</v>
      </c>
    </row>
    <row r="408" spans="1:15" x14ac:dyDescent="0.25">
      <c r="A408">
        <v>407</v>
      </c>
      <c r="B408" t="s">
        <v>1651</v>
      </c>
      <c r="C408" t="s">
        <v>1659</v>
      </c>
      <c r="D408" t="s">
        <v>2984</v>
      </c>
      <c r="E408" t="str" cm="1">
        <f t="array" ref="E408">INDEX(municipalities!B:B, MATCH(D408,municipalities!C:C,0),0)</f>
        <v>GM0160</v>
      </c>
      <c r="F408" t="s">
        <v>4639</v>
      </c>
      <c r="G408" t="s">
        <v>4640</v>
      </c>
      <c r="H408" t="s">
        <v>4641</v>
      </c>
      <c r="I408" t="str">
        <f t="shared" si="6"/>
        <v>7779</v>
      </c>
      <c r="J408">
        <v>2022</v>
      </c>
      <c r="K408">
        <v>88315568</v>
      </c>
      <c r="L408" t="s">
        <v>3670</v>
      </c>
      <c r="M408" t="s">
        <v>5437</v>
      </c>
      <c r="N408">
        <v>6.6823341145836999</v>
      </c>
      <c r="O408">
        <v>52.6361863425428</v>
      </c>
    </row>
    <row r="409" spans="1:15" x14ac:dyDescent="0.25">
      <c r="A409">
        <v>408</v>
      </c>
      <c r="B409" t="s">
        <v>1651</v>
      </c>
      <c r="C409" t="s">
        <v>1659</v>
      </c>
      <c r="D409" t="s">
        <v>2984</v>
      </c>
      <c r="E409" t="str" cm="1">
        <f t="array" ref="E409">INDEX(municipalities!B:B, MATCH(D409,municipalities!C:C,0),0)</f>
        <v>GM0160</v>
      </c>
      <c r="F409" t="s">
        <v>4642</v>
      </c>
      <c r="G409" t="s">
        <v>4643</v>
      </c>
      <c r="H409" t="s">
        <v>4644</v>
      </c>
      <c r="I409" t="str">
        <f t="shared" si="6"/>
        <v>7775</v>
      </c>
      <c r="J409">
        <v>2018</v>
      </c>
      <c r="K409">
        <v>70976562</v>
      </c>
      <c r="L409" t="s">
        <v>3670</v>
      </c>
      <c r="M409" t="s">
        <v>5438</v>
      </c>
      <c r="N409">
        <v>6.5839863080608998</v>
      </c>
      <c r="O409">
        <v>52.618768356143697</v>
      </c>
    </row>
    <row r="410" spans="1:15" x14ac:dyDescent="0.25">
      <c r="A410">
        <v>409</v>
      </c>
      <c r="B410" t="s">
        <v>1651</v>
      </c>
      <c r="C410" t="s">
        <v>1659</v>
      </c>
      <c r="D410" t="s">
        <v>1766</v>
      </c>
      <c r="E410" t="str" cm="1">
        <f t="array" ref="E410">INDEX(municipalities!B:B, MATCH(D410,municipalities!C:C,0),0)</f>
        <v>GM0175</v>
      </c>
      <c r="F410" t="s">
        <v>1767</v>
      </c>
      <c r="G410" t="s">
        <v>4645</v>
      </c>
      <c r="H410" t="s">
        <v>4646</v>
      </c>
      <c r="I410" t="str">
        <f t="shared" si="6"/>
        <v>7739</v>
      </c>
      <c r="J410">
        <v>2019</v>
      </c>
      <c r="K410">
        <v>76127281</v>
      </c>
      <c r="L410" t="s">
        <v>3670</v>
      </c>
      <c r="M410" t="s">
        <v>5439</v>
      </c>
      <c r="N410">
        <v>6.3630600542888001</v>
      </c>
      <c r="O410">
        <v>52.582106140346497</v>
      </c>
    </row>
    <row r="411" spans="1:15" x14ac:dyDescent="0.25">
      <c r="A411">
        <v>410</v>
      </c>
      <c r="B411" t="s">
        <v>1651</v>
      </c>
      <c r="C411" t="s">
        <v>1659</v>
      </c>
      <c r="D411" t="s">
        <v>2984</v>
      </c>
      <c r="E411" t="str" cm="1">
        <f t="array" ref="E411">INDEX(municipalities!B:B, MATCH(D411,municipalities!C:C,0),0)</f>
        <v>GM0160</v>
      </c>
      <c r="G411" t="s">
        <v>4647</v>
      </c>
      <c r="H411" t="s">
        <v>4648</v>
      </c>
      <c r="I411" t="str">
        <f t="shared" si="6"/>
        <v>7731</v>
      </c>
      <c r="J411">
        <v>2021</v>
      </c>
      <c r="K411">
        <v>84281642</v>
      </c>
      <c r="L411" t="s">
        <v>3670</v>
      </c>
      <c r="M411" t="s">
        <v>5440</v>
      </c>
      <c r="N411">
        <v>6.4350284440520999</v>
      </c>
      <c r="O411">
        <v>52.515971949255402</v>
      </c>
    </row>
    <row r="412" spans="1:15" x14ac:dyDescent="0.25">
      <c r="A412">
        <v>411</v>
      </c>
      <c r="B412" t="s">
        <v>1651</v>
      </c>
      <c r="C412" t="s">
        <v>1659</v>
      </c>
      <c r="D412" t="s">
        <v>1660</v>
      </c>
      <c r="E412" t="str" cm="1">
        <f t="array" ref="E412">INDEX(municipalities!B:B, MATCH(D412,municipalities!C:C,0),0)</f>
        <v>GM0148</v>
      </c>
      <c r="F412" t="s">
        <v>4649</v>
      </c>
      <c r="G412" t="s">
        <v>4650</v>
      </c>
      <c r="H412" t="s">
        <v>4651</v>
      </c>
      <c r="I412" t="str">
        <f t="shared" si="6"/>
        <v>7722</v>
      </c>
      <c r="J412">
        <v>2010</v>
      </c>
      <c r="K412">
        <v>50915789</v>
      </c>
      <c r="L412" t="s">
        <v>3670</v>
      </c>
      <c r="M412" t="s">
        <v>5441</v>
      </c>
      <c r="N412">
        <v>6.2695672608960997</v>
      </c>
      <c r="O412">
        <v>52.512635152848198</v>
      </c>
    </row>
    <row r="413" spans="1:15" x14ac:dyDescent="0.25">
      <c r="A413">
        <v>412</v>
      </c>
      <c r="B413" t="s">
        <v>1651</v>
      </c>
      <c r="C413" t="s">
        <v>1659</v>
      </c>
      <c r="D413" t="s">
        <v>1660</v>
      </c>
      <c r="E413" t="str" cm="1">
        <f t="array" ref="E413">INDEX(municipalities!B:B, MATCH(D413,municipalities!C:C,0),0)</f>
        <v>GM0148</v>
      </c>
      <c r="G413" t="s">
        <v>4652</v>
      </c>
      <c r="H413" t="s">
        <v>4653</v>
      </c>
      <c r="I413" t="str">
        <f t="shared" si="6"/>
        <v>7721</v>
      </c>
      <c r="J413">
        <v>2016</v>
      </c>
      <c r="K413">
        <v>66772206</v>
      </c>
      <c r="L413" t="s">
        <v>3670</v>
      </c>
      <c r="M413" t="s">
        <v>5442</v>
      </c>
      <c r="N413">
        <v>6.2561866732820004</v>
      </c>
      <c r="O413">
        <v>52.510278383389903</v>
      </c>
    </row>
    <row r="414" spans="1:15" x14ac:dyDescent="0.25">
      <c r="A414">
        <v>413</v>
      </c>
      <c r="B414" t="s">
        <v>1651</v>
      </c>
      <c r="C414" t="s">
        <v>1659</v>
      </c>
      <c r="D414" t="s">
        <v>1660</v>
      </c>
      <c r="E414" t="str" cm="1">
        <f t="array" ref="E414">INDEX(municipalities!B:B, MATCH(D414,municipalities!C:C,0),0)</f>
        <v>GM0148</v>
      </c>
      <c r="F414" t="s">
        <v>4654</v>
      </c>
      <c r="G414" t="s">
        <v>4655</v>
      </c>
      <c r="H414" t="s">
        <v>4656</v>
      </c>
      <c r="I414" t="str">
        <f t="shared" si="6"/>
        <v>7711</v>
      </c>
      <c r="J414">
        <v>2012</v>
      </c>
      <c r="K414" t="s">
        <v>4657</v>
      </c>
      <c r="L414" t="s">
        <v>3670</v>
      </c>
      <c r="M414" t="s">
        <v>5443</v>
      </c>
      <c r="N414">
        <v>6.2631305718321002</v>
      </c>
      <c r="O414">
        <v>52.576920005828804</v>
      </c>
    </row>
    <row r="415" spans="1:15" x14ac:dyDescent="0.25">
      <c r="A415">
        <v>414</v>
      </c>
      <c r="B415" t="s">
        <v>1651</v>
      </c>
      <c r="C415" t="s">
        <v>401</v>
      </c>
      <c r="D415" t="s">
        <v>1717</v>
      </c>
      <c r="E415" t="str" cm="1">
        <f t="array" ref="E415">INDEX(municipalities!B:B, MATCH(D415,municipalities!C:C,0),0)</f>
        <v>GM0163</v>
      </c>
      <c r="F415" t="s">
        <v>4658</v>
      </c>
      <c r="G415" t="s">
        <v>4659</v>
      </c>
      <c r="H415" t="s">
        <v>4660</v>
      </c>
      <c r="I415" t="str">
        <f t="shared" si="6"/>
        <v>7688</v>
      </c>
      <c r="J415">
        <v>2021</v>
      </c>
      <c r="K415">
        <v>82497591</v>
      </c>
      <c r="L415" t="s">
        <v>3670</v>
      </c>
      <c r="M415" t="s">
        <v>5444</v>
      </c>
      <c r="N415">
        <v>6.5378984046698001</v>
      </c>
      <c r="O415">
        <v>52.427713166927298</v>
      </c>
    </row>
    <row r="416" spans="1:15" x14ac:dyDescent="0.25">
      <c r="A416">
        <v>415</v>
      </c>
      <c r="B416" t="s">
        <v>1651</v>
      </c>
      <c r="C416" t="s">
        <v>401</v>
      </c>
      <c r="D416" t="s">
        <v>1717</v>
      </c>
      <c r="E416" t="str" cm="1">
        <f t="array" ref="E416">INDEX(municipalities!B:B, MATCH(D416,municipalities!C:C,0),0)</f>
        <v>GM0163</v>
      </c>
      <c r="F416" t="s">
        <v>4661</v>
      </c>
      <c r="G416" t="s">
        <v>4662</v>
      </c>
      <c r="H416" t="s">
        <v>4663</v>
      </c>
      <c r="I416" t="str">
        <f t="shared" si="6"/>
        <v>7687</v>
      </c>
      <c r="J416">
        <v>2022</v>
      </c>
      <c r="K416">
        <v>86100939</v>
      </c>
      <c r="L416" t="s">
        <v>3670</v>
      </c>
      <c r="M416" t="s">
        <v>5445</v>
      </c>
      <c r="N416">
        <v>6.5816662081552</v>
      </c>
      <c r="O416">
        <v>52.440420815687098</v>
      </c>
    </row>
    <row r="417" spans="1:15" x14ac:dyDescent="0.25">
      <c r="A417">
        <v>416</v>
      </c>
      <c r="B417" t="s">
        <v>1651</v>
      </c>
      <c r="C417" t="s">
        <v>401</v>
      </c>
      <c r="D417" t="s">
        <v>4664</v>
      </c>
      <c r="E417" t="str" cm="1">
        <f t="array" ref="E417">INDEX(municipalities!B:B, MATCH(D417,municipalities!C:C,0),0)</f>
        <v>GM1700</v>
      </c>
      <c r="F417" t="s">
        <v>4665</v>
      </c>
      <c r="G417" t="s">
        <v>4666</v>
      </c>
      <c r="H417" t="s">
        <v>4667</v>
      </c>
      <c r="I417" t="str">
        <f t="shared" si="6"/>
        <v>7675</v>
      </c>
      <c r="J417">
        <v>2023</v>
      </c>
      <c r="K417">
        <v>90256816</v>
      </c>
      <c r="L417" t="s">
        <v>3670</v>
      </c>
      <c r="M417" t="s">
        <v>5446</v>
      </c>
      <c r="N417">
        <v>6.6934062420574998</v>
      </c>
      <c r="O417">
        <v>52.470825745488398</v>
      </c>
    </row>
    <row r="418" spans="1:15" x14ac:dyDescent="0.25">
      <c r="A418">
        <v>417</v>
      </c>
      <c r="B418" t="s">
        <v>1651</v>
      </c>
      <c r="C418" t="s">
        <v>401</v>
      </c>
      <c r="D418" t="s">
        <v>1821</v>
      </c>
      <c r="E418" t="str" cm="1">
        <f t="array" ref="E418">INDEX(municipalities!B:B, MATCH(D418,municipalities!C:C,0),0)</f>
        <v>GM0183</v>
      </c>
      <c r="G418" t="s">
        <v>4668</v>
      </c>
      <c r="H418" t="s">
        <v>4669</v>
      </c>
      <c r="I418" t="str">
        <f t="shared" si="6"/>
        <v>7651</v>
      </c>
      <c r="J418">
        <v>2018</v>
      </c>
      <c r="K418" t="s">
        <v>4670</v>
      </c>
      <c r="L418" t="s">
        <v>3670</v>
      </c>
      <c r="M418" t="s">
        <v>5447</v>
      </c>
      <c r="N418">
        <v>6.7814597755054002</v>
      </c>
      <c r="O418">
        <v>52.405835190932599</v>
      </c>
    </row>
    <row r="419" spans="1:15" x14ac:dyDescent="0.25">
      <c r="A419">
        <v>418</v>
      </c>
      <c r="B419" t="s">
        <v>1651</v>
      </c>
      <c r="C419" t="s">
        <v>401</v>
      </c>
      <c r="D419" t="s">
        <v>3000</v>
      </c>
      <c r="E419" t="str" cm="1">
        <f t="array" ref="E419">INDEX(municipalities!B:B, MATCH(D419,municipalities!C:C,0),0)</f>
        <v>GM0189</v>
      </c>
      <c r="F419" t="s">
        <v>4671</v>
      </c>
      <c r="G419" t="s">
        <v>4672</v>
      </c>
      <c r="H419" t="s">
        <v>4673</v>
      </c>
      <c r="I419" t="str">
        <f t="shared" si="6"/>
        <v>7641</v>
      </c>
      <c r="J419">
        <v>2015</v>
      </c>
      <c r="K419">
        <v>62679961</v>
      </c>
      <c r="L419" t="s">
        <v>3670</v>
      </c>
      <c r="M419" t="s">
        <v>5448</v>
      </c>
      <c r="N419">
        <v>6.5561445812608996</v>
      </c>
      <c r="O419">
        <v>52.370921123854899</v>
      </c>
    </row>
    <row r="420" spans="1:15" x14ac:dyDescent="0.25">
      <c r="A420">
        <v>419</v>
      </c>
      <c r="B420" t="s">
        <v>1651</v>
      </c>
      <c r="C420" t="s">
        <v>401</v>
      </c>
      <c r="D420" t="s">
        <v>1656</v>
      </c>
      <c r="E420" t="str" cm="1">
        <f t="array" ref="E420">INDEX(municipalities!B:B, MATCH(D420,municipalities!C:C,0),0)</f>
        <v>GM0147</v>
      </c>
      <c r="G420" t="s">
        <v>4674</v>
      </c>
      <c r="H420" t="s">
        <v>4675</v>
      </c>
      <c r="I420" t="str">
        <f t="shared" si="6"/>
        <v>7622</v>
      </c>
      <c r="J420">
        <v>2019</v>
      </c>
      <c r="K420">
        <v>74007211</v>
      </c>
      <c r="L420" t="s">
        <v>3670</v>
      </c>
      <c r="M420" t="s">
        <v>5449</v>
      </c>
      <c r="N420">
        <v>6.7529170404804999</v>
      </c>
      <c r="O420">
        <v>52.300317779348497</v>
      </c>
    </row>
    <row r="421" spans="1:15" x14ac:dyDescent="0.25">
      <c r="A421">
        <v>420</v>
      </c>
      <c r="B421" t="s">
        <v>1651</v>
      </c>
      <c r="C421" t="s">
        <v>401</v>
      </c>
      <c r="D421" t="s">
        <v>1656</v>
      </c>
      <c r="E421" t="str" cm="1">
        <f t="array" ref="E421">INDEX(municipalities!B:B, MATCH(D421,municipalities!C:C,0),0)</f>
        <v>GM0147</v>
      </c>
      <c r="G421" t="s">
        <v>4676</v>
      </c>
      <c r="H421" t="s">
        <v>4677</v>
      </c>
      <c r="I421" t="str">
        <f t="shared" si="6"/>
        <v>7622</v>
      </c>
      <c r="J421">
        <v>2014</v>
      </c>
      <c r="K421">
        <v>60970766</v>
      </c>
      <c r="L421" t="s">
        <v>3670</v>
      </c>
      <c r="M421" t="s">
        <v>5449</v>
      </c>
      <c r="N421">
        <v>6.7529170404804999</v>
      </c>
      <c r="O421">
        <v>52.300317779348497</v>
      </c>
    </row>
    <row r="422" spans="1:15" x14ac:dyDescent="0.25">
      <c r="A422">
        <v>421</v>
      </c>
      <c r="B422" t="s">
        <v>1651</v>
      </c>
      <c r="C422" t="s">
        <v>401</v>
      </c>
      <c r="D422" t="s">
        <v>1652</v>
      </c>
      <c r="E422" t="str" cm="1">
        <f t="array" ref="E422">INDEX(municipalities!B:B, MATCH(D422,municipalities!C:C,0),0)</f>
        <v>GM0141</v>
      </c>
      <c r="F422" t="s">
        <v>1653</v>
      </c>
      <c r="G422" t="s">
        <v>4678</v>
      </c>
      <c r="H422" t="s">
        <v>4679</v>
      </c>
      <c r="I422" t="str">
        <f t="shared" si="6"/>
        <v>7611</v>
      </c>
      <c r="J422">
        <v>2020</v>
      </c>
      <c r="K422">
        <v>80775853</v>
      </c>
      <c r="L422" t="s">
        <v>3670</v>
      </c>
      <c r="M422" t="s">
        <v>5450</v>
      </c>
      <c r="N422">
        <v>6.6277194094622001</v>
      </c>
      <c r="O422">
        <v>52.375838753090299</v>
      </c>
    </row>
    <row r="423" spans="1:15" x14ac:dyDescent="0.25">
      <c r="A423">
        <v>422</v>
      </c>
      <c r="B423" t="s">
        <v>1651</v>
      </c>
      <c r="C423" t="s">
        <v>401</v>
      </c>
      <c r="D423" t="s">
        <v>2637</v>
      </c>
      <c r="E423" t="str" cm="1">
        <f t="array" ref="E423">INDEX(municipalities!B:B, MATCH(D423,municipalities!C:C,0),0)</f>
        <v>GM1774</v>
      </c>
      <c r="F423" t="s">
        <v>4680</v>
      </c>
      <c r="G423" t="s">
        <v>4681</v>
      </c>
      <c r="H423" t="s">
        <v>4682</v>
      </c>
      <c r="I423" t="str">
        <f t="shared" si="6"/>
        <v>7595</v>
      </c>
      <c r="J423">
        <v>2019</v>
      </c>
      <c r="K423">
        <v>75645491</v>
      </c>
      <c r="L423" t="s">
        <v>3670</v>
      </c>
      <c r="M423" t="s">
        <v>5451</v>
      </c>
      <c r="N423">
        <v>6.8666191659053997</v>
      </c>
      <c r="O423">
        <v>52.344403019069297</v>
      </c>
    </row>
    <row r="424" spans="1:15" x14ac:dyDescent="0.25">
      <c r="A424">
        <v>423</v>
      </c>
      <c r="B424" t="s">
        <v>1651</v>
      </c>
      <c r="C424" t="s">
        <v>401</v>
      </c>
      <c r="D424" t="s">
        <v>402</v>
      </c>
      <c r="E424" t="str" cm="1">
        <f t="array" ref="E424">INDEX(municipalities!B:B, MATCH(D424,municipalities!C:C,0),0)</f>
        <v>GM0168</v>
      </c>
      <c r="F424" t="s">
        <v>403</v>
      </c>
      <c r="G424" t="s">
        <v>4683</v>
      </c>
      <c r="H424" t="s">
        <v>4684</v>
      </c>
      <c r="I424" t="str">
        <f t="shared" si="6"/>
        <v>7588</v>
      </c>
      <c r="J424">
        <v>2018</v>
      </c>
      <c r="K424">
        <v>72966769</v>
      </c>
      <c r="L424" t="s">
        <v>3670</v>
      </c>
      <c r="M424" t="s">
        <v>5452</v>
      </c>
      <c r="N424">
        <v>7.0143985064478001</v>
      </c>
      <c r="O424">
        <v>52.355321655497299</v>
      </c>
    </row>
    <row r="425" spans="1:15" x14ac:dyDescent="0.25">
      <c r="A425">
        <v>424</v>
      </c>
      <c r="B425" t="s">
        <v>1651</v>
      </c>
      <c r="C425" t="s">
        <v>401</v>
      </c>
      <c r="D425" t="s">
        <v>1757</v>
      </c>
      <c r="E425" t="str" cm="1">
        <f t="array" ref="E425">INDEX(municipalities!B:B, MATCH(D425,municipalities!C:C,0),0)</f>
        <v>GM0173</v>
      </c>
      <c r="G425" t="s">
        <v>4685</v>
      </c>
      <c r="H425" t="s">
        <v>4686</v>
      </c>
      <c r="I425" t="str">
        <f t="shared" si="6"/>
        <v>7573</v>
      </c>
      <c r="J425">
        <v>2017</v>
      </c>
      <c r="K425">
        <v>68220642</v>
      </c>
      <c r="L425" t="s">
        <v>3670</v>
      </c>
      <c r="M425" t="s">
        <v>5453</v>
      </c>
      <c r="N425">
        <v>6.9390807225940003</v>
      </c>
      <c r="O425">
        <v>52.313303574088501</v>
      </c>
    </row>
    <row r="426" spans="1:15" x14ac:dyDescent="0.25">
      <c r="A426">
        <v>425</v>
      </c>
      <c r="B426" t="s">
        <v>1651</v>
      </c>
      <c r="C426" t="s">
        <v>401</v>
      </c>
      <c r="D426" t="s">
        <v>2637</v>
      </c>
      <c r="E426" t="str" cm="1">
        <f t="array" ref="E426">INDEX(municipalities!B:B, MATCH(D426,municipalities!C:C,0),0)</f>
        <v>GM1774</v>
      </c>
      <c r="F426" t="s">
        <v>4687</v>
      </c>
      <c r="G426" t="s">
        <v>4688</v>
      </c>
      <c r="H426" t="s">
        <v>4689</v>
      </c>
      <c r="I426" t="str">
        <f t="shared" si="6"/>
        <v>7561</v>
      </c>
      <c r="J426">
        <v>2021</v>
      </c>
      <c r="K426">
        <v>83540091</v>
      </c>
      <c r="L426" t="s">
        <v>3670</v>
      </c>
      <c r="M426" t="s">
        <v>5454</v>
      </c>
      <c r="N426">
        <v>6.8555852462929003</v>
      </c>
      <c r="O426">
        <v>52.301504504531103</v>
      </c>
    </row>
    <row r="427" spans="1:15" x14ac:dyDescent="0.25">
      <c r="A427">
        <v>426</v>
      </c>
      <c r="B427" t="s">
        <v>1651</v>
      </c>
      <c r="C427" t="s">
        <v>401</v>
      </c>
      <c r="D427" t="s">
        <v>412</v>
      </c>
      <c r="E427" t="str" cm="1">
        <f t="array" ref="E427">INDEX(municipalities!B:B, MATCH(D427,municipalities!C:C,0),0)</f>
        <v>GM0164</v>
      </c>
      <c r="G427" t="s">
        <v>4690</v>
      </c>
      <c r="H427" t="s">
        <v>4691</v>
      </c>
      <c r="I427" t="str">
        <f t="shared" si="6"/>
        <v>7553</v>
      </c>
      <c r="J427">
        <v>2018</v>
      </c>
      <c r="K427">
        <v>73114774</v>
      </c>
      <c r="L427" t="s">
        <v>3670</v>
      </c>
      <c r="M427" t="s">
        <v>5455</v>
      </c>
      <c r="N427">
        <v>6.7890449753436997</v>
      </c>
      <c r="O427">
        <v>52.254224340549499</v>
      </c>
    </row>
    <row r="428" spans="1:15" x14ac:dyDescent="0.25">
      <c r="A428">
        <v>427</v>
      </c>
      <c r="B428" t="s">
        <v>1651</v>
      </c>
      <c r="C428" t="s">
        <v>401</v>
      </c>
      <c r="D428" t="s">
        <v>1688</v>
      </c>
      <c r="E428" t="str" cm="1">
        <f t="array" ref="E428">INDEX(municipalities!B:B, MATCH(D428,municipalities!C:C,0),0)</f>
        <v>GM0153</v>
      </c>
      <c r="G428" t="s">
        <v>4692</v>
      </c>
      <c r="H428" t="s">
        <v>4693</v>
      </c>
      <c r="I428" t="str">
        <f t="shared" si="6"/>
        <v>7522</v>
      </c>
      <c r="J428">
        <v>2016</v>
      </c>
      <c r="K428">
        <v>66262739</v>
      </c>
      <c r="L428" t="s">
        <v>3670</v>
      </c>
      <c r="M428" t="s">
        <v>5456</v>
      </c>
      <c r="N428">
        <v>6.8613461559028002</v>
      </c>
      <c r="O428">
        <v>52.2531422716119</v>
      </c>
    </row>
    <row r="429" spans="1:15" x14ac:dyDescent="0.25">
      <c r="A429">
        <v>428</v>
      </c>
      <c r="B429" t="s">
        <v>1651</v>
      </c>
      <c r="C429" t="s">
        <v>401</v>
      </c>
      <c r="D429" t="s">
        <v>2981</v>
      </c>
      <c r="E429" t="str" cm="1">
        <f t="array" ref="E429">INDEX(municipalities!B:B, MATCH(D429,municipalities!C:C,0),0)</f>
        <v>GM0158</v>
      </c>
      <c r="G429" t="s">
        <v>4694</v>
      </c>
      <c r="H429" t="s">
        <v>4695</v>
      </c>
      <c r="I429" t="str">
        <f t="shared" si="6"/>
        <v>7481</v>
      </c>
      <c r="J429">
        <v>2019</v>
      </c>
      <c r="K429">
        <v>76196984</v>
      </c>
      <c r="L429" t="s">
        <v>3670</v>
      </c>
      <c r="M429" t="s">
        <v>5457</v>
      </c>
      <c r="N429">
        <v>6.7848240154862003</v>
      </c>
      <c r="O429">
        <v>52.143250800686602</v>
      </c>
    </row>
    <row r="430" spans="1:15" x14ac:dyDescent="0.25">
      <c r="A430">
        <v>429</v>
      </c>
      <c r="B430" t="s">
        <v>1651</v>
      </c>
      <c r="C430" t="s">
        <v>401</v>
      </c>
      <c r="D430" t="s">
        <v>1727</v>
      </c>
      <c r="E430" t="str" cm="1">
        <f t="array" ref="E430">INDEX(municipalities!B:B, MATCH(D430,municipalities!C:C,0),0)</f>
        <v>GM1735</v>
      </c>
      <c r="F430" t="s">
        <v>2653</v>
      </c>
      <c r="G430" t="s">
        <v>4696</v>
      </c>
      <c r="H430" t="s">
        <v>4697</v>
      </c>
      <c r="I430" t="str">
        <f t="shared" si="6"/>
        <v>7475</v>
      </c>
      <c r="J430">
        <v>2013</v>
      </c>
      <c r="K430">
        <v>58921222</v>
      </c>
      <c r="L430" t="s">
        <v>3670</v>
      </c>
      <c r="M430" t="s">
        <v>5458</v>
      </c>
      <c r="N430">
        <v>6.5133487513389996</v>
      </c>
      <c r="O430">
        <v>52.235298320423396</v>
      </c>
    </row>
    <row r="431" spans="1:15" x14ac:dyDescent="0.25">
      <c r="A431">
        <v>430</v>
      </c>
      <c r="B431" t="s">
        <v>1651</v>
      </c>
      <c r="C431" t="s">
        <v>401</v>
      </c>
      <c r="D431" t="s">
        <v>1727</v>
      </c>
      <c r="E431" t="str" cm="1">
        <f t="array" ref="E431">INDEX(municipalities!B:B, MATCH(D431,municipalities!C:C,0),0)</f>
        <v>GM1735</v>
      </c>
      <c r="F431" t="s">
        <v>2653</v>
      </c>
      <c r="G431" t="s">
        <v>4698</v>
      </c>
      <c r="H431" t="s">
        <v>4697</v>
      </c>
      <c r="I431" t="str">
        <f t="shared" si="6"/>
        <v>7475</v>
      </c>
      <c r="J431">
        <v>2021</v>
      </c>
      <c r="K431">
        <v>82363773</v>
      </c>
      <c r="L431" t="s">
        <v>3670</v>
      </c>
      <c r="M431" t="s">
        <v>5458</v>
      </c>
      <c r="N431">
        <v>6.5133487513389996</v>
      </c>
      <c r="O431">
        <v>52.235298320423396</v>
      </c>
    </row>
    <row r="432" spans="1:15" x14ac:dyDescent="0.25">
      <c r="A432">
        <v>431</v>
      </c>
      <c r="B432" t="s">
        <v>1651</v>
      </c>
      <c r="C432" t="s">
        <v>401</v>
      </c>
      <c r="D432" t="s">
        <v>3000</v>
      </c>
      <c r="E432" t="str" cm="1">
        <f t="array" ref="E432">INDEX(municipalities!B:B, MATCH(D432,municipalities!C:C,0),0)</f>
        <v>GM0189</v>
      </c>
      <c r="F432" t="s">
        <v>4699</v>
      </c>
      <c r="G432" t="s">
        <v>4700</v>
      </c>
      <c r="H432" t="s">
        <v>4701</v>
      </c>
      <c r="I432" t="str">
        <f t="shared" si="6"/>
        <v>7467</v>
      </c>
      <c r="J432">
        <v>2017</v>
      </c>
      <c r="K432">
        <v>70106681</v>
      </c>
      <c r="L432" t="s">
        <v>3670</v>
      </c>
      <c r="M432" t="s">
        <v>5459</v>
      </c>
      <c r="N432">
        <v>6.5203437768560999</v>
      </c>
      <c r="O432">
        <v>52.339533510947398</v>
      </c>
    </row>
    <row r="433" spans="1:15" x14ac:dyDescent="0.25">
      <c r="A433">
        <v>432</v>
      </c>
      <c r="B433" t="s">
        <v>1651</v>
      </c>
      <c r="C433" t="s">
        <v>401</v>
      </c>
      <c r="D433" t="s">
        <v>1780</v>
      </c>
      <c r="E433" t="str" cm="1">
        <f t="array" ref="E433">INDEX(municipalities!B:B, MATCH(D433,municipalities!C:C,0),0)</f>
        <v>GM1742</v>
      </c>
      <c r="F433" t="s">
        <v>1785</v>
      </c>
      <c r="G433" t="s">
        <v>4702</v>
      </c>
      <c r="H433" t="s">
        <v>4703</v>
      </c>
      <c r="I433" t="str">
        <f t="shared" si="6"/>
        <v>7462</v>
      </c>
      <c r="J433">
        <v>2017</v>
      </c>
      <c r="K433">
        <v>70526303</v>
      </c>
      <c r="L433" t="s">
        <v>3670</v>
      </c>
      <c r="M433" t="s">
        <v>5460</v>
      </c>
      <c r="N433">
        <v>6.4895299375912998</v>
      </c>
      <c r="O433">
        <v>52.298879556368803</v>
      </c>
    </row>
    <row r="434" spans="1:15" x14ac:dyDescent="0.25">
      <c r="A434">
        <v>433</v>
      </c>
      <c r="B434" t="s">
        <v>1651</v>
      </c>
      <c r="C434" t="s">
        <v>401</v>
      </c>
      <c r="D434" t="s">
        <v>1780</v>
      </c>
      <c r="E434" t="str" cm="1">
        <f t="array" ref="E434">INDEX(municipalities!B:B, MATCH(D434,municipalities!C:C,0),0)</f>
        <v>GM1742</v>
      </c>
      <c r="F434" t="s">
        <v>1785</v>
      </c>
      <c r="G434" t="s">
        <v>4704</v>
      </c>
      <c r="H434" t="s">
        <v>4705</v>
      </c>
      <c r="I434" t="str">
        <f t="shared" si="6"/>
        <v>7461</v>
      </c>
      <c r="J434">
        <v>2017</v>
      </c>
      <c r="K434" t="s">
        <v>4706</v>
      </c>
      <c r="L434" t="s">
        <v>3670</v>
      </c>
      <c r="M434" t="s">
        <v>5461</v>
      </c>
      <c r="N434">
        <v>6.5304928921493</v>
      </c>
      <c r="O434">
        <v>52.304118412182497</v>
      </c>
    </row>
    <row r="435" spans="1:15" x14ac:dyDescent="0.25">
      <c r="A435">
        <v>434</v>
      </c>
      <c r="B435" t="s">
        <v>1651</v>
      </c>
      <c r="C435" t="s">
        <v>401</v>
      </c>
      <c r="D435" t="s">
        <v>1780</v>
      </c>
      <c r="E435" t="str" cm="1">
        <f t="array" ref="E435">INDEX(municipalities!B:B, MATCH(D435,municipalities!C:C,0),0)</f>
        <v>GM1742</v>
      </c>
      <c r="F435" t="s">
        <v>1781</v>
      </c>
      <c r="G435" t="s">
        <v>4707</v>
      </c>
      <c r="H435" t="s">
        <v>4708</v>
      </c>
      <c r="I435" t="str">
        <f t="shared" si="6"/>
        <v>7451</v>
      </c>
      <c r="J435">
        <v>2022</v>
      </c>
      <c r="K435">
        <v>88100022</v>
      </c>
      <c r="L435" t="s">
        <v>3670</v>
      </c>
      <c r="M435" t="s">
        <v>5462</v>
      </c>
      <c r="N435">
        <v>6.4039751948708004</v>
      </c>
      <c r="O435">
        <v>52.287090318144003</v>
      </c>
    </row>
    <row r="436" spans="1:15" x14ac:dyDescent="0.25">
      <c r="A436">
        <v>435</v>
      </c>
      <c r="B436" t="s">
        <v>1651</v>
      </c>
      <c r="C436" t="s">
        <v>401</v>
      </c>
      <c r="D436" t="s">
        <v>1717</v>
      </c>
      <c r="E436" t="str" cm="1">
        <f t="array" ref="E436">INDEX(municipalities!B:B, MATCH(D436,municipalities!C:C,0),0)</f>
        <v>GM0163</v>
      </c>
      <c r="F436" t="s">
        <v>4709</v>
      </c>
      <c r="G436" t="s">
        <v>4710</v>
      </c>
      <c r="H436" t="s">
        <v>4711</v>
      </c>
      <c r="I436" t="str">
        <f t="shared" si="6"/>
        <v>7443</v>
      </c>
      <c r="J436">
        <v>2017</v>
      </c>
      <c r="K436" t="s">
        <v>4712</v>
      </c>
      <c r="L436" t="s">
        <v>3670</v>
      </c>
      <c r="M436" t="s">
        <v>5463</v>
      </c>
      <c r="N436">
        <v>6.4833426884904002</v>
      </c>
      <c r="O436">
        <v>52.381584082806398</v>
      </c>
    </row>
    <row r="437" spans="1:15" x14ac:dyDescent="0.25">
      <c r="A437">
        <v>436</v>
      </c>
      <c r="B437" t="s">
        <v>1651</v>
      </c>
      <c r="C437" t="s">
        <v>401</v>
      </c>
      <c r="D437" t="s">
        <v>1717</v>
      </c>
      <c r="E437" t="str" cm="1">
        <f t="array" ref="E437">INDEX(municipalities!B:B, MATCH(D437,municipalities!C:C,0),0)</f>
        <v>GM0163</v>
      </c>
      <c r="F437" t="s">
        <v>4713</v>
      </c>
      <c r="G437" t="s">
        <v>4714</v>
      </c>
      <c r="H437" t="s">
        <v>4715</v>
      </c>
      <c r="I437" t="str">
        <f t="shared" si="6"/>
        <v>7443</v>
      </c>
      <c r="J437">
        <v>2021</v>
      </c>
      <c r="K437">
        <v>82123829</v>
      </c>
      <c r="L437" t="s">
        <v>3670</v>
      </c>
      <c r="M437" t="s">
        <v>5463</v>
      </c>
      <c r="N437">
        <v>6.4833426884904002</v>
      </c>
      <c r="O437">
        <v>52.381584082806398</v>
      </c>
    </row>
    <row r="438" spans="1:15" x14ac:dyDescent="0.25">
      <c r="A438">
        <v>437</v>
      </c>
      <c r="B438" t="s">
        <v>1651</v>
      </c>
      <c r="C438" t="s">
        <v>401</v>
      </c>
      <c r="D438" t="s">
        <v>1717</v>
      </c>
      <c r="E438" t="str" cm="1">
        <f t="array" ref="E438">INDEX(municipalities!B:B, MATCH(D438,municipalities!C:C,0),0)</f>
        <v>GM0163</v>
      </c>
      <c r="G438" t="s">
        <v>4716</v>
      </c>
      <c r="H438" t="s">
        <v>4717</v>
      </c>
      <c r="I438" t="str">
        <f t="shared" si="6"/>
        <v>7443</v>
      </c>
      <c r="J438">
        <v>2011</v>
      </c>
      <c r="K438">
        <v>53879562</v>
      </c>
      <c r="L438" t="s">
        <v>3670</v>
      </c>
      <c r="M438" t="s">
        <v>5463</v>
      </c>
      <c r="N438">
        <v>6.4833426884904002</v>
      </c>
      <c r="O438">
        <v>52.381584082806398</v>
      </c>
    </row>
    <row r="439" spans="1:15" x14ac:dyDescent="0.25">
      <c r="A439">
        <v>438</v>
      </c>
      <c r="B439" t="s">
        <v>1651</v>
      </c>
      <c r="C439" t="s">
        <v>1659</v>
      </c>
      <c r="D439" t="s">
        <v>1670</v>
      </c>
      <c r="E439" t="str" cm="1">
        <f t="array" ref="E439">INDEX(municipalities!B:B, MATCH(D439,municipalities!C:C,0),0)</f>
        <v>GM0150</v>
      </c>
      <c r="F439" t="s">
        <v>1678</v>
      </c>
      <c r="G439" t="s">
        <v>4718</v>
      </c>
      <c r="H439" t="s">
        <v>4719</v>
      </c>
      <c r="I439" t="str">
        <f t="shared" si="6"/>
        <v>7437</v>
      </c>
      <c r="J439">
        <v>2019</v>
      </c>
      <c r="K439">
        <v>75572745</v>
      </c>
      <c r="L439" t="s">
        <v>3670</v>
      </c>
      <c r="M439" t="s">
        <v>5464</v>
      </c>
      <c r="N439">
        <v>6.3211597627911003</v>
      </c>
      <c r="O439">
        <v>52.248507784423602</v>
      </c>
    </row>
    <row r="440" spans="1:15" x14ac:dyDescent="0.25">
      <c r="A440">
        <v>439</v>
      </c>
      <c r="B440" t="s">
        <v>1651</v>
      </c>
      <c r="C440" t="s">
        <v>1659</v>
      </c>
      <c r="D440" t="s">
        <v>1670</v>
      </c>
      <c r="E440" t="str" cm="1">
        <f t="array" ref="E440">INDEX(municipalities!B:B, MATCH(D440,municipalities!C:C,0),0)</f>
        <v>GM0150</v>
      </c>
      <c r="G440" t="s">
        <v>4720</v>
      </c>
      <c r="H440" t="s">
        <v>4721</v>
      </c>
      <c r="I440" t="str">
        <f t="shared" si="6"/>
        <v>7411</v>
      </c>
      <c r="J440">
        <v>2012</v>
      </c>
      <c r="K440">
        <v>56375689</v>
      </c>
      <c r="L440" t="s">
        <v>3670</v>
      </c>
      <c r="M440" t="s">
        <v>5465</v>
      </c>
      <c r="N440">
        <v>6.1595646670553004</v>
      </c>
      <c r="O440">
        <v>52.252865491290798</v>
      </c>
    </row>
    <row r="441" spans="1:15" x14ac:dyDescent="0.25">
      <c r="A441">
        <v>440</v>
      </c>
      <c r="B441" t="s">
        <v>1651</v>
      </c>
      <c r="C441" t="s">
        <v>401</v>
      </c>
      <c r="D441" t="s">
        <v>1652</v>
      </c>
      <c r="E441" t="str" cm="1">
        <f t="array" ref="E441">INDEX(municipalities!B:B, MATCH(D441,municipalities!C:C,0),0)</f>
        <v>GM0141</v>
      </c>
      <c r="G441" t="s">
        <v>4722</v>
      </c>
      <c r="H441">
        <v>7611</v>
      </c>
      <c r="I441" t="str">
        <f t="shared" si="6"/>
        <v>7611</v>
      </c>
      <c r="J441">
        <v>2019</v>
      </c>
      <c r="K441" t="s">
        <v>4723</v>
      </c>
      <c r="L441" t="s">
        <v>3670</v>
      </c>
      <c r="M441" t="s">
        <v>5450</v>
      </c>
      <c r="N441">
        <v>6.6277194094622001</v>
      </c>
      <c r="O441">
        <v>52.375838753090299</v>
      </c>
    </row>
    <row r="442" spans="1:15" x14ac:dyDescent="0.25">
      <c r="A442">
        <v>441</v>
      </c>
      <c r="B442" t="s">
        <v>1651</v>
      </c>
      <c r="C442" t="s">
        <v>401</v>
      </c>
      <c r="D442" t="s">
        <v>1688</v>
      </c>
      <c r="E442" t="str" cm="1">
        <f t="array" ref="E442">INDEX(municipalities!B:B, MATCH(D442,municipalities!C:C,0),0)</f>
        <v>GM0153</v>
      </c>
      <c r="F442" t="s">
        <v>4724</v>
      </c>
      <c r="G442" t="s">
        <v>4725</v>
      </c>
      <c r="H442" t="s">
        <v>4726</v>
      </c>
      <c r="I442" t="str">
        <f t="shared" si="6"/>
        <v>7521</v>
      </c>
      <c r="J442">
        <v>2020</v>
      </c>
      <c r="K442" t="s">
        <v>4727</v>
      </c>
      <c r="L442" t="s">
        <v>3670</v>
      </c>
      <c r="M442" t="s">
        <v>5466</v>
      </c>
      <c r="N442">
        <v>6.8520622332404999</v>
      </c>
      <c r="O442">
        <v>52.234249827618498</v>
      </c>
    </row>
    <row r="443" spans="1:15" x14ac:dyDescent="0.25">
      <c r="A443">
        <v>442</v>
      </c>
      <c r="B443" t="s">
        <v>1651</v>
      </c>
      <c r="C443" t="s">
        <v>1659</v>
      </c>
      <c r="D443" t="s">
        <v>1832</v>
      </c>
      <c r="E443" t="str" cm="1">
        <f t="array" ref="E443">INDEX(municipalities!B:B, MATCH(D443,municipalities!C:C,0),0)</f>
        <v>GM0193</v>
      </c>
      <c r="G443" t="s">
        <v>4728</v>
      </c>
      <c r="H443">
        <v>8012</v>
      </c>
      <c r="I443" t="str">
        <f t="shared" si="6"/>
        <v>8012</v>
      </c>
      <c r="J443">
        <v>2020</v>
      </c>
      <c r="K443">
        <v>77437578</v>
      </c>
      <c r="L443" t="s">
        <v>3670</v>
      </c>
      <c r="M443" t="s">
        <v>5467</v>
      </c>
      <c r="N443">
        <v>6.1050172062943</v>
      </c>
      <c r="O443">
        <v>52.505313685027097</v>
      </c>
    </row>
    <row r="444" spans="1:15" x14ac:dyDescent="0.25">
      <c r="A444">
        <v>443</v>
      </c>
      <c r="B444" t="s">
        <v>1837</v>
      </c>
      <c r="C444" t="s">
        <v>1854</v>
      </c>
      <c r="D444" t="s">
        <v>1910</v>
      </c>
      <c r="E444" t="str" cm="1">
        <f t="array" ref="E444">INDEX(municipalities!B:B, MATCH(D444,municipalities!C:C,0),0)</f>
        <v>GM0356</v>
      </c>
      <c r="F444" t="s">
        <v>4729</v>
      </c>
      <c r="G444" t="s">
        <v>4730</v>
      </c>
      <c r="H444" t="s">
        <v>4731</v>
      </c>
      <c r="I444" t="str">
        <f t="shared" si="6"/>
        <v>4133</v>
      </c>
      <c r="J444">
        <v>2014</v>
      </c>
      <c r="K444">
        <v>60329513</v>
      </c>
      <c r="L444" t="s">
        <v>3670</v>
      </c>
      <c r="M444" t="s">
        <v>5468</v>
      </c>
      <c r="N444">
        <v>5.0730480470919996</v>
      </c>
      <c r="O444">
        <v>51.9735653138329</v>
      </c>
    </row>
    <row r="445" spans="1:15" x14ac:dyDescent="0.25">
      <c r="A445">
        <v>444</v>
      </c>
      <c r="B445" t="s">
        <v>1837</v>
      </c>
      <c r="C445" t="s">
        <v>1854</v>
      </c>
      <c r="D445" t="s">
        <v>1965</v>
      </c>
      <c r="E445" t="str" cm="1">
        <f t="array" ref="E445">INDEX(municipalities!B:B, MATCH(D445,municipalities!C:C,0),0)</f>
        <v>GM1961</v>
      </c>
      <c r="F445" t="s">
        <v>4732</v>
      </c>
      <c r="G445" t="s">
        <v>4733</v>
      </c>
      <c r="H445" t="s">
        <v>4734</v>
      </c>
      <c r="I445" t="str">
        <f t="shared" si="6"/>
        <v>4121</v>
      </c>
      <c r="J445">
        <v>2020</v>
      </c>
      <c r="K445">
        <v>78238455</v>
      </c>
      <c r="L445" t="s">
        <v>3670</v>
      </c>
      <c r="M445" t="s">
        <v>5469</v>
      </c>
      <c r="N445">
        <v>5.1517515992982004</v>
      </c>
      <c r="O445">
        <v>51.957093041394799</v>
      </c>
    </row>
    <row r="446" spans="1:15" x14ac:dyDescent="0.25">
      <c r="A446">
        <v>445</v>
      </c>
      <c r="B446" t="s">
        <v>1837</v>
      </c>
      <c r="C446" t="s">
        <v>1854</v>
      </c>
      <c r="D446" t="s">
        <v>1883</v>
      </c>
      <c r="E446" t="str" cm="1">
        <f t="array" ref="E446">INDEX(municipalities!B:B, MATCH(D446,municipalities!C:C,0),0)</f>
        <v>GM0321</v>
      </c>
      <c r="F446" t="s">
        <v>1492</v>
      </c>
      <c r="G446" t="s">
        <v>4735</v>
      </c>
      <c r="H446" t="s">
        <v>4736</v>
      </c>
      <c r="I446" t="str">
        <f t="shared" si="6"/>
        <v>3998</v>
      </c>
      <c r="J446">
        <v>2020</v>
      </c>
      <c r="K446">
        <v>78201616</v>
      </c>
      <c r="L446" t="s">
        <v>3670</v>
      </c>
      <c r="M446" t="s">
        <v>5470</v>
      </c>
      <c r="N446">
        <v>5.1957223861127</v>
      </c>
      <c r="O446">
        <v>51.985344607924603</v>
      </c>
    </row>
    <row r="447" spans="1:15" x14ac:dyDescent="0.25">
      <c r="A447">
        <v>446</v>
      </c>
      <c r="B447" t="s">
        <v>1837</v>
      </c>
      <c r="C447" t="s">
        <v>1854</v>
      </c>
      <c r="D447" t="s">
        <v>1883</v>
      </c>
      <c r="E447" t="str" cm="1">
        <f t="array" ref="E447">INDEX(municipalities!B:B, MATCH(D447,municipalities!C:C,0),0)</f>
        <v>GM0321</v>
      </c>
      <c r="G447" t="s">
        <v>4737</v>
      </c>
      <c r="H447" t="s">
        <v>4738</v>
      </c>
      <c r="I447" t="str">
        <f t="shared" si="6"/>
        <v>3992</v>
      </c>
      <c r="J447">
        <v>2018</v>
      </c>
      <c r="K447">
        <v>73310492</v>
      </c>
      <c r="L447" t="s">
        <v>3670</v>
      </c>
      <c r="M447" t="s">
        <v>5471</v>
      </c>
      <c r="N447">
        <v>5.1429768989733002</v>
      </c>
      <c r="O447">
        <v>52.040037893101101</v>
      </c>
    </row>
    <row r="448" spans="1:15" x14ac:dyDescent="0.25">
      <c r="A448">
        <v>447</v>
      </c>
      <c r="B448" t="s">
        <v>1837</v>
      </c>
      <c r="C448" t="s">
        <v>1854</v>
      </c>
      <c r="D448" t="s">
        <v>1883</v>
      </c>
      <c r="E448" t="str" cm="1">
        <f t="array" ref="E448">INDEX(municipalities!B:B, MATCH(D448,municipalities!C:C,0),0)</f>
        <v>GM0321</v>
      </c>
      <c r="G448" t="s">
        <v>4739</v>
      </c>
      <c r="H448" t="s">
        <v>4740</v>
      </c>
      <c r="I448" t="str">
        <f t="shared" si="6"/>
        <v>3992</v>
      </c>
      <c r="J448">
        <v>2016</v>
      </c>
      <c r="K448">
        <v>66172217</v>
      </c>
      <c r="L448" t="s">
        <v>3670</v>
      </c>
      <c r="M448" t="s">
        <v>5471</v>
      </c>
      <c r="N448">
        <v>5.1429768989733002</v>
      </c>
      <c r="O448">
        <v>52.040037893101101</v>
      </c>
    </row>
    <row r="449" spans="1:15" x14ac:dyDescent="0.25">
      <c r="A449">
        <v>448</v>
      </c>
      <c r="B449" t="s">
        <v>1837</v>
      </c>
      <c r="C449" t="s">
        <v>1854</v>
      </c>
      <c r="D449" t="s">
        <v>1837</v>
      </c>
      <c r="E449" t="str" cm="1">
        <f t="array" ref="E449">INDEX(municipalities!B:B, MATCH(D449,municipalities!C:C,0),0)</f>
        <v>GM0344</v>
      </c>
      <c r="G449" t="s">
        <v>4741</v>
      </c>
      <c r="H449" t="s">
        <v>4742</v>
      </c>
      <c r="I449" t="str">
        <f t="shared" si="6"/>
        <v>3991</v>
      </c>
      <c r="J449">
        <v>1989</v>
      </c>
      <c r="K449">
        <v>30090811</v>
      </c>
      <c r="L449" t="s">
        <v>3670</v>
      </c>
      <c r="M449" t="s">
        <v>5472</v>
      </c>
      <c r="N449">
        <v>5.1607849807772999</v>
      </c>
      <c r="O449">
        <v>52.020146708094501</v>
      </c>
    </row>
    <row r="450" spans="1:15" x14ac:dyDescent="0.25">
      <c r="A450">
        <v>449</v>
      </c>
      <c r="B450" t="s">
        <v>1837</v>
      </c>
      <c r="C450" t="s">
        <v>1854</v>
      </c>
      <c r="D450" t="s">
        <v>1857</v>
      </c>
      <c r="E450" t="str" cm="1">
        <f t="array" ref="E450">INDEX(municipalities!B:B, MATCH(D450,municipalities!C:C,0),0)</f>
        <v>GM0312</v>
      </c>
      <c r="F450" t="s">
        <v>4743</v>
      </c>
      <c r="G450" t="s">
        <v>4744</v>
      </c>
      <c r="H450" t="s">
        <v>4745</v>
      </c>
      <c r="I450" t="str">
        <f t="shared" ref="I450:I513" si="7">LEFT(H450,4)</f>
        <v>3984</v>
      </c>
      <c r="J450">
        <v>2019</v>
      </c>
      <c r="K450">
        <v>74266179</v>
      </c>
      <c r="L450" t="s">
        <v>3670</v>
      </c>
      <c r="M450" t="s">
        <v>5473</v>
      </c>
      <c r="N450">
        <v>5.2212385584175998</v>
      </c>
      <c r="O450">
        <v>52.046157749456498</v>
      </c>
    </row>
    <row r="451" spans="1:15" x14ac:dyDescent="0.25">
      <c r="A451">
        <v>450</v>
      </c>
      <c r="B451" t="s">
        <v>1837</v>
      </c>
      <c r="C451" t="s">
        <v>1854</v>
      </c>
      <c r="D451" t="s">
        <v>1968</v>
      </c>
      <c r="E451" t="str" cm="1">
        <f t="array" ref="E451">INDEX(municipalities!B:B, MATCH(D451,municipalities!C:C,0),0)</f>
        <v>GM0352</v>
      </c>
      <c r="G451" t="s">
        <v>4746</v>
      </c>
      <c r="H451" t="s">
        <v>4747</v>
      </c>
      <c r="I451" t="str">
        <f t="shared" si="7"/>
        <v>3961</v>
      </c>
      <c r="J451">
        <v>2013</v>
      </c>
      <c r="K451">
        <v>57169489</v>
      </c>
      <c r="L451" t="s">
        <v>3670</v>
      </c>
      <c r="M451" t="s">
        <v>5474</v>
      </c>
      <c r="N451">
        <v>5.3067030593810003</v>
      </c>
      <c r="O451">
        <v>51.970652176071901</v>
      </c>
    </row>
    <row r="452" spans="1:15" x14ac:dyDescent="0.25">
      <c r="A452">
        <v>451</v>
      </c>
      <c r="B452" t="s">
        <v>1837</v>
      </c>
      <c r="C452" t="s">
        <v>1854</v>
      </c>
      <c r="D452" t="s">
        <v>1955</v>
      </c>
      <c r="E452" t="str" cm="1">
        <f t="array" ref="E452">INDEX(municipalities!B:B, MATCH(D452,municipalities!C:C,0),0)</f>
        <v>GM1581</v>
      </c>
      <c r="F452" t="s">
        <v>1959</v>
      </c>
      <c r="G452" t="s">
        <v>4748</v>
      </c>
      <c r="H452" t="s">
        <v>4749</v>
      </c>
      <c r="I452" t="str">
        <f t="shared" si="7"/>
        <v>3956</v>
      </c>
      <c r="J452">
        <v>2012</v>
      </c>
      <c r="K452">
        <v>55655475</v>
      </c>
      <c r="L452" t="s">
        <v>3670</v>
      </c>
      <c r="M452" t="s">
        <v>5475</v>
      </c>
      <c r="N452">
        <v>5.4318103791042001</v>
      </c>
      <c r="O452">
        <v>52.022954310574498</v>
      </c>
    </row>
    <row r="453" spans="1:15" x14ac:dyDescent="0.25">
      <c r="A453">
        <v>452</v>
      </c>
      <c r="B453" t="s">
        <v>1837</v>
      </c>
      <c r="C453" t="s">
        <v>1838</v>
      </c>
      <c r="D453" t="s">
        <v>1988</v>
      </c>
      <c r="E453" t="str" cm="1">
        <f t="array" ref="E453">INDEX(municipalities!B:B, MATCH(D453,municipalities!C:C,0),0)</f>
        <v>GM0351</v>
      </c>
      <c r="G453" t="s">
        <v>4750</v>
      </c>
      <c r="H453" t="s">
        <v>4751</v>
      </c>
      <c r="I453" t="str">
        <f t="shared" si="7"/>
        <v>3931</v>
      </c>
      <c r="J453">
        <v>2012</v>
      </c>
      <c r="K453">
        <v>56042353</v>
      </c>
      <c r="L453" t="s">
        <v>3670</v>
      </c>
      <c r="M453" t="s">
        <v>5476</v>
      </c>
      <c r="N453">
        <v>5.4203033814918999</v>
      </c>
      <c r="O453">
        <v>52.082119217005101</v>
      </c>
    </row>
    <row r="454" spans="1:15" x14ac:dyDescent="0.25">
      <c r="A454">
        <v>453</v>
      </c>
      <c r="B454" t="s">
        <v>1837</v>
      </c>
      <c r="C454" t="s">
        <v>366</v>
      </c>
      <c r="D454" t="s">
        <v>1916</v>
      </c>
      <c r="E454" t="str" cm="1">
        <f t="array" ref="E454">INDEX(municipalities!B:B, MATCH(D454,municipalities!C:C,0),0)</f>
        <v>GM0340</v>
      </c>
      <c r="F454" t="s">
        <v>4029</v>
      </c>
      <c r="G454" t="s">
        <v>4752</v>
      </c>
      <c r="H454" t="s">
        <v>4753</v>
      </c>
      <c r="I454" t="str">
        <f t="shared" si="7"/>
        <v>3903</v>
      </c>
      <c r="J454">
        <v>2021</v>
      </c>
      <c r="K454">
        <v>83029532</v>
      </c>
      <c r="L454" t="s">
        <v>3670</v>
      </c>
      <c r="M454" t="s">
        <v>5477</v>
      </c>
      <c r="N454">
        <v>5.5627571893679004</v>
      </c>
      <c r="O454">
        <v>52.0077901139625</v>
      </c>
    </row>
    <row r="455" spans="1:15" x14ac:dyDescent="0.25">
      <c r="A455">
        <v>454</v>
      </c>
      <c r="B455" t="s">
        <v>1837</v>
      </c>
      <c r="C455" t="s">
        <v>1838</v>
      </c>
      <c r="D455" t="s">
        <v>1899</v>
      </c>
      <c r="E455" t="str" cm="1">
        <f t="array" ref="E455">INDEX(municipalities!B:B, MATCH(D455,municipalities!C:C,0),0)</f>
        <v>GM0327</v>
      </c>
      <c r="G455" t="s">
        <v>4754</v>
      </c>
      <c r="H455" t="s">
        <v>4755</v>
      </c>
      <c r="I455" t="str">
        <f t="shared" si="7"/>
        <v>3833</v>
      </c>
      <c r="J455">
        <v>2021</v>
      </c>
      <c r="K455">
        <v>81847882</v>
      </c>
      <c r="L455" t="s">
        <v>3670</v>
      </c>
      <c r="M455" t="s">
        <v>5478</v>
      </c>
      <c r="N455">
        <v>5.4188638649541998</v>
      </c>
      <c r="O455">
        <v>52.130819226013401</v>
      </c>
    </row>
    <row r="456" spans="1:15" x14ac:dyDescent="0.25">
      <c r="A456">
        <v>455</v>
      </c>
      <c r="B456" t="s">
        <v>1837</v>
      </c>
      <c r="C456" t="s">
        <v>1838</v>
      </c>
      <c r="D456" t="s">
        <v>1899</v>
      </c>
      <c r="E456" t="str" cm="1">
        <f t="array" ref="E456">INDEX(municipalities!B:B, MATCH(D456,municipalities!C:C,0),0)</f>
        <v>GM0327</v>
      </c>
      <c r="G456" t="s">
        <v>4756</v>
      </c>
      <c r="H456" t="s">
        <v>4757</v>
      </c>
      <c r="I456" t="str">
        <f t="shared" si="7"/>
        <v>3831</v>
      </c>
      <c r="J456">
        <v>2013</v>
      </c>
      <c r="K456">
        <v>57590850</v>
      </c>
      <c r="L456" t="s">
        <v>3670</v>
      </c>
      <c r="M456" t="s">
        <v>5479</v>
      </c>
      <c r="N456">
        <v>5.4545170438437998</v>
      </c>
      <c r="O456">
        <v>52.121003710011301</v>
      </c>
    </row>
    <row r="457" spans="1:15" x14ac:dyDescent="0.25">
      <c r="A457">
        <v>456</v>
      </c>
      <c r="B457" t="s">
        <v>1837</v>
      </c>
      <c r="C457" t="s">
        <v>1838</v>
      </c>
      <c r="D457" t="s">
        <v>1899</v>
      </c>
      <c r="E457" t="str" cm="1">
        <f t="array" ref="E457">INDEX(municipalities!B:B, MATCH(D457,municipalities!C:C,0),0)</f>
        <v>GM0327</v>
      </c>
      <c r="G457" t="s">
        <v>4758</v>
      </c>
      <c r="H457" t="s">
        <v>4759</v>
      </c>
      <c r="I457" t="str">
        <f t="shared" si="7"/>
        <v>3831</v>
      </c>
      <c r="J457">
        <v>2017</v>
      </c>
      <c r="K457">
        <v>67935451</v>
      </c>
      <c r="L457" t="s">
        <v>3670</v>
      </c>
      <c r="M457" t="s">
        <v>5479</v>
      </c>
      <c r="N457">
        <v>5.4545170438437998</v>
      </c>
      <c r="O457">
        <v>52.121003710011301</v>
      </c>
    </row>
    <row r="458" spans="1:15" x14ac:dyDescent="0.25">
      <c r="A458">
        <v>457</v>
      </c>
      <c r="B458" t="s">
        <v>1837</v>
      </c>
      <c r="C458" t="s">
        <v>1838</v>
      </c>
      <c r="D458" t="s">
        <v>1839</v>
      </c>
      <c r="E458" t="str" cm="1">
        <f t="array" ref="E458">INDEX(municipalities!B:B, MATCH(D458,municipalities!C:C,0),0)</f>
        <v>GM0307</v>
      </c>
      <c r="G458" t="s">
        <v>4760</v>
      </c>
      <c r="H458" t="s">
        <v>4761</v>
      </c>
      <c r="I458" t="str">
        <f t="shared" si="7"/>
        <v>3818</v>
      </c>
      <c r="J458">
        <v>2019</v>
      </c>
      <c r="K458">
        <v>74883534</v>
      </c>
      <c r="L458" t="s">
        <v>3670</v>
      </c>
      <c r="M458" t="s">
        <v>5480</v>
      </c>
      <c r="N458">
        <v>5.3477755922665002</v>
      </c>
      <c r="O458">
        <v>52.133102924913899</v>
      </c>
    </row>
    <row r="459" spans="1:15" x14ac:dyDescent="0.25">
      <c r="A459">
        <v>458</v>
      </c>
      <c r="B459" t="s">
        <v>1837</v>
      </c>
      <c r="C459" t="s">
        <v>1838</v>
      </c>
      <c r="D459" t="s">
        <v>1839</v>
      </c>
      <c r="E459" t="str" cm="1">
        <f t="array" ref="E459">INDEX(municipalities!B:B, MATCH(D459,municipalities!C:C,0),0)</f>
        <v>GM0307</v>
      </c>
      <c r="G459" t="s">
        <v>4762</v>
      </c>
      <c r="H459" t="s">
        <v>4763</v>
      </c>
      <c r="I459" t="str">
        <f t="shared" si="7"/>
        <v>3816</v>
      </c>
      <c r="J459">
        <v>2017</v>
      </c>
      <c r="K459">
        <v>69515212</v>
      </c>
      <c r="L459" t="s">
        <v>3670</v>
      </c>
      <c r="M459" t="s">
        <v>5481</v>
      </c>
      <c r="N459">
        <v>5.4180659541368996</v>
      </c>
      <c r="O459">
        <v>52.155960268341097</v>
      </c>
    </row>
    <row r="460" spans="1:15" x14ac:dyDescent="0.25">
      <c r="A460">
        <v>459</v>
      </c>
      <c r="B460" t="s">
        <v>1837</v>
      </c>
      <c r="C460" t="s">
        <v>1838</v>
      </c>
      <c r="D460" t="s">
        <v>1839</v>
      </c>
      <c r="E460" t="str" cm="1">
        <f t="array" ref="E460">INDEX(municipalities!B:B, MATCH(D460,municipalities!C:C,0),0)</f>
        <v>GM0307</v>
      </c>
      <c r="G460" t="s">
        <v>4764</v>
      </c>
      <c r="H460" t="s">
        <v>4765</v>
      </c>
      <c r="I460" t="str">
        <f t="shared" si="7"/>
        <v>3813</v>
      </c>
      <c r="J460">
        <v>2020</v>
      </c>
      <c r="K460">
        <v>80704360</v>
      </c>
      <c r="L460" t="s">
        <v>3670</v>
      </c>
      <c r="M460" t="s">
        <v>5482</v>
      </c>
      <c r="N460">
        <v>5.3851835971137003</v>
      </c>
      <c r="O460">
        <v>52.169970605917698</v>
      </c>
    </row>
    <row r="461" spans="1:15" x14ac:dyDescent="0.25">
      <c r="A461">
        <v>460</v>
      </c>
      <c r="B461" t="s">
        <v>1837</v>
      </c>
      <c r="C461" t="s">
        <v>1838</v>
      </c>
      <c r="D461" t="s">
        <v>1839</v>
      </c>
      <c r="E461" t="str" cm="1">
        <f t="array" ref="E461">INDEX(municipalities!B:B, MATCH(D461,municipalities!C:C,0),0)</f>
        <v>GM0307</v>
      </c>
      <c r="G461" t="s">
        <v>4766</v>
      </c>
      <c r="H461" t="s">
        <v>4767</v>
      </c>
      <c r="I461" t="str">
        <f t="shared" si="7"/>
        <v>3812</v>
      </c>
      <c r="J461">
        <v>2011</v>
      </c>
      <c r="K461">
        <v>52163466</v>
      </c>
      <c r="L461" t="s">
        <v>3670</v>
      </c>
      <c r="M461" t="s">
        <v>5483</v>
      </c>
      <c r="N461">
        <v>5.3624674705785997</v>
      </c>
      <c r="O461">
        <v>52.163324857800802</v>
      </c>
    </row>
    <row r="462" spans="1:15" x14ac:dyDescent="0.25">
      <c r="A462">
        <v>461</v>
      </c>
      <c r="B462" t="s">
        <v>1837</v>
      </c>
      <c r="C462" t="s">
        <v>1838</v>
      </c>
      <c r="D462" t="s">
        <v>2712</v>
      </c>
      <c r="E462" t="str" cm="1">
        <f t="array" ref="E462">INDEX(municipalities!B:B, MATCH(D462,municipalities!C:C,0),0)</f>
        <v>GM0342</v>
      </c>
      <c r="G462" t="s">
        <v>4768</v>
      </c>
      <c r="H462" t="s">
        <v>4769</v>
      </c>
      <c r="I462" t="str">
        <f t="shared" si="7"/>
        <v>3764</v>
      </c>
      <c r="J462">
        <v>2022</v>
      </c>
      <c r="K462">
        <v>87640104</v>
      </c>
      <c r="L462" t="s">
        <v>3670</v>
      </c>
      <c r="M462" t="s">
        <v>5484</v>
      </c>
      <c r="N462">
        <v>5.3110429541588999</v>
      </c>
      <c r="O462">
        <v>52.182694545382603</v>
      </c>
    </row>
    <row r="463" spans="1:15" x14ac:dyDescent="0.25">
      <c r="A463">
        <v>462</v>
      </c>
      <c r="B463" t="s">
        <v>1837</v>
      </c>
      <c r="C463" t="s">
        <v>1854</v>
      </c>
      <c r="D463" t="s">
        <v>2712</v>
      </c>
      <c r="E463" t="str" cm="1">
        <f t="array" ref="E463">INDEX(municipalities!B:B, MATCH(D463,municipalities!C:C,0),0)</f>
        <v>GM0342</v>
      </c>
      <c r="G463" t="s">
        <v>4770</v>
      </c>
      <c r="H463" t="s">
        <v>4771</v>
      </c>
      <c r="I463" t="str">
        <f t="shared" si="7"/>
        <v>3762</v>
      </c>
      <c r="J463">
        <v>2021</v>
      </c>
      <c r="K463">
        <v>84576529</v>
      </c>
      <c r="L463" t="s">
        <v>3670</v>
      </c>
      <c r="M463" t="s">
        <v>5485</v>
      </c>
      <c r="N463">
        <v>5.2782723479479001</v>
      </c>
      <c r="O463">
        <v>52.181060125008102</v>
      </c>
    </row>
    <row r="464" spans="1:15" x14ac:dyDescent="0.25">
      <c r="A464">
        <v>463</v>
      </c>
      <c r="B464" t="s">
        <v>1837</v>
      </c>
      <c r="C464" t="s">
        <v>1838</v>
      </c>
      <c r="D464" t="s">
        <v>2702</v>
      </c>
      <c r="E464" t="str" cm="1">
        <f t="array" ref="E464">INDEX(municipalities!B:B, MATCH(D464,municipalities!C:C,0),0)</f>
        <v>GM0317</v>
      </c>
      <c r="G464" t="s">
        <v>4772</v>
      </c>
      <c r="H464" t="s">
        <v>4773</v>
      </c>
      <c r="I464" t="str">
        <f t="shared" si="7"/>
        <v>3755</v>
      </c>
      <c r="J464">
        <v>2016</v>
      </c>
      <c r="K464">
        <v>65321499</v>
      </c>
      <c r="L464" t="s">
        <v>3670</v>
      </c>
      <c r="M464" t="s">
        <v>5486</v>
      </c>
      <c r="N464">
        <v>5.2796662614398002</v>
      </c>
      <c r="O464">
        <v>52.249883321023901</v>
      </c>
    </row>
    <row r="465" spans="1:15" x14ac:dyDescent="0.25">
      <c r="A465">
        <v>464</v>
      </c>
      <c r="B465" t="s">
        <v>1837</v>
      </c>
      <c r="C465" t="s">
        <v>1838</v>
      </c>
      <c r="D465" t="s">
        <v>1851</v>
      </c>
      <c r="E465" t="str" cm="1">
        <f t="array" ref="E465">INDEX(municipalities!B:B, MATCH(D465,municipalities!C:C,0),0)</f>
        <v>GM0308</v>
      </c>
      <c r="G465" t="s">
        <v>4774</v>
      </c>
      <c r="H465" t="s">
        <v>4775</v>
      </c>
      <c r="I465" t="str">
        <f t="shared" si="7"/>
        <v>3743</v>
      </c>
      <c r="J465">
        <v>2021</v>
      </c>
      <c r="K465">
        <v>81632746</v>
      </c>
      <c r="L465" t="s">
        <v>3670</v>
      </c>
      <c r="M465" t="s">
        <v>5487</v>
      </c>
      <c r="N465">
        <v>5.2802794256523002</v>
      </c>
      <c r="O465">
        <v>52.206930030811598</v>
      </c>
    </row>
    <row r="466" spans="1:15" x14ac:dyDescent="0.25">
      <c r="A466">
        <v>465</v>
      </c>
      <c r="B466" t="s">
        <v>1837</v>
      </c>
      <c r="C466" t="s">
        <v>1838</v>
      </c>
      <c r="D466" t="s">
        <v>1851</v>
      </c>
      <c r="E466" t="str" cm="1">
        <f t="array" ref="E466">INDEX(municipalities!B:B, MATCH(D466,municipalities!C:C,0),0)</f>
        <v>GM0308</v>
      </c>
      <c r="G466" t="s">
        <v>4776</v>
      </c>
      <c r="H466" t="s">
        <v>4777</v>
      </c>
      <c r="I466" t="str">
        <f t="shared" si="7"/>
        <v>3741</v>
      </c>
      <c r="J466">
        <v>2014</v>
      </c>
      <c r="K466">
        <v>59714069</v>
      </c>
      <c r="L466" t="s">
        <v>3670</v>
      </c>
      <c r="M466" t="s">
        <v>5488</v>
      </c>
      <c r="N466">
        <v>5.3061176057191997</v>
      </c>
      <c r="O466">
        <v>52.220080961133299</v>
      </c>
    </row>
    <row r="467" spans="1:15" x14ac:dyDescent="0.25">
      <c r="A467">
        <v>466</v>
      </c>
      <c r="B467" t="s">
        <v>1837</v>
      </c>
      <c r="C467" t="s">
        <v>1854</v>
      </c>
      <c r="D467" t="s">
        <v>1866</v>
      </c>
      <c r="E467" t="str" cm="1">
        <f t="array" ref="E467">INDEX(municipalities!B:B, MATCH(D467,municipalities!C:C,0),0)</f>
        <v>GM0310</v>
      </c>
      <c r="G467" t="s">
        <v>4778</v>
      </c>
      <c r="H467" t="s">
        <v>4779</v>
      </c>
      <c r="I467" t="str">
        <f t="shared" si="7"/>
        <v>3723</v>
      </c>
      <c r="J467">
        <v>2013</v>
      </c>
      <c r="K467">
        <v>58448748</v>
      </c>
      <c r="L467" t="s">
        <v>3670</v>
      </c>
      <c r="M467" t="s">
        <v>5489</v>
      </c>
      <c r="N467">
        <v>5.2086319121695004</v>
      </c>
      <c r="O467">
        <v>52.149279295184499</v>
      </c>
    </row>
    <row r="468" spans="1:15" x14ac:dyDescent="0.25">
      <c r="A468">
        <v>467</v>
      </c>
      <c r="B468" t="s">
        <v>1837</v>
      </c>
      <c r="C468" t="s">
        <v>1854</v>
      </c>
      <c r="D468" t="s">
        <v>1993</v>
      </c>
      <c r="E468" t="str" cm="1">
        <f t="array" ref="E468">INDEX(municipalities!B:B, MATCH(D468,municipalities!C:C,0),0)</f>
        <v>GM0355</v>
      </c>
      <c r="G468" t="s">
        <v>4780</v>
      </c>
      <c r="H468" t="s">
        <v>4781</v>
      </c>
      <c r="I468" t="str">
        <f t="shared" si="7"/>
        <v>3706</v>
      </c>
      <c r="J468">
        <v>2019</v>
      </c>
      <c r="K468">
        <v>75994402</v>
      </c>
      <c r="L468" t="s">
        <v>3670</v>
      </c>
      <c r="M468" t="s">
        <v>5490</v>
      </c>
      <c r="N468">
        <v>5.2256272956889003</v>
      </c>
      <c r="O468">
        <v>52.102537057656697</v>
      </c>
    </row>
    <row r="469" spans="1:15" x14ac:dyDescent="0.25">
      <c r="A469">
        <v>468</v>
      </c>
      <c r="B469" t="s">
        <v>1837</v>
      </c>
      <c r="C469" t="s">
        <v>1854</v>
      </c>
      <c r="D469" t="s">
        <v>1993</v>
      </c>
      <c r="E469" t="str" cm="1">
        <f t="array" ref="E469">INDEX(municipalities!B:B, MATCH(D469,municipalities!C:C,0),0)</f>
        <v>GM0355</v>
      </c>
      <c r="G469" t="s">
        <v>4782</v>
      </c>
      <c r="H469" t="s">
        <v>4783</v>
      </c>
      <c r="I469" t="str">
        <f t="shared" si="7"/>
        <v>3701</v>
      </c>
      <c r="J469">
        <v>2016</v>
      </c>
      <c r="K469">
        <v>65959523</v>
      </c>
      <c r="L469" t="s">
        <v>3670</v>
      </c>
      <c r="M469" t="s">
        <v>5491</v>
      </c>
      <c r="N469">
        <v>5.2467408940093998</v>
      </c>
      <c r="O469">
        <v>52.085733921714002</v>
      </c>
    </row>
    <row r="470" spans="1:15" x14ac:dyDescent="0.25">
      <c r="A470">
        <v>469</v>
      </c>
      <c r="B470" t="s">
        <v>1837</v>
      </c>
      <c r="C470" t="s">
        <v>1854</v>
      </c>
      <c r="D470" t="s">
        <v>1872</v>
      </c>
      <c r="E470" t="str" cm="1">
        <f t="array" ref="E470">INDEX(municipalities!B:B, MATCH(D470,municipalities!C:C,0),0)</f>
        <v>GM0736</v>
      </c>
      <c r="F470" t="s">
        <v>1878</v>
      </c>
      <c r="G470" t="s">
        <v>4784</v>
      </c>
      <c r="H470" t="s">
        <v>4785</v>
      </c>
      <c r="I470" t="str">
        <f t="shared" si="7"/>
        <v>3648</v>
      </c>
      <c r="J470">
        <v>1990</v>
      </c>
      <c r="K470">
        <v>30099791</v>
      </c>
      <c r="L470" t="s">
        <v>3670</v>
      </c>
      <c r="M470" t="s">
        <v>5492</v>
      </c>
      <c r="N470">
        <v>4.8967980590011004</v>
      </c>
      <c r="O470">
        <v>52.184659052110497</v>
      </c>
    </row>
    <row r="471" spans="1:15" x14ac:dyDescent="0.25">
      <c r="A471">
        <v>470</v>
      </c>
      <c r="B471" t="s">
        <v>1837</v>
      </c>
      <c r="C471" t="s">
        <v>1854</v>
      </c>
      <c r="D471" t="s">
        <v>1920</v>
      </c>
      <c r="E471" t="str" cm="1">
        <f t="array" ref="E471">INDEX(municipalities!B:B, MATCH(D471,municipalities!C:C,0),0)</f>
        <v>GM1904</v>
      </c>
      <c r="F471" t="s">
        <v>1923</v>
      </c>
      <c r="G471" t="s">
        <v>4786</v>
      </c>
      <c r="H471" t="s">
        <v>4787</v>
      </c>
      <c r="I471" t="str">
        <f t="shared" si="7"/>
        <v>3621</v>
      </c>
      <c r="J471">
        <v>2018</v>
      </c>
      <c r="K471">
        <v>71185968</v>
      </c>
      <c r="L471" t="s">
        <v>3670</v>
      </c>
      <c r="M471" t="s">
        <v>5493</v>
      </c>
      <c r="N471">
        <v>4.9994785909662003</v>
      </c>
      <c r="O471">
        <v>52.168038380830801</v>
      </c>
    </row>
    <row r="472" spans="1:15" x14ac:dyDescent="0.25">
      <c r="A472">
        <v>471</v>
      </c>
      <c r="B472" t="s">
        <v>1837</v>
      </c>
      <c r="C472" t="s">
        <v>1854</v>
      </c>
      <c r="D472" t="s">
        <v>1920</v>
      </c>
      <c r="E472" t="str" cm="1">
        <f t="array" ref="E472">INDEX(municipalities!B:B, MATCH(D472,municipalities!C:C,0),0)</f>
        <v>GM1904</v>
      </c>
      <c r="F472" t="s">
        <v>4788</v>
      </c>
      <c r="G472" t="s">
        <v>4789</v>
      </c>
      <c r="H472" t="s">
        <v>4790</v>
      </c>
      <c r="I472" t="str">
        <f t="shared" si="7"/>
        <v>3607</v>
      </c>
      <c r="J472">
        <v>2013</v>
      </c>
      <c r="K472">
        <v>57104956</v>
      </c>
      <c r="L472" t="s">
        <v>3670</v>
      </c>
      <c r="M472" t="s">
        <v>5494</v>
      </c>
      <c r="N472">
        <v>5.0174604336747999</v>
      </c>
      <c r="O472">
        <v>52.1348680394102</v>
      </c>
    </row>
    <row r="473" spans="1:15" x14ac:dyDescent="0.25">
      <c r="A473">
        <v>472</v>
      </c>
      <c r="B473" t="s">
        <v>1837</v>
      </c>
      <c r="C473" t="s">
        <v>1854</v>
      </c>
      <c r="D473" t="s">
        <v>1837</v>
      </c>
      <c r="E473" t="str" cm="1">
        <f t="array" ref="E473">INDEX(municipalities!B:B, MATCH(D473,municipalities!C:C,0),0)</f>
        <v>GM0344</v>
      </c>
      <c r="G473" t="s">
        <v>4791</v>
      </c>
      <c r="H473" t="s">
        <v>4792</v>
      </c>
      <c r="I473" t="str">
        <f t="shared" si="7"/>
        <v>3583</v>
      </c>
      <c r="J473">
        <v>2010</v>
      </c>
      <c r="K473">
        <v>50985914</v>
      </c>
      <c r="L473" t="s">
        <v>3670</v>
      </c>
      <c r="M473" t="s">
        <v>5495</v>
      </c>
      <c r="N473">
        <v>5.1436077472181996</v>
      </c>
      <c r="O473">
        <v>52.087013734335301</v>
      </c>
    </row>
    <row r="474" spans="1:15" x14ac:dyDescent="0.25">
      <c r="A474">
        <v>473</v>
      </c>
      <c r="B474" t="s">
        <v>1837</v>
      </c>
      <c r="C474" t="s">
        <v>1854</v>
      </c>
      <c r="D474" t="s">
        <v>1837</v>
      </c>
      <c r="E474" t="str" cm="1">
        <f t="array" ref="E474">INDEX(municipalities!B:B, MATCH(D474,municipalities!C:C,0),0)</f>
        <v>GM0344</v>
      </c>
      <c r="G474" t="s">
        <v>4793</v>
      </c>
      <c r="H474" t="s">
        <v>4794</v>
      </c>
      <c r="I474" t="str">
        <f t="shared" si="7"/>
        <v>3573</v>
      </c>
      <c r="J474">
        <v>2021</v>
      </c>
      <c r="K474">
        <v>83061436</v>
      </c>
      <c r="L474" t="s">
        <v>3670</v>
      </c>
      <c r="M474" t="s">
        <v>5496</v>
      </c>
      <c r="N474">
        <v>5.1483673391062004</v>
      </c>
      <c r="O474">
        <v>52.104391756664</v>
      </c>
    </row>
    <row r="475" spans="1:15" x14ac:dyDescent="0.25">
      <c r="A475">
        <v>474</v>
      </c>
      <c r="B475" t="s">
        <v>1837</v>
      </c>
      <c r="C475" t="s">
        <v>1854</v>
      </c>
      <c r="D475" t="s">
        <v>1837</v>
      </c>
      <c r="E475" t="str" cm="1">
        <f t="array" ref="E475">INDEX(municipalities!B:B, MATCH(D475,municipalities!C:C,0),0)</f>
        <v>GM0344</v>
      </c>
      <c r="G475" t="s">
        <v>4795</v>
      </c>
      <c r="H475" t="s">
        <v>4796</v>
      </c>
      <c r="I475" t="str">
        <f t="shared" si="7"/>
        <v>3544</v>
      </c>
      <c r="J475">
        <v>2018</v>
      </c>
      <c r="K475">
        <v>72728337</v>
      </c>
      <c r="L475" t="s">
        <v>3670</v>
      </c>
      <c r="M475" t="s">
        <v>5497</v>
      </c>
      <c r="N475">
        <v>5.0519027613929</v>
      </c>
      <c r="O475">
        <v>52.091707333547802</v>
      </c>
    </row>
    <row r="476" spans="1:15" x14ac:dyDescent="0.25">
      <c r="A476">
        <v>475</v>
      </c>
      <c r="B476" t="s">
        <v>1837</v>
      </c>
      <c r="C476" t="s">
        <v>1854</v>
      </c>
      <c r="D476" t="s">
        <v>1837</v>
      </c>
      <c r="E476" t="str" cm="1">
        <f t="array" ref="E476">INDEX(municipalities!B:B, MATCH(D476,municipalities!C:C,0),0)</f>
        <v>GM0344</v>
      </c>
      <c r="G476" t="s">
        <v>4797</v>
      </c>
      <c r="H476" t="s">
        <v>4798</v>
      </c>
      <c r="I476" t="str">
        <f t="shared" si="7"/>
        <v>3533</v>
      </c>
      <c r="J476">
        <v>2021</v>
      </c>
      <c r="K476">
        <v>82136904</v>
      </c>
      <c r="L476" t="s">
        <v>3670</v>
      </c>
      <c r="M476" t="s">
        <v>5498</v>
      </c>
      <c r="N476">
        <v>5.0857477085200999</v>
      </c>
      <c r="O476">
        <v>52.086531415485403</v>
      </c>
    </row>
    <row r="477" spans="1:15" x14ac:dyDescent="0.25">
      <c r="A477">
        <v>476</v>
      </c>
      <c r="B477" t="s">
        <v>1837</v>
      </c>
      <c r="C477" t="s">
        <v>1854</v>
      </c>
      <c r="D477" t="s">
        <v>1979</v>
      </c>
      <c r="E477" t="str" cm="1">
        <f t="array" ref="E477">INDEX(municipalities!B:B, MATCH(D477,municipalities!C:C,0),0)</f>
        <v>GM0632</v>
      </c>
      <c r="F477" t="s">
        <v>4799</v>
      </c>
      <c r="G477" t="s">
        <v>4800</v>
      </c>
      <c r="H477" t="s">
        <v>4801</v>
      </c>
      <c r="I477" t="str">
        <f t="shared" si="7"/>
        <v>3466</v>
      </c>
      <c r="J477">
        <v>2020</v>
      </c>
      <c r="K477" t="s">
        <v>4802</v>
      </c>
      <c r="L477" t="s">
        <v>3670</v>
      </c>
      <c r="M477" t="s">
        <v>5499</v>
      </c>
      <c r="N477">
        <v>4.8280569382338001</v>
      </c>
      <c r="O477">
        <v>52.056008340787102</v>
      </c>
    </row>
    <row r="478" spans="1:15" x14ac:dyDescent="0.25">
      <c r="A478">
        <v>477</v>
      </c>
      <c r="B478" t="s">
        <v>1837</v>
      </c>
      <c r="C478" t="s">
        <v>1854</v>
      </c>
      <c r="D478" t="s">
        <v>1910</v>
      </c>
      <c r="E478" t="str" cm="1">
        <f t="array" ref="E478">INDEX(municipalities!B:B, MATCH(D478,municipalities!C:C,0),0)</f>
        <v>GM0356</v>
      </c>
      <c r="G478" t="s">
        <v>4803</v>
      </c>
      <c r="H478" t="s">
        <v>4804</v>
      </c>
      <c r="I478" t="str">
        <f t="shared" si="7"/>
        <v>3438</v>
      </c>
      <c r="J478">
        <v>2015</v>
      </c>
      <c r="K478">
        <v>64840794</v>
      </c>
      <c r="L478" t="s">
        <v>3670</v>
      </c>
      <c r="M478" t="s">
        <v>5500</v>
      </c>
      <c r="N478">
        <v>5.0917914976683996</v>
      </c>
      <c r="O478">
        <v>52.048595470096302</v>
      </c>
    </row>
    <row r="479" spans="1:15" x14ac:dyDescent="0.25">
      <c r="A479">
        <v>478</v>
      </c>
      <c r="B479" t="s">
        <v>1837</v>
      </c>
      <c r="C479" t="s">
        <v>1854</v>
      </c>
      <c r="D479" t="s">
        <v>4805</v>
      </c>
      <c r="E479" t="str" cm="1">
        <f t="array" ref="E479">INDEX(municipalities!B:B, MATCH(D479,municipalities!C:C,0),0)</f>
        <v>GM0589</v>
      </c>
      <c r="G479" t="s">
        <v>4806</v>
      </c>
      <c r="H479" t="s">
        <v>4807</v>
      </c>
      <c r="I479" t="str">
        <f t="shared" si="7"/>
        <v>3421</v>
      </c>
      <c r="J479">
        <v>2013</v>
      </c>
      <c r="K479">
        <v>58230955</v>
      </c>
      <c r="L479" t="s">
        <v>3670</v>
      </c>
      <c r="M479" t="s">
        <v>5501</v>
      </c>
      <c r="N479">
        <v>4.8601563363898004</v>
      </c>
      <c r="O479">
        <v>52.017811372390199</v>
      </c>
    </row>
    <row r="480" spans="1:15" x14ac:dyDescent="0.25">
      <c r="A480">
        <v>479</v>
      </c>
      <c r="B480" t="s">
        <v>1837</v>
      </c>
      <c r="C480" t="s">
        <v>1854</v>
      </c>
      <c r="D480" t="s">
        <v>4808</v>
      </c>
      <c r="E480" t="str" cm="1">
        <f t="array" ref="E480">INDEX(municipalities!B:B, MATCH(D480,municipalities!C:C,0),0)</f>
        <v>GM0335</v>
      </c>
      <c r="G480" t="s">
        <v>4809</v>
      </c>
      <c r="H480" t="s">
        <v>4810</v>
      </c>
      <c r="I480" t="str">
        <f t="shared" si="7"/>
        <v>3417</v>
      </c>
      <c r="J480">
        <v>2018</v>
      </c>
      <c r="K480">
        <v>73171719</v>
      </c>
      <c r="L480" t="s">
        <v>3670</v>
      </c>
      <c r="M480" t="s">
        <v>5502</v>
      </c>
      <c r="N480">
        <v>4.9557799109584</v>
      </c>
      <c r="O480">
        <v>52.043402030696903</v>
      </c>
    </row>
    <row r="481" spans="1:15" x14ac:dyDescent="0.25">
      <c r="A481">
        <v>480</v>
      </c>
      <c r="B481" t="s">
        <v>1837</v>
      </c>
      <c r="C481" t="s">
        <v>1854</v>
      </c>
      <c r="D481" t="s">
        <v>3574</v>
      </c>
      <c r="E481" t="str" cm="1">
        <f t="array" ref="E481">INDEX(municipalities!B:B, MATCH(D481,municipalities!C:C,0),0)</f>
        <v>GM0331</v>
      </c>
      <c r="F481" t="s">
        <v>4811</v>
      </c>
      <c r="G481" t="s">
        <v>4812</v>
      </c>
      <c r="H481" t="s">
        <v>4813</v>
      </c>
      <c r="I481" t="str">
        <f t="shared" si="7"/>
        <v>3413</v>
      </c>
      <c r="J481">
        <v>2017</v>
      </c>
      <c r="K481">
        <v>70275106</v>
      </c>
      <c r="L481" t="s">
        <v>3670</v>
      </c>
      <c r="M481" t="s">
        <v>5503</v>
      </c>
      <c r="N481">
        <v>4.9769574265648</v>
      </c>
      <c r="O481">
        <v>51.971705935319903</v>
      </c>
    </row>
    <row r="482" spans="1:15" x14ac:dyDescent="0.25">
      <c r="A482">
        <v>481</v>
      </c>
      <c r="B482" t="s">
        <v>1837</v>
      </c>
      <c r="C482" t="s">
        <v>1854</v>
      </c>
      <c r="D482" t="s">
        <v>4808</v>
      </c>
      <c r="E482" t="str" cm="1">
        <f t="array" ref="E482">INDEX(municipalities!B:B, MATCH(D482,municipalities!C:C,0),0)</f>
        <v>GM0335</v>
      </c>
      <c r="F482" t="s">
        <v>4814</v>
      </c>
      <c r="G482" t="s">
        <v>4815</v>
      </c>
      <c r="H482" t="s">
        <v>4816</v>
      </c>
      <c r="I482" t="str">
        <f t="shared" si="7"/>
        <v>3411</v>
      </c>
      <c r="J482">
        <v>2020</v>
      </c>
      <c r="K482">
        <v>77994205</v>
      </c>
      <c r="L482" t="s">
        <v>3670</v>
      </c>
      <c r="M482" t="s">
        <v>5504</v>
      </c>
      <c r="N482">
        <v>4.9346929616991</v>
      </c>
      <c r="O482">
        <v>51.972784551930197</v>
      </c>
    </row>
    <row r="483" spans="1:15" x14ac:dyDescent="0.25">
      <c r="A483">
        <v>482</v>
      </c>
      <c r="B483" t="s">
        <v>1837</v>
      </c>
      <c r="C483" t="s">
        <v>1854</v>
      </c>
      <c r="D483" t="s">
        <v>1872</v>
      </c>
      <c r="E483" t="str" cm="1">
        <f t="array" ref="E483">INDEX(municipalities!B:B, MATCH(D483,municipalities!C:C,0),0)</f>
        <v>GM0736</v>
      </c>
      <c r="F483" t="s">
        <v>4817</v>
      </c>
      <c r="G483" t="s">
        <v>4818</v>
      </c>
      <c r="H483" t="s">
        <v>4819</v>
      </c>
      <c r="I483" t="str">
        <f t="shared" si="7"/>
        <v>1427</v>
      </c>
      <c r="J483">
        <v>2019</v>
      </c>
      <c r="K483">
        <v>76004147</v>
      </c>
      <c r="L483" t="s">
        <v>3670</v>
      </c>
      <c r="M483" t="s">
        <v>5505</v>
      </c>
      <c r="N483">
        <v>4.8397431431687004</v>
      </c>
      <c r="O483">
        <v>52.233032938258603</v>
      </c>
    </row>
    <row r="484" spans="1:15" x14ac:dyDescent="0.25">
      <c r="A484">
        <v>483</v>
      </c>
      <c r="B484" t="s">
        <v>1837</v>
      </c>
      <c r="C484" t="s">
        <v>1854</v>
      </c>
      <c r="D484" t="s">
        <v>1872</v>
      </c>
      <c r="E484" t="str" cm="1">
        <f t="array" ref="E484">INDEX(municipalities!B:B, MATCH(D484,municipalities!C:C,0),0)</f>
        <v>GM0736</v>
      </c>
      <c r="G484" t="s">
        <v>4820</v>
      </c>
      <c r="H484" t="s">
        <v>4821</v>
      </c>
      <c r="I484" t="str">
        <f t="shared" si="7"/>
        <v>1391</v>
      </c>
      <c r="J484">
        <v>2019</v>
      </c>
      <c r="K484">
        <v>73767549</v>
      </c>
      <c r="L484" t="s">
        <v>3670</v>
      </c>
      <c r="M484" t="s">
        <v>5506</v>
      </c>
      <c r="N484">
        <v>4.9737829514153997</v>
      </c>
      <c r="O484">
        <v>52.2710781630472</v>
      </c>
    </row>
    <row r="485" spans="1:15" x14ac:dyDescent="0.25">
      <c r="A485">
        <v>484</v>
      </c>
      <c r="B485" t="s">
        <v>1837</v>
      </c>
      <c r="C485" t="s">
        <v>1854</v>
      </c>
      <c r="D485" t="s">
        <v>2712</v>
      </c>
      <c r="E485" t="str" cm="1">
        <f t="array" ref="E485">INDEX(municipalities!B:B, MATCH(D485,municipalities!C:C,0),0)</f>
        <v>GM0342</v>
      </c>
      <c r="G485" t="s">
        <v>4822</v>
      </c>
      <c r="H485">
        <v>3766</v>
      </c>
      <c r="I485" t="str">
        <f t="shared" si="7"/>
        <v>3766</v>
      </c>
      <c r="J485">
        <v>2016</v>
      </c>
      <c r="K485">
        <v>65016092</v>
      </c>
      <c r="L485" t="s">
        <v>3670</v>
      </c>
      <c r="M485" t="s">
        <v>5507</v>
      </c>
      <c r="N485">
        <v>5.2726343012457004</v>
      </c>
      <c r="O485">
        <v>52.159445078290901</v>
      </c>
    </row>
    <row r="486" spans="1:15" x14ac:dyDescent="0.25">
      <c r="A486">
        <v>485</v>
      </c>
      <c r="B486" t="s">
        <v>1998</v>
      </c>
      <c r="C486" t="s">
        <v>1998</v>
      </c>
      <c r="D486" t="s">
        <v>2077</v>
      </c>
      <c r="E486" t="str" cm="1">
        <f t="array" ref="E486">INDEX(municipalities!B:B, MATCH(D486,municipalities!C:C,0),0)</f>
        <v>GM0715</v>
      </c>
      <c r="F486" t="s">
        <v>2079</v>
      </c>
      <c r="G486" t="s">
        <v>4823</v>
      </c>
      <c r="H486" t="s">
        <v>4824</v>
      </c>
      <c r="I486" t="str">
        <f t="shared" si="7"/>
        <v>4543</v>
      </c>
      <c r="J486">
        <v>2017</v>
      </c>
      <c r="K486">
        <v>70070946</v>
      </c>
      <c r="L486" t="s">
        <v>3670</v>
      </c>
      <c r="M486" t="s">
        <v>5508</v>
      </c>
      <c r="N486">
        <v>3.9202408233002002</v>
      </c>
      <c r="O486">
        <v>51.328643589776597</v>
      </c>
    </row>
    <row r="487" spans="1:15" x14ac:dyDescent="0.25">
      <c r="A487">
        <v>486</v>
      </c>
      <c r="B487" t="s">
        <v>1998</v>
      </c>
      <c r="C487" t="s">
        <v>1998</v>
      </c>
      <c r="D487" t="s">
        <v>2097</v>
      </c>
      <c r="E487" t="str" cm="1">
        <f t="array" ref="E487">INDEX(municipalities!B:B, MATCH(D487,municipalities!C:C,0),0)</f>
        <v>GM0718</v>
      </c>
      <c r="F487" t="s">
        <v>4825</v>
      </c>
      <c r="G487" t="s">
        <v>4826</v>
      </c>
      <c r="H487" t="s">
        <v>4827</v>
      </c>
      <c r="I487" t="str">
        <f t="shared" si="7"/>
        <v>4542</v>
      </c>
      <c r="J487">
        <v>2022</v>
      </c>
      <c r="K487">
        <v>86225693</v>
      </c>
      <c r="L487" t="s">
        <v>3670</v>
      </c>
      <c r="M487" t="s">
        <v>5509</v>
      </c>
      <c r="N487">
        <v>3.7747486016015999</v>
      </c>
      <c r="O487">
        <v>51.319526539713003</v>
      </c>
    </row>
    <row r="488" spans="1:15" x14ac:dyDescent="0.25">
      <c r="A488">
        <v>487</v>
      </c>
      <c r="B488" t="s">
        <v>1998</v>
      </c>
      <c r="C488" t="s">
        <v>1998</v>
      </c>
      <c r="D488" t="s">
        <v>2039</v>
      </c>
      <c r="E488" t="str" cm="1">
        <f t="array" ref="E488">INDEX(municipalities!B:B, MATCH(D488,municipalities!C:C,0),0)</f>
        <v>GM1695</v>
      </c>
      <c r="F488" t="s">
        <v>4828</v>
      </c>
      <c r="G488" t="s">
        <v>4829</v>
      </c>
      <c r="H488" t="s">
        <v>4830</v>
      </c>
      <c r="I488" t="str">
        <f t="shared" si="7"/>
        <v>4494</v>
      </c>
      <c r="J488">
        <v>2013</v>
      </c>
      <c r="K488">
        <v>57218331</v>
      </c>
      <c r="L488" t="s">
        <v>3670</v>
      </c>
      <c r="M488" t="s">
        <v>5510</v>
      </c>
      <c r="N488">
        <v>3.7575888901373</v>
      </c>
      <c r="O488">
        <v>51.563292551469203</v>
      </c>
    </row>
    <row r="489" spans="1:15" x14ac:dyDescent="0.25">
      <c r="A489">
        <v>488</v>
      </c>
      <c r="B489" t="s">
        <v>1998</v>
      </c>
      <c r="C489" t="s">
        <v>1998</v>
      </c>
      <c r="D489" t="s">
        <v>2012</v>
      </c>
      <c r="E489" t="str" cm="1">
        <f t="array" ref="E489">INDEX(municipalities!B:B, MATCH(D489,municipalities!C:C,0),0)</f>
        <v>GM0664</v>
      </c>
      <c r="G489" t="s">
        <v>4831</v>
      </c>
      <c r="H489" t="s">
        <v>4832</v>
      </c>
      <c r="I489" t="str">
        <f t="shared" si="7"/>
        <v>4464</v>
      </c>
      <c r="J489">
        <v>2019</v>
      </c>
      <c r="K489">
        <v>74246976</v>
      </c>
      <c r="L489" t="s">
        <v>3670</v>
      </c>
      <c r="M489" t="s">
        <v>5511</v>
      </c>
      <c r="N489">
        <v>3.9070999554410002</v>
      </c>
      <c r="O489">
        <v>51.514057588234103</v>
      </c>
    </row>
    <row r="490" spans="1:15" x14ac:dyDescent="0.25">
      <c r="A490">
        <v>489</v>
      </c>
      <c r="B490" t="s">
        <v>1998</v>
      </c>
      <c r="C490" t="s">
        <v>1998</v>
      </c>
      <c r="D490" t="s">
        <v>2097</v>
      </c>
      <c r="E490" t="str" cm="1">
        <f t="array" ref="E490">INDEX(municipalities!B:B, MATCH(D490,municipalities!C:C,0),0)</f>
        <v>GM0718</v>
      </c>
      <c r="G490" t="s">
        <v>4833</v>
      </c>
      <c r="H490" t="s">
        <v>4834</v>
      </c>
      <c r="I490" t="str">
        <f t="shared" si="7"/>
        <v>4382</v>
      </c>
      <c r="J490">
        <v>1987</v>
      </c>
      <c r="K490">
        <v>22028161</v>
      </c>
      <c r="L490" t="s">
        <v>3670</v>
      </c>
      <c r="M490" t="s">
        <v>5512</v>
      </c>
      <c r="N490">
        <v>3.5886339108626002</v>
      </c>
      <c r="O490">
        <v>51.450323119600398</v>
      </c>
    </row>
    <row r="491" spans="1:15" x14ac:dyDescent="0.25">
      <c r="A491">
        <v>490</v>
      </c>
      <c r="B491" t="s">
        <v>1998</v>
      </c>
      <c r="C491" t="s">
        <v>1998</v>
      </c>
      <c r="D491" t="s">
        <v>2086</v>
      </c>
      <c r="E491" t="str" cm="1">
        <f t="array" ref="E491">INDEX(municipalities!B:B, MATCH(D491,municipalities!C:C,0),0)</f>
        <v>GM0717</v>
      </c>
      <c r="F491" t="s">
        <v>4835</v>
      </c>
      <c r="G491" t="s">
        <v>4836</v>
      </c>
      <c r="H491" t="s">
        <v>4837</v>
      </c>
      <c r="I491" t="str">
        <f t="shared" si="7"/>
        <v>4371</v>
      </c>
      <c r="J491">
        <v>2018</v>
      </c>
      <c r="K491">
        <v>70854742</v>
      </c>
      <c r="L491" t="s">
        <v>3670</v>
      </c>
      <c r="M491" t="s">
        <v>5513</v>
      </c>
      <c r="N491">
        <v>3.5523862903440002</v>
      </c>
      <c r="O491">
        <v>51.481822386619598</v>
      </c>
    </row>
    <row r="492" spans="1:15" x14ac:dyDescent="0.25">
      <c r="A492">
        <v>491</v>
      </c>
      <c r="B492" t="s">
        <v>1998</v>
      </c>
      <c r="C492" t="s">
        <v>1998</v>
      </c>
      <c r="D492" t="s">
        <v>2047</v>
      </c>
      <c r="E492" t="str" cm="1">
        <f t="array" ref="E492">INDEX(municipalities!B:B, MATCH(D492,municipalities!C:C,0),0)</f>
        <v>GM1676</v>
      </c>
      <c r="G492" t="s">
        <v>4838</v>
      </c>
      <c r="H492" t="s">
        <v>4839</v>
      </c>
      <c r="I492" t="str">
        <f t="shared" si="7"/>
        <v>4301</v>
      </c>
      <c r="J492">
        <v>2014</v>
      </c>
      <c r="K492">
        <v>60782560</v>
      </c>
      <c r="L492" t="s">
        <v>3670</v>
      </c>
      <c r="M492" t="s">
        <v>5514</v>
      </c>
      <c r="N492">
        <v>3.9237528953376</v>
      </c>
      <c r="O492">
        <v>51.652984549827799</v>
      </c>
    </row>
    <row r="493" spans="1:15" x14ac:dyDescent="0.25">
      <c r="A493">
        <v>492</v>
      </c>
      <c r="B493" t="s">
        <v>2102</v>
      </c>
      <c r="C493" t="s">
        <v>2213</v>
      </c>
      <c r="D493" t="s">
        <v>2294</v>
      </c>
      <c r="E493" t="str" cm="1">
        <f t="array" ref="E493">INDEX(municipalities!B:B, MATCH(D493,municipalities!C:C,0),0)</f>
        <v>GM1978</v>
      </c>
      <c r="F493" t="s">
        <v>4840</v>
      </c>
      <c r="G493" t="s">
        <v>4841</v>
      </c>
      <c r="H493" t="s">
        <v>4842</v>
      </c>
      <c r="I493" t="str">
        <f t="shared" si="7"/>
        <v>4225</v>
      </c>
      <c r="J493">
        <v>2019</v>
      </c>
      <c r="K493">
        <v>73934488</v>
      </c>
      <c r="L493" t="s">
        <v>3670</v>
      </c>
      <c r="M493" t="s">
        <v>5515</v>
      </c>
      <c r="N493">
        <v>4.9434257691035999</v>
      </c>
      <c r="O493">
        <v>51.901986109756699</v>
      </c>
    </row>
    <row r="494" spans="1:15" x14ac:dyDescent="0.25">
      <c r="A494">
        <v>493</v>
      </c>
      <c r="B494" t="s">
        <v>2102</v>
      </c>
      <c r="C494" t="s">
        <v>2213</v>
      </c>
      <c r="D494" t="s">
        <v>2214</v>
      </c>
      <c r="E494" t="str" cm="1">
        <f t="array" ref="E494">INDEX(municipalities!B:B, MATCH(D494,municipalities!C:C,0),0)</f>
        <v>GM0512</v>
      </c>
      <c r="G494" t="s">
        <v>4843</v>
      </c>
      <c r="H494" t="s">
        <v>4844</v>
      </c>
      <c r="I494" t="str">
        <f t="shared" si="7"/>
        <v>4207</v>
      </c>
      <c r="J494">
        <v>2013</v>
      </c>
      <c r="K494">
        <v>59480726</v>
      </c>
      <c r="L494" t="s">
        <v>3670</v>
      </c>
      <c r="M494" t="s">
        <v>5516</v>
      </c>
      <c r="N494">
        <v>4.9952732746855997</v>
      </c>
      <c r="O494">
        <v>51.834253625508701</v>
      </c>
    </row>
    <row r="495" spans="1:15" x14ac:dyDescent="0.25">
      <c r="A495">
        <v>494</v>
      </c>
      <c r="B495" t="s">
        <v>2102</v>
      </c>
      <c r="C495" t="s">
        <v>2103</v>
      </c>
      <c r="D495" t="s">
        <v>2314</v>
      </c>
      <c r="E495" t="str" cm="1">
        <f t="array" ref="E495">INDEX(municipalities!B:B, MATCH(D495,municipalities!C:C,0),0)</f>
        <v>GM0569</v>
      </c>
      <c r="F495" t="s">
        <v>2315</v>
      </c>
      <c r="G495" t="s">
        <v>4845</v>
      </c>
      <c r="H495" t="s">
        <v>4846</v>
      </c>
      <c r="I495" t="str">
        <f t="shared" si="7"/>
        <v>3652</v>
      </c>
      <c r="J495">
        <v>2018</v>
      </c>
      <c r="K495">
        <v>71690271</v>
      </c>
      <c r="L495" t="s">
        <v>3670</v>
      </c>
      <c r="M495" t="s">
        <v>5517</v>
      </c>
      <c r="N495">
        <v>4.8700462558120998</v>
      </c>
      <c r="O495">
        <v>52.161669265786102</v>
      </c>
    </row>
    <row r="496" spans="1:15" x14ac:dyDescent="0.25">
      <c r="A496">
        <v>495</v>
      </c>
      <c r="B496" t="s">
        <v>2102</v>
      </c>
      <c r="C496" t="s">
        <v>2201</v>
      </c>
      <c r="D496" t="s">
        <v>2202</v>
      </c>
      <c r="E496" t="str" cm="1">
        <f t="array" ref="E496">INDEX(municipalities!B:B, MATCH(D496,municipalities!C:C,0),0)</f>
        <v>GM0505</v>
      </c>
      <c r="G496" t="s">
        <v>4847</v>
      </c>
      <c r="H496" t="s">
        <v>4848</v>
      </c>
      <c r="I496" t="str">
        <f t="shared" si="7"/>
        <v>3316</v>
      </c>
      <c r="J496">
        <v>2014</v>
      </c>
      <c r="K496">
        <v>60469773</v>
      </c>
      <c r="L496" t="s">
        <v>3670</v>
      </c>
      <c r="M496" t="s">
        <v>5518</v>
      </c>
      <c r="N496">
        <v>4.6376177986754001</v>
      </c>
      <c r="O496">
        <v>51.771683330811101</v>
      </c>
    </row>
    <row r="497" spans="1:15" x14ac:dyDescent="0.25">
      <c r="A497">
        <v>496</v>
      </c>
      <c r="B497" t="s">
        <v>2102</v>
      </c>
      <c r="C497" t="s">
        <v>2232</v>
      </c>
      <c r="D497" t="s">
        <v>2232</v>
      </c>
      <c r="E497" t="str" cm="1">
        <f t="array" ref="E497">INDEX(municipalities!B:B, MATCH(D497,municipalities!C:C,0),0)</f>
        <v>GM1963</v>
      </c>
      <c r="F497" t="s">
        <v>2233</v>
      </c>
      <c r="G497" t="s">
        <v>4849</v>
      </c>
      <c r="H497" t="s">
        <v>4850</v>
      </c>
      <c r="I497" t="str">
        <f t="shared" si="7"/>
        <v>3281</v>
      </c>
      <c r="J497">
        <v>2010</v>
      </c>
      <c r="K497">
        <v>50412353</v>
      </c>
      <c r="L497" t="s">
        <v>3670</v>
      </c>
      <c r="M497" t="s">
        <v>5519</v>
      </c>
      <c r="N497">
        <v>4.4552974026536001</v>
      </c>
      <c r="O497">
        <v>51.733387955523497</v>
      </c>
    </row>
    <row r="498" spans="1:15" x14ac:dyDescent="0.25">
      <c r="A498">
        <v>497</v>
      </c>
      <c r="B498" t="s">
        <v>2102</v>
      </c>
      <c r="C498" t="s">
        <v>2209</v>
      </c>
      <c r="D498" t="s">
        <v>2209</v>
      </c>
      <c r="E498" t="str" cm="1">
        <f t="array" ref="E498">INDEX(municipalities!B:B, MATCH(D498,municipalities!C:C,0),0)</f>
        <v>GM1924</v>
      </c>
      <c r="F498" t="s">
        <v>3522</v>
      </c>
      <c r="G498" t="s">
        <v>4851</v>
      </c>
      <c r="H498" t="s">
        <v>4852</v>
      </c>
      <c r="I498" t="str">
        <f t="shared" si="7"/>
        <v>3255</v>
      </c>
      <c r="J498">
        <v>1989</v>
      </c>
      <c r="K498">
        <v>23061657</v>
      </c>
      <c r="L498" t="s">
        <v>3670</v>
      </c>
      <c r="M498" t="s">
        <v>5520</v>
      </c>
      <c r="N498">
        <v>4.2124721585540001</v>
      </c>
      <c r="O498">
        <v>51.694822481954901</v>
      </c>
    </row>
    <row r="499" spans="1:15" x14ac:dyDescent="0.25">
      <c r="A499">
        <v>498</v>
      </c>
      <c r="B499" t="s">
        <v>2102</v>
      </c>
      <c r="C499" t="s">
        <v>2148</v>
      </c>
      <c r="D499" t="s">
        <v>4853</v>
      </c>
      <c r="E499" t="str" cm="1">
        <f t="array" ref="E499">INDEX(municipalities!B:B, MATCH(D499,municipalities!C:C,0),0)</f>
        <v>GM1992</v>
      </c>
      <c r="F499" t="s">
        <v>4854</v>
      </c>
      <c r="G499" t="s">
        <v>4855</v>
      </c>
      <c r="H499" t="s">
        <v>4856</v>
      </c>
      <c r="I499" t="str">
        <f t="shared" si="7"/>
        <v>3233</v>
      </c>
      <c r="J499">
        <v>2017</v>
      </c>
      <c r="K499">
        <v>69886318</v>
      </c>
      <c r="L499" t="s">
        <v>3670</v>
      </c>
      <c r="M499" t="s">
        <v>5521</v>
      </c>
      <c r="N499">
        <v>4.0956602774905999</v>
      </c>
      <c r="O499">
        <v>51.917664703574502</v>
      </c>
    </row>
    <row r="500" spans="1:15" x14ac:dyDescent="0.25">
      <c r="A500">
        <v>499</v>
      </c>
      <c r="B500" t="s">
        <v>2102</v>
      </c>
      <c r="C500" t="s">
        <v>2148</v>
      </c>
      <c r="D500" t="s">
        <v>3034</v>
      </c>
      <c r="E500" t="str" cm="1">
        <f t="array" ref="E500">INDEX(municipalities!B:B, MATCH(D500,municipalities!C:C,0),0)</f>
        <v>GM0613</v>
      </c>
      <c r="F500" t="s">
        <v>4857</v>
      </c>
      <c r="G500" t="s">
        <v>4858</v>
      </c>
      <c r="H500" t="s">
        <v>4859</v>
      </c>
      <c r="I500" t="str">
        <f t="shared" si="7"/>
        <v>3176</v>
      </c>
      <c r="J500">
        <v>2023</v>
      </c>
      <c r="K500">
        <v>89072464</v>
      </c>
      <c r="L500" t="s">
        <v>3670</v>
      </c>
      <c r="M500" t="s">
        <v>5522</v>
      </c>
      <c r="N500">
        <v>4.3994169389339</v>
      </c>
      <c r="O500">
        <v>51.865629247420898</v>
      </c>
    </row>
    <row r="501" spans="1:15" x14ac:dyDescent="0.25">
      <c r="A501">
        <v>500</v>
      </c>
      <c r="B501" t="s">
        <v>2102</v>
      </c>
      <c r="C501" t="s">
        <v>2148</v>
      </c>
      <c r="D501" t="s">
        <v>3034</v>
      </c>
      <c r="E501" t="str" cm="1">
        <f t="array" ref="E501">INDEX(municipalities!B:B, MATCH(D501,municipalities!C:C,0),0)</f>
        <v>GM0613</v>
      </c>
      <c r="F501" t="s">
        <v>3035</v>
      </c>
      <c r="G501" t="s">
        <v>4860</v>
      </c>
      <c r="H501" t="s">
        <v>4861</v>
      </c>
      <c r="I501" t="str">
        <f t="shared" si="7"/>
        <v>3161</v>
      </c>
      <c r="J501">
        <v>2018</v>
      </c>
      <c r="K501">
        <v>70603936</v>
      </c>
      <c r="L501" t="s">
        <v>3670</v>
      </c>
      <c r="M501" t="s">
        <v>5523</v>
      </c>
      <c r="N501">
        <v>4.4488017772745003</v>
      </c>
      <c r="O501">
        <v>51.849613588437201</v>
      </c>
    </row>
    <row r="502" spans="1:15" x14ac:dyDescent="0.25">
      <c r="A502">
        <v>501</v>
      </c>
      <c r="B502" t="s">
        <v>2102</v>
      </c>
      <c r="C502" t="s">
        <v>2148</v>
      </c>
      <c r="D502" t="s">
        <v>2397</v>
      </c>
      <c r="E502" t="str" cm="1">
        <f t="array" ref="E502">INDEX(municipalities!B:B, MATCH(D502,municipalities!C:C,0),0)</f>
        <v>GM0622</v>
      </c>
      <c r="G502" t="s">
        <v>4862</v>
      </c>
      <c r="H502" t="s">
        <v>4863</v>
      </c>
      <c r="I502" t="str">
        <f t="shared" si="7"/>
        <v>3136</v>
      </c>
      <c r="J502">
        <v>2016</v>
      </c>
      <c r="K502" t="s">
        <v>4864</v>
      </c>
      <c r="L502" t="s">
        <v>3670</v>
      </c>
      <c r="M502" t="s">
        <v>5524</v>
      </c>
      <c r="N502">
        <v>4.3510902053320004</v>
      </c>
      <c r="O502">
        <v>51.927865705492799</v>
      </c>
    </row>
    <row r="503" spans="1:15" x14ac:dyDescent="0.25">
      <c r="A503">
        <v>502</v>
      </c>
      <c r="B503" t="s">
        <v>2102</v>
      </c>
      <c r="C503" t="s">
        <v>2148</v>
      </c>
      <c r="D503" t="s">
        <v>2387</v>
      </c>
      <c r="E503" t="str" cm="1">
        <f t="array" ref="E503">INDEX(municipalities!B:B, MATCH(D503,municipalities!C:C,0),0)</f>
        <v>GM0606</v>
      </c>
      <c r="G503" t="s">
        <v>4865</v>
      </c>
      <c r="H503" t="s">
        <v>4866</v>
      </c>
      <c r="I503" t="str">
        <f t="shared" si="7"/>
        <v>3111</v>
      </c>
      <c r="J503">
        <v>2013</v>
      </c>
      <c r="K503" t="s">
        <v>4867</v>
      </c>
      <c r="L503" t="s">
        <v>3670</v>
      </c>
      <c r="M503" t="s">
        <v>5525</v>
      </c>
      <c r="N503">
        <v>4.3995377249647998</v>
      </c>
      <c r="O503">
        <v>51.915689387717499</v>
      </c>
    </row>
    <row r="504" spans="1:15" x14ac:dyDescent="0.25">
      <c r="A504">
        <v>503</v>
      </c>
      <c r="B504" t="s">
        <v>2102</v>
      </c>
      <c r="C504" t="s">
        <v>2148</v>
      </c>
      <c r="D504" t="s">
        <v>2360</v>
      </c>
      <c r="E504" t="str" cm="1">
        <f t="array" ref="E504">INDEX(municipalities!B:B, MATCH(D504,municipalities!C:C,0),0)</f>
        <v>GM0599</v>
      </c>
      <c r="G504" t="s">
        <v>4868</v>
      </c>
      <c r="H504" t="s">
        <v>4869</v>
      </c>
      <c r="I504" t="str">
        <f t="shared" si="7"/>
        <v>3068</v>
      </c>
      <c r="J504">
        <v>2021</v>
      </c>
      <c r="K504">
        <v>82385114</v>
      </c>
      <c r="L504" t="s">
        <v>3670</v>
      </c>
      <c r="M504" t="s">
        <v>5526</v>
      </c>
      <c r="N504">
        <v>4.5514478575700998</v>
      </c>
      <c r="O504">
        <v>51.958036671960599</v>
      </c>
    </row>
    <row r="505" spans="1:15" x14ac:dyDescent="0.25">
      <c r="A505">
        <v>504</v>
      </c>
      <c r="B505" t="s">
        <v>2102</v>
      </c>
      <c r="C505" t="s">
        <v>2148</v>
      </c>
      <c r="D505" t="s">
        <v>2360</v>
      </c>
      <c r="E505" t="str" cm="1">
        <f t="array" ref="E505">INDEX(municipalities!B:B, MATCH(D505,municipalities!C:C,0),0)</f>
        <v>GM0599</v>
      </c>
      <c r="G505" t="s">
        <v>4870</v>
      </c>
      <c r="H505" t="s">
        <v>4871</v>
      </c>
      <c r="I505" t="str">
        <f t="shared" si="7"/>
        <v>3067</v>
      </c>
      <c r="J505">
        <v>2019</v>
      </c>
      <c r="K505">
        <v>76078175</v>
      </c>
      <c r="L505" t="s">
        <v>3670</v>
      </c>
      <c r="M505" t="s">
        <v>5527</v>
      </c>
      <c r="N505">
        <v>4.5497490621873</v>
      </c>
      <c r="O505">
        <v>51.945424189465001</v>
      </c>
    </row>
    <row r="506" spans="1:15" x14ac:dyDescent="0.25">
      <c r="A506">
        <v>505</v>
      </c>
      <c r="B506" t="s">
        <v>2102</v>
      </c>
      <c r="C506" t="s">
        <v>2148</v>
      </c>
      <c r="D506" t="s">
        <v>2360</v>
      </c>
      <c r="E506" t="str" cm="1">
        <f t="array" ref="E506">INDEX(municipalities!B:B, MATCH(D506,municipalities!C:C,0),0)</f>
        <v>GM0599</v>
      </c>
      <c r="F506" t="s">
        <v>2373</v>
      </c>
      <c r="G506" t="s">
        <v>4872</v>
      </c>
      <c r="H506" t="s">
        <v>4873</v>
      </c>
      <c r="I506" t="str">
        <f t="shared" si="7"/>
        <v>3026</v>
      </c>
      <c r="J506">
        <v>2019</v>
      </c>
      <c r="K506">
        <v>75019531</v>
      </c>
      <c r="L506" t="s">
        <v>3670</v>
      </c>
      <c r="M506" t="s">
        <v>5528</v>
      </c>
      <c r="N506">
        <v>4.4427237740512</v>
      </c>
      <c r="O506">
        <v>51.912853222360603</v>
      </c>
    </row>
    <row r="507" spans="1:15" x14ac:dyDescent="0.25">
      <c r="A507">
        <v>506</v>
      </c>
      <c r="B507" t="s">
        <v>2102</v>
      </c>
      <c r="C507" t="s">
        <v>2148</v>
      </c>
      <c r="D507" t="s">
        <v>2360</v>
      </c>
      <c r="E507" t="str" cm="1">
        <f t="array" ref="E507">INDEX(municipalities!B:B, MATCH(D507,municipalities!C:C,0),0)</f>
        <v>GM0599</v>
      </c>
      <c r="F507" t="s">
        <v>4874</v>
      </c>
      <c r="G507" t="s">
        <v>4875</v>
      </c>
      <c r="H507" t="s">
        <v>4876</v>
      </c>
      <c r="I507" t="str">
        <f t="shared" si="7"/>
        <v>3013</v>
      </c>
      <c r="J507">
        <v>2014</v>
      </c>
      <c r="K507">
        <v>61619671</v>
      </c>
      <c r="L507" t="s">
        <v>3670</v>
      </c>
      <c r="M507" t="s">
        <v>5529</v>
      </c>
      <c r="N507">
        <v>4.4697146931866998</v>
      </c>
      <c r="O507">
        <v>51.924308732622201</v>
      </c>
    </row>
    <row r="508" spans="1:15" x14ac:dyDescent="0.25">
      <c r="A508">
        <v>507</v>
      </c>
      <c r="B508" t="s">
        <v>2102</v>
      </c>
      <c r="C508" t="s">
        <v>2148</v>
      </c>
      <c r="D508" t="s">
        <v>2360</v>
      </c>
      <c r="E508" t="str" cm="1">
        <f t="array" ref="E508">INDEX(municipalities!B:B, MATCH(D508,municipalities!C:C,0),0)</f>
        <v>GM0599</v>
      </c>
      <c r="G508" t="s">
        <v>4877</v>
      </c>
      <c r="H508" t="s">
        <v>4878</v>
      </c>
      <c r="I508" t="str">
        <f t="shared" si="7"/>
        <v>3011</v>
      </c>
      <c r="J508">
        <v>2023</v>
      </c>
      <c r="K508">
        <v>90246497</v>
      </c>
      <c r="L508" t="s">
        <v>3670</v>
      </c>
      <c r="M508" t="s">
        <v>5530</v>
      </c>
      <c r="N508">
        <v>4.4875355538855999</v>
      </c>
      <c r="O508">
        <v>51.918691058585701</v>
      </c>
    </row>
    <row r="509" spans="1:15" x14ac:dyDescent="0.25">
      <c r="A509">
        <v>508</v>
      </c>
      <c r="B509" t="s">
        <v>2102</v>
      </c>
      <c r="C509" t="s">
        <v>2148</v>
      </c>
      <c r="D509" t="s">
        <v>2360</v>
      </c>
      <c r="E509" t="str" cm="1">
        <f t="array" ref="E509">INDEX(municipalities!B:B, MATCH(D509,municipalities!C:C,0),0)</f>
        <v>GM0599</v>
      </c>
      <c r="G509" t="s">
        <v>4879</v>
      </c>
      <c r="H509" t="s">
        <v>4878</v>
      </c>
      <c r="I509" t="str">
        <f t="shared" si="7"/>
        <v>3011</v>
      </c>
      <c r="J509">
        <v>2022</v>
      </c>
      <c r="K509">
        <v>87427435</v>
      </c>
      <c r="L509" t="s">
        <v>3670</v>
      </c>
      <c r="M509" t="s">
        <v>5530</v>
      </c>
      <c r="N509">
        <v>4.4875355538855999</v>
      </c>
      <c r="O509">
        <v>51.918691058585701</v>
      </c>
    </row>
    <row r="510" spans="1:15" x14ac:dyDescent="0.25">
      <c r="A510">
        <v>509</v>
      </c>
      <c r="B510" t="s">
        <v>2102</v>
      </c>
      <c r="C510" t="s">
        <v>2148</v>
      </c>
      <c r="D510" t="s">
        <v>2350</v>
      </c>
      <c r="E510" t="str" cm="1">
        <f t="array" ref="E510">INDEX(municipalities!B:B, MATCH(D510,municipalities!C:C,0),0)</f>
        <v>GM0597</v>
      </c>
      <c r="G510" t="s">
        <v>4880</v>
      </c>
      <c r="H510" t="s">
        <v>4881</v>
      </c>
      <c r="I510" t="str">
        <f t="shared" si="7"/>
        <v>2987</v>
      </c>
      <c r="J510">
        <v>2015</v>
      </c>
      <c r="K510">
        <v>64337286</v>
      </c>
      <c r="L510" t="s">
        <v>3670</v>
      </c>
      <c r="M510" t="s">
        <v>5531</v>
      </c>
      <c r="N510">
        <v>4.5808515844056998</v>
      </c>
      <c r="O510">
        <v>51.889895935468999</v>
      </c>
    </row>
    <row r="511" spans="1:15" x14ac:dyDescent="0.25">
      <c r="A511">
        <v>510</v>
      </c>
      <c r="B511" t="s">
        <v>2102</v>
      </c>
      <c r="C511" t="s">
        <v>2213</v>
      </c>
      <c r="D511" t="s">
        <v>2294</v>
      </c>
      <c r="E511" t="str" cm="1">
        <f t="array" ref="E511">INDEX(municipalities!B:B, MATCH(D511,municipalities!C:C,0),0)</f>
        <v>GM1978</v>
      </c>
      <c r="F511" t="s">
        <v>4882</v>
      </c>
      <c r="G511" t="s">
        <v>4883</v>
      </c>
      <c r="H511" t="s">
        <v>4884</v>
      </c>
      <c r="I511" t="str">
        <f t="shared" si="7"/>
        <v>2971</v>
      </c>
      <c r="J511">
        <v>2019</v>
      </c>
      <c r="K511">
        <v>74312294</v>
      </c>
      <c r="L511" t="s">
        <v>3670</v>
      </c>
      <c r="M511" t="s">
        <v>5532</v>
      </c>
      <c r="N511">
        <v>4.7735839528813004</v>
      </c>
      <c r="O511">
        <v>51.870535508268503</v>
      </c>
    </row>
    <row r="512" spans="1:15" x14ac:dyDescent="0.25">
      <c r="A512">
        <v>511</v>
      </c>
      <c r="B512" t="s">
        <v>2102</v>
      </c>
      <c r="C512" t="s">
        <v>2213</v>
      </c>
      <c r="D512" t="s">
        <v>2294</v>
      </c>
      <c r="E512" t="str" cm="1">
        <f t="array" ref="E512">INDEX(municipalities!B:B, MATCH(D512,municipalities!C:C,0),0)</f>
        <v>GM1978</v>
      </c>
      <c r="F512" t="s">
        <v>2742</v>
      </c>
      <c r="G512" t="s">
        <v>4885</v>
      </c>
      <c r="H512" t="s">
        <v>4886</v>
      </c>
      <c r="I512" t="str">
        <f t="shared" si="7"/>
        <v>2957</v>
      </c>
      <c r="J512">
        <v>2022</v>
      </c>
      <c r="K512">
        <v>88234436</v>
      </c>
      <c r="L512" t="s">
        <v>3670</v>
      </c>
      <c r="M512" t="s">
        <v>5533</v>
      </c>
      <c r="N512">
        <v>4.6974771450528001</v>
      </c>
      <c r="O512">
        <v>51.886024039817201</v>
      </c>
    </row>
    <row r="513" spans="1:15" x14ac:dyDescent="0.25">
      <c r="A513">
        <v>512</v>
      </c>
      <c r="B513" t="s">
        <v>2102</v>
      </c>
      <c r="C513" t="s">
        <v>2148</v>
      </c>
      <c r="D513" t="s">
        <v>2250</v>
      </c>
      <c r="E513" t="str" cm="1">
        <f t="array" ref="E513">INDEX(municipalities!B:B, MATCH(D513,municipalities!C:C,0),0)</f>
        <v>GM0542</v>
      </c>
      <c r="G513" t="s">
        <v>4887</v>
      </c>
      <c r="H513" t="s">
        <v>4888</v>
      </c>
      <c r="I513" t="str">
        <f t="shared" si="7"/>
        <v>2922</v>
      </c>
      <c r="J513">
        <v>2020</v>
      </c>
      <c r="K513">
        <v>78036712</v>
      </c>
      <c r="L513" t="s">
        <v>3670</v>
      </c>
      <c r="M513" t="s">
        <v>5534</v>
      </c>
      <c r="N513">
        <v>4.5919704900846998</v>
      </c>
      <c r="O513">
        <v>51.918299148191799</v>
      </c>
    </row>
    <row r="514" spans="1:15" x14ac:dyDescent="0.25">
      <c r="A514">
        <v>513</v>
      </c>
      <c r="B514" t="s">
        <v>2102</v>
      </c>
      <c r="C514" t="s">
        <v>2148</v>
      </c>
      <c r="D514" t="s">
        <v>2149</v>
      </c>
      <c r="E514" t="str" cm="1">
        <f t="array" ref="E514">INDEX(municipalities!B:B, MATCH(D514,municipalities!C:C,0),0)</f>
        <v>GM0502</v>
      </c>
      <c r="G514" t="s">
        <v>4889</v>
      </c>
      <c r="H514" t="s">
        <v>4890</v>
      </c>
      <c r="I514" t="str">
        <f t="shared" ref="I514:I577" si="8">LEFT(H514,4)</f>
        <v>2901</v>
      </c>
      <c r="J514">
        <v>2018</v>
      </c>
      <c r="K514">
        <v>85771570</v>
      </c>
      <c r="L514" t="s">
        <v>3670</v>
      </c>
      <c r="M514" t="s">
        <v>5535</v>
      </c>
      <c r="N514">
        <v>4.5645086736118001</v>
      </c>
      <c r="O514">
        <v>51.915682559419103</v>
      </c>
    </row>
    <row r="515" spans="1:15" x14ac:dyDescent="0.25">
      <c r="A515">
        <v>514</v>
      </c>
      <c r="B515" t="s">
        <v>2102</v>
      </c>
      <c r="C515" t="s">
        <v>2115</v>
      </c>
      <c r="D515" t="s">
        <v>2253</v>
      </c>
      <c r="E515" t="str" cm="1">
        <f t="array" ref="E515">INDEX(municipalities!B:B, MATCH(D515,municipalities!C:C,0),0)</f>
        <v>GM1931</v>
      </c>
      <c r="F515" t="s">
        <v>2254</v>
      </c>
      <c r="G515" t="s">
        <v>4891</v>
      </c>
      <c r="H515" t="s">
        <v>4892</v>
      </c>
      <c r="I515" t="str">
        <f t="shared" si="8"/>
        <v>2851</v>
      </c>
      <c r="J515">
        <v>2014</v>
      </c>
      <c r="K515">
        <v>60317167</v>
      </c>
      <c r="L515" t="s">
        <v>3670</v>
      </c>
      <c r="M515" t="s">
        <v>5536</v>
      </c>
      <c r="N515">
        <v>4.7912847907460998</v>
      </c>
      <c r="O515">
        <v>52.003714080347002</v>
      </c>
    </row>
    <row r="516" spans="1:15" x14ac:dyDescent="0.25">
      <c r="A516">
        <v>515</v>
      </c>
      <c r="B516" t="s">
        <v>2102</v>
      </c>
      <c r="C516" t="s">
        <v>2115</v>
      </c>
      <c r="D516" t="s">
        <v>2116</v>
      </c>
      <c r="E516" t="str" cm="1">
        <f t="array" ref="E516">INDEX(municipalities!B:B, MATCH(D516,municipalities!C:C,0),0)</f>
        <v>GM1901</v>
      </c>
      <c r="F516" t="s">
        <v>2117</v>
      </c>
      <c r="G516" t="s">
        <v>4893</v>
      </c>
      <c r="H516" t="s">
        <v>4894</v>
      </c>
      <c r="I516" t="str">
        <f t="shared" si="8"/>
        <v>2811</v>
      </c>
      <c r="J516">
        <v>2018</v>
      </c>
      <c r="K516">
        <v>70871051</v>
      </c>
      <c r="L516" t="s">
        <v>3670</v>
      </c>
      <c r="M516" t="s">
        <v>5537</v>
      </c>
      <c r="N516">
        <v>4.7367082576542003</v>
      </c>
      <c r="O516">
        <v>52.046097077651098</v>
      </c>
    </row>
    <row r="517" spans="1:15" x14ac:dyDescent="0.25">
      <c r="A517">
        <v>516</v>
      </c>
      <c r="B517" t="s">
        <v>2102</v>
      </c>
      <c r="C517" t="s">
        <v>2115</v>
      </c>
      <c r="D517" t="s">
        <v>2216</v>
      </c>
      <c r="E517" t="str" cm="1">
        <f t="array" ref="E517">INDEX(municipalities!B:B, MATCH(D517,municipalities!C:C,0),0)</f>
        <v>GM0513</v>
      </c>
      <c r="G517" t="s">
        <v>4895</v>
      </c>
      <c r="H517" t="s">
        <v>4896</v>
      </c>
      <c r="I517" t="str">
        <f t="shared" si="8"/>
        <v>2806</v>
      </c>
      <c r="J517">
        <v>2021</v>
      </c>
      <c r="K517">
        <v>83721339</v>
      </c>
      <c r="L517" t="s">
        <v>3670</v>
      </c>
      <c r="M517" t="s">
        <v>5538</v>
      </c>
      <c r="N517">
        <v>4.7241893718175998</v>
      </c>
      <c r="O517">
        <v>52.012181004408099</v>
      </c>
    </row>
    <row r="518" spans="1:15" x14ac:dyDescent="0.25">
      <c r="A518">
        <v>517</v>
      </c>
      <c r="B518" t="s">
        <v>2102</v>
      </c>
      <c r="C518" t="s">
        <v>2115</v>
      </c>
      <c r="D518" t="s">
        <v>2216</v>
      </c>
      <c r="E518" t="str" cm="1">
        <f t="array" ref="E518">INDEX(municipalities!B:B, MATCH(D518,municipalities!C:C,0),0)</f>
        <v>GM0513</v>
      </c>
      <c r="G518" t="s">
        <v>4897</v>
      </c>
      <c r="H518" t="s">
        <v>4898</v>
      </c>
      <c r="I518" t="str">
        <f t="shared" si="8"/>
        <v>2804</v>
      </c>
      <c r="J518">
        <v>2015</v>
      </c>
      <c r="K518">
        <v>62851233</v>
      </c>
      <c r="L518" t="s">
        <v>3670</v>
      </c>
      <c r="M518" t="s">
        <v>5539</v>
      </c>
      <c r="N518">
        <v>4.7077690787269999</v>
      </c>
      <c r="O518">
        <v>52.032496092017396</v>
      </c>
    </row>
    <row r="519" spans="1:15" x14ac:dyDescent="0.25">
      <c r="A519">
        <v>518</v>
      </c>
      <c r="B519" t="s">
        <v>2102</v>
      </c>
      <c r="C519" t="s">
        <v>2115</v>
      </c>
      <c r="D519" t="s">
        <v>4899</v>
      </c>
      <c r="E519" t="str" cm="1">
        <f t="array" ref="E519">INDEX(municipalities!B:B, MATCH(D519,municipalities!C:C,0),0)</f>
        <v>GM0627</v>
      </c>
      <c r="G519" t="s">
        <v>4900</v>
      </c>
      <c r="H519" t="s">
        <v>4901</v>
      </c>
      <c r="I519" t="str">
        <f t="shared" si="8"/>
        <v>2742</v>
      </c>
      <c r="J519">
        <v>2019</v>
      </c>
      <c r="K519">
        <v>75801418</v>
      </c>
      <c r="L519" t="s">
        <v>3670</v>
      </c>
      <c r="M519" t="s">
        <v>5540</v>
      </c>
      <c r="N519">
        <v>4.6252109032474999</v>
      </c>
      <c r="O519">
        <v>52.044748575934797</v>
      </c>
    </row>
    <row r="520" spans="1:15" x14ac:dyDescent="0.25">
      <c r="A520">
        <v>519</v>
      </c>
      <c r="B520" t="s">
        <v>2102</v>
      </c>
      <c r="C520" t="s">
        <v>2148</v>
      </c>
      <c r="D520" t="s">
        <v>2411</v>
      </c>
      <c r="E520" t="str" cm="1">
        <f t="array" ref="E520">INDEX(municipalities!B:B, MATCH(D520,municipalities!C:C,0),0)</f>
        <v>GM0637</v>
      </c>
      <c r="G520" t="s">
        <v>4902</v>
      </c>
      <c r="H520" t="s">
        <v>4903</v>
      </c>
      <c r="I520" t="str">
        <f t="shared" si="8"/>
        <v>2721</v>
      </c>
      <c r="J520">
        <v>2014</v>
      </c>
      <c r="K520">
        <v>61246107</v>
      </c>
      <c r="L520" t="s">
        <v>3670</v>
      </c>
      <c r="M520" t="s">
        <v>5541</v>
      </c>
      <c r="N520">
        <v>4.5431272476524001</v>
      </c>
      <c r="O520">
        <v>52.056679856263401</v>
      </c>
    </row>
    <row r="521" spans="1:15" x14ac:dyDescent="0.25">
      <c r="A521">
        <v>520</v>
      </c>
      <c r="B521" t="s">
        <v>2102</v>
      </c>
      <c r="C521" t="s">
        <v>2148</v>
      </c>
      <c r="D521" t="s">
        <v>2259</v>
      </c>
      <c r="E521" t="str" cm="1">
        <f t="array" ref="E521">INDEX(municipalities!B:B, MATCH(D521,municipalities!C:C,0),0)</f>
        <v>GM1621</v>
      </c>
      <c r="F521" t="s">
        <v>2267</v>
      </c>
      <c r="G521" t="s">
        <v>4904</v>
      </c>
      <c r="H521" t="s">
        <v>4905</v>
      </c>
      <c r="I521" t="str">
        <f t="shared" si="8"/>
        <v>2651</v>
      </c>
      <c r="J521">
        <v>2016</v>
      </c>
      <c r="K521">
        <v>66505852</v>
      </c>
      <c r="L521" t="s">
        <v>3670</v>
      </c>
      <c r="M521" t="s">
        <v>5542</v>
      </c>
      <c r="N521">
        <v>4.4714856416269999</v>
      </c>
      <c r="O521">
        <v>52.002913377640901</v>
      </c>
    </row>
    <row r="522" spans="1:15" x14ac:dyDescent="0.25">
      <c r="A522">
        <v>521</v>
      </c>
      <c r="B522" t="s">
        <v>2102</v>
      </c>
      <c r="C522" t="s">
        <v>2148</v>
      </c>
      <c r="D522" t="s">
        <v>2341</v>
      </c>
      <c r="E522" t="str" cm="1">
        <f t="array" ref="E522">INDEX(municipalities!B:B, MATCH(D522,municipalities!C:C,0),0)</f>
        <v>GM1926</v>
      </c>
      <c r="G522" t="s">
        <v>4906</v>
      </c>
      <c r="H522" t="s">
        <v>4907</v>
      </c>
      <c r="I522" t="str">
        <f t="shared" si="8"/>
        <v>2641</v>
      </c>
      <c r="J522">
        <v>2018</v>
      </c>
      <c r="K522">
        <v>71417095</v>
      </c>
      <c r="L522" t="s">
        <v>3670</v>
      </c>
      <c r="M522" t="s">
        <v>5543</v>
      </c>
      <c r="N522">
        <v>4.4344206468799001</v>
      </c>
      <c r="O522">
        <v>52.015864428698599</v>
      </c>
    </row>
    <row r="523" spans="1:15" x14ac:dyDescent="0.25">
      <c r="A523">
        <v>522</v>
      </c>
      <c r="B523" t="s">
        <v>2102</v>
      </c>
      <c r="C523" t="s">
        <v>2148</v>
      </c>
      <c r="D523" t="s">
        <v>2286</v>
      </c>
      <c r="E523" t="str" cm="1">
        <f t="array" ref="E523">INDEX(municipalities!B:B, MATCH(D523,municipalities!C:C,0),0)</f>
        <v>GM1842</v>
      </c>
      <c r="G523" t="s">
        <v>4908</v>
      </c>
      <c r="H523" t="s">
        <v>4909</v>
      </c>
      <c r="I523" t="str">
        <f t="shared" si="8"/>
        <v>2635</v>
      </c>
      <c r="J523">
        <v>2018</v>
      </c>
      <c r="K523">
        <v>72838833</v>
      </c>
      <c r="L523" t="s">
        <v>3670</v>
      </c>
      <c r="M523" t="s">
        <v>5544</v>
      </c>
      <c r="N523">
        <v>4.3174289147762996</v>
      </c>
      <c r="O523">
        <v>52.005330803561897</v>
      </c>
    </row>
    <row r="524" spans="1:15" x14ac:dyDescent="0.25">
      <c r="A524">
        <v>523</v>
      </c>
      <c r="B524" t="s">
        <v>2102</v>
      </c>
      <c r="C524" t="s">
        <v>2148</v>
      </c>
      <c r="D524" t="s">
        <v>2152</v>
      </c>
      <c r="E524" t="str" cm="1">
        <f t="array" ref="E524">INDEX(municipalities!B:B, MATCH(D524,municipalities!C:C,0),0)</f>
        <v>GM0503</v>
      </c>
      <c r="G524" t="s">
        <v>4910</v>
      </c>
      <c r="H524" t="s">
        <v>4911</v>
      </c>
      <c r="I524" t="str">
        <f t="shared" si="8"/>
        <v>2616</v>
      </c>
      <c r="J524">
        <v>2017</v>
      </c>
      <c r="K524">
        <v>68871333</v>
      </c>
      <c r="L524" t="s">
        <v>3670</v>
      </c>
      <c r="M524" t="s">
        <v>5545</v>
      </c>
      <c r="N524">
        <v>4.3782155194509</v>
      </c>
      <c r="O524">
        <v>52.019899076226302</v>
      </c>
    </row>
    <row r="525" spans="1:15" x14ac:dyDescent="0.25">
      <c r="A525">
        <v>524</v>
      </c>
      <c r="B525" t="s">
        <v>2102</v>
      </c>
      <c r="C525" t="s">
        <v>2148</v>
      </c>
      <c r="D525" s="3" t="s">
        <v>5706</v>
      </c>
      <c r="E525" t="str" cm="1">
        <f t="array" ref="E525">INDEX(municipalities!B:B, MATCH(D525,municipalities!C:C,0),0)</f>
        <v>GM0518</v>
      </c>
      <c r="G525" t="s">
        <v>4912</v>
      </c>
      <c r="H525" t="s">
        <v>4913</v>
      </c>
      <c r="I525" t="str">
        <f t="shared" si="8"/>
        <v>2596</v>
      </c>
      <c r="J525">
        <v>2011</v>
      </c>
      <c r="K525">
        <v>54167906</v>
      </c>
      <c r="L525" t="s">
        <v>3670</v>
      </c>
      <c r="M525" t="s">
        <v>5546</v>
      </c>
      <c r="N525">
        <v>4.3195056965129002</v>
      </c>
      <c r="O525">
        <v>52.092737995657203</v>
      </c>
    </row>
    <row r="526" spans="1:15" x14ac:dyDescent="0.25">
      <c r="A526">
        <v>525</v>
      </c>
      <c r="B526" t="s">
        <v>2102</v>
      </c>
      <c r="C526" t="s">
        <v>2148</v>
      </c>
      <c r="D526" s="3" t="s">
        <v>5706</v>
      </c>
      <c r="E526" t="str" cm="1">
        <f t="array" ref="E526">INDEX(municipalities!B:B, MATCH(D526,municipalities!C:C,0),0)</f>
        <v>GM0518</v>
      </c>
      <c r="F526" t="s">
        <v>4914</v>
      </c>
      <c r="G526" t="s">
        <v>4915</v>
      </c>
      <c r="H526" t="s">
        <v>4916</v>
      </c>
      <c r="I526" t="str">
        <f t="shared" si="8"/>
        <v>2592</v>
      </c>
      <c r="J526">
        <v>2023</v>
      </c>
      <c r="K526">
        <v>91642086</v>
      </c>
      <c r="L526" t="s">
        <v>3670</v>
      </c>
      <c r="M526" t="s">
        <v>5547</v>
      </c>
      <c r="N526">
        <v>4.3543229550904003</v>
      </c>
      <c r="O526">
        <v>52.091113373198702</v>
      </c>
    </row>
    <row r="527" spans="1:15" x14ac:dyDescent="0.25">
      <c r="A527">
        <v>526</v>
      </c>
      <c r="B527" t="s">
        <v>2102</v>
      </c>
      <c r="C527" t="s">
        <v>2148</v>
      </c>
      <c r="D527" s="3" t="s">
        <v>5706</v>
      </c>
      <c r="E527" t="str" cm="1">
        <f t="array" ref="E527">INDEX(municipalities!B:B, MATCH(D527,municipalities!C:C,0),0)</f>
        <v>GM0518</v>
      </c>
      <c r="G527" t="s">
        <v>4917</v>
      </c>
      <c r="H527" t="s">
        <v>4918</v>
      </c>
      <c r="I527" t="str">
        <f t="shared" si="8"/>
        <v>2591</v>
      </c>
      <c r="J527">
        <v>2021</v>
      </c>
      <c r="K527">
        <v>81634927</v>
      </c>
      <c r="L527" t="s">
        <v>3670</v>
      </c>
      <c r="M527" t="s">
        <v>5548</v>
      </c>
      <c r="N527">
        <v>4.3642790067919002</v>
      </c>
      <c r="O527">
        <v>52.093543369670897</v>
      </c>
    </row>
    <row r="528" spans="1:15" x14ac:dyDescent="0.25">
      <c r="A528">
        <v>527</v>
      </c>
      <c r="B528" t="s">
        <v>2102</v>
      </c>
      <c r="C528" t="s">
        <v>2148</v>
      </c>
      <c r="D528" s="3" t="s">
        <v>5706</v>
      </c>
      <c r="E528" t="str" cm="1">
        <f t="array" ref="E528">INDEX(municipalities!B:B, MATCH(D528,municipalities!C:C,0),0)</f>
        <v>GM0518</v>
      </c>
      <c r="F528" t="s">
        <v>4919</v>
      </c>
      <c r="G528" t="s">
        <v>4920</v>
      </c>
      <c r="H528" t="s">
        <v>4921</v>
      </c>
      <c r="I528" t="str">
        <f t="shared" si="8"/>
        <v>2582</v>
      </c>
      <c r="J528">
        <v>2013</v>
      </c>
      <c r="K528">
        <v>59510757</v>
      </c>
      <c r="L528" t="s">
        <v>3670</v>
      </c>
      <c r="M528" t="s">
        <v>5549</v>
      </c>
      <c r="N528">
        <v>4.2766198833070002</v>
      </c>
      <c r="O528">
        <v>52.093441520127598</v>
      </c>
    </row>
    <row r="529" spans="1:15" x14ac:dyDescent="0.25">
      <c r="A529">
        <v>528</v>
      </c>
      <c r="B529" t="s">
        <v>2102</v>
      </c>
      <c r="C529" t="s">
        <v>2148</v>
      </c>
      <c r="D529" s="3" t="s">
        <v>5706</v>
      </c>
      <c r="E529" t="str" cm="1">
        <f t="array" ref="E529">INDEX(municipalities!B:B, MATCH(D529,municipalities!C:C,0),0)</f>
        <v>GM0518</v>
      </c>
      <c r="F529" t="s">
        <v>4922</v>
      </c>
      <c r="G529" t="s">
        <v>4923</v>
      </c>
      <c r="H529" t="s">
        <v>4924</v>
      </c>
      <c r="I529" t="str">
        <f t="shared" si="8"/>
        <v>2566</v>
      </c>
      <c r="J529">
        <v>2009</v>
      </c>
      <c r="K529">
        <v>50773704</v>
      </c>
      <c r="L529" t="s">
        <v>3670</v>
      </c>
      <c r="M529" t="s">
        <v>5550</v>
      </c>
      <c r="N529">
        <v>4.2526837821537997</v>
      </c>
      <c r="O529">
        <v>52.0805736470531</v>
      </c>
    </row>
    <row r="530" spans="1:15" x14ac:dyDescent="0.25">
      <c r="A530">
        <v>529</v>
      </c>
      <c r="B530" t="s">
        <v>2102</v>
      </c>
      <c r="C530" t="s">
        <v>2148</v>
      </c>
      <c r="D530" t="s">
        <v>2360</v>
      </c>
      <c r="E530" t="str" cm="1">
        <f t="array" ref="E530">INDEX(municipalities!B:B, MATCH(D530,municipalities!C:C,0),0)</f>
        <v>GM0599</v>
      </c>
      <c r="G530" t="s">
        <v>4925</v>
      </c>
      <c r="H530" t="s">
        <v>4926</v>
      </c>
      <c r="I530" t="str">
        <f t="shared" si="8"/>
        <v>2565</v>
      </c>
      <c r="J530">
        <v>2017</v>
      </c>
      <c r="K530">
        <v>69976996</v>
      </c>
      <c r="L530" t="s">
        <v>3670</v>
      </c>
      <c r="M530" t="s">
        <v>5551</v>
      </c>
      <c r="N530">
        <v>4.2587346040706002</v>
      </c>
      <c r="O530">
        <v>52.075483801059399</v>
      </c>
    </row>
    <row r="531" spans="1:15" x14ac:dyDescent="0.25">
      <c r="A531">
        <v>530</v>
      </c>
      <c r="B531" t="s">
        <v>2102</v>
      </c>
      <c r="C531" t="s">
        <v>2148</v>
      </c>
      <c r="D531" s="3" t="s">
        <v>5706</v>
      </c>
      <c r="E531" t="str" cm="1">
        <f t="array" ref="E531">INDEX(municipalities!B:B, MATCH(D531,municipalities!C:C,0),0)</f>
        <v>GM0518</v>
      </c>
      <c r="G531" t="s">
        <v>4927</v>
      </c>
      <c r="H531" t="s">
        <v>4928</v>
      </c>
      <c r="I531" t="str">
        <f t="shared" si="8"/>
        <v>2564</v>
      </c>
      <c r="J531">
        <v>2019</v>
      </c>
      <c r="K531">
        <v>76699145</v>
      </c>
      <c r="L531" t="s">
        <v>3670</v>
      </c>
      <c r="M531" t="s">
        <v>5552</v>
      </c>
      <c r="N531">
        <v>4.2580428005856996</v>
      </c>
      <c r="O531">
        <v>52.068122237656802</v>
      </c>
    </row>
    <row r="532" spans="1:15" x14ac:dyDescent="0.25">
      <c r="A532">
        <v>531</v>
      </c>
      <c r="B532" t="s">
        <v>2102</v>
      </c>
      <c r="C532" t="s">
        <v>2148</v>
      </c>
      <c r="D532" s="3" t="s">
        <v>5706</v>
      </c>
      <c r="E532" t="str" cm="1">
        <f t="array" ref="E532">INDEX(municipalities!B:B, MATCH(D532,municipalities!C:C,0),0)</f>
        <v>GM0518</v>
      </c>
      <c r="G532" t="s">
        <v>4929</v>
      </c>
      <c r="H532" t="s">
        <v>4930</v>
      </c>
      <c r="I532" t="str">
        <f t="shared" si="8"/>
        <v>2564</v>
      </c>
      <c r="J532">
        <v>2018</v>
      </c>
      <c r="K532">
        <v>71172343</v>
      </c>
      <c r="L532" t="s">
        <v>3670</v>
      </c>
      <c r="M532" t="s">
        <v>5552</v>
      </c>
      <c r="N532">
        <v>4.2580428005856996</v>
      </c>
      <c r="O532">
        <v>52.068122237656802</v>
      </c>
    </row>
    <row r="533" spans="1:15" x14ac:dyDescent="0.25">
      <c r="A533">
        <v>532</v>
      </c>
      <c r="B533" t="s">
        <v>2102</v>
      </c>
      <c r="C533" t="s">
        <v>2148</v>
      </c>
      <c r="D533" s="3" t="s">
        <v>5706</v>
      </c>
      <c r="E533" t="str" cm="1">
        <f t="array" ref="E533">INDEX(municipalities!B:B, MATCH(D533,municipalities!C:C,0),0)</f>
        <v>GM0518</v>
      </c>
      <c r="F533" t="s">
        <v>4931</v>
      </c>
      <c r="G533" t="s">
        <v>4932</v>
      </c>
      <c r="H533" t="s">
        <v>4933</v>
      </c>
      <c r="I533" t="str">
        <f t="shared" si="8"/>
        <v>2561</v>
      </c>
      <c r="J533">
        <v>2015</v>
      </c>
      <c r="L533" t="s">
        <v>3670</v>
      </c>
      <c r="M533" t="s">
        <v>5553</v>
      </c>
      <c r="N533">
        <v>4.2765004233630002</v>
      </c>
      <c r="O533">
        <v>52.075946025215501</v>
      </c>
    </row>
    <row r="534" spans="1:15" x14ac:dyDescent="0.25">
      <c r="A534">
        <v>533</v>
      </c>
      <c r="B534" t="s">
        <v>2102</v>
      </c>
      <c r="C534" t="s">
        <v>2148</v>
      </c>
      <c r="D534" s="3" t="s">
        <v>5706</v>
      </c>
      <c r="E534" t="str" cm="1">
        <f t="array" ref="E534">INDEX(municipalities!B:B, MATCH(D534,municipalities!C:C,0),0)</f>
        <v>GM0518</v>
      </c>
      <c r="G534" t="s">
        <v>4934</v>
      </c>
      <c r="H534" t="s">
        <v>4935</v>
      </c>
      <c r="I534" t="str">
        <f t="shared" si="8"/>
        <v>2517</v>
      </c>
      <c r="J534">
        <v>2014</v>
      </c>
      <c r="K534">
        <v>61497932</v>
      </c>
      <c r="L534" t="s">
        <v>3670</v>
      </c>
      <c r="M534" t="s">
        <v>5554</v>
      </c>
      <c r="N534">
        <v>4.2856375854971001</v>
      </c>
      <c r="O534">
        <v>52.087247579800596</v>
      </c>
    </row>
    <row r="535" spans="1:15" x14ac:dyDescent="0.25">
      <c r="A535">
        <v>534</v>
      </c>
      <c r="B535" t="s">
        <v>2102</v>
      </c>
      <c r="C535" t="s">
        <v>2148</v>
      </c>
      <c r="D535" s="3" t="s">
        <v>5706</v>
      </c>
      <c r="E535" t="str" cm="1">
        <f t="array" ref="E535">INDEX(municipalities!B:B, MATCH(D535,municipalities!C:C,0),0)</f>
        <v>GM0518</v>
      </c>
      <c r="G535" t="s">
        <v>4936</v>
      </c>
      <c r="H535" t="s">
        <v>4937</v>
      </c>
      <c r="I535" t="str">
        <f t="shared" si="8"/>
        <v>2513</v>
      </c>
      <c r="J535">
        <v>2021</v>
      </c>
      <c r="K535">
        <v>82178712</v>
      </c>
      <c r="L535" t="s">
        <v>3670</v>
      </c>
      <c r="M535" t="s">
        <v>5555</v>
      </c>
      <c r="N535">
        <v>4.3023941421255003</v>
      </c>
      <c r="O535">
        <v>52.078783673930502</v>
      </c>
    </row>
    <row r="536" spans="1:15" x14ac:dyDescent="0.25">
      <c r="A536">
        <v>535</v>
      </c>
      <c r="B536" t="s">
        <v>2102</v>
      </c>
      <c r="C536" t="s">
        <v>2148</v>
      </c>
      <c r="D536" s="3" t="s">
        <v>5706</v>
      </c>
      <c r="E536" t="str" cm="1">
        <f t="array" ref="E536">INDEX(municipalities!B:B, MATCH(D536,municipalities!C:C,0),0)</f>
        <v>GM0518</v>
      </c>
      <c r="G536" t="s">
        <v>4938</v>
      </c>
      <c r="H536" t="s">
        <v>4939</v>
      </c>
      <c r="I536" t="str">
        <f t="shared" si="8"/>
        <v>2512</v>
      </c>
      <c r="J536">
        <v>2018</v>
      </c>
      <c r="K536">
        <v>71260056</v>
      </c>
      <c r="L536" t="s">
        <v>3670</v>
      </c>
      <c r="M536" t="s">
        <v>5556</v>
      </c>
      <c r="N536">
        <v>4.3047761984959001</v>
      </c>
      <c r="O536">
        <v>52.073466300937497</v>
      </c>
    </row>
    <row r="537" spans="1:15" x14ac:dyDescent="0.25">
      <c r="A537">
        <v>536</v>
      </c>
      <c r="B537" t="s">
        <v>2102</v>
      </c>
      <c r="C537" t="s">
        <v>2148</v>
      </c>
      <c r="D537" s="3" t="s">
        <v>5706</v>
      </c>
      <c r="E537" t="str" cm="1">
        <f t="array" ref="E537">INDEX(municipalities!B:B, MATCH(D537,municipalities!C:C,0),0)</f>
        <v>GM0518</v>
      </c>
      <c r="F537" t="s">
        <v>4940</v>
      </c>
      <c r="G537" t="s">
        <v>4941</v>
      </c>
      <c r="H537" t="s">
        <v>4942</v>
      </c>
      <c r="I537" t="str">
        <f t="shared" si="8"/>
        <v>2512</v>
      </c>
      <c r="J537">
        <v>2015</v>
      </c>
      <c r="K537">
        <v>64702286</v>
      </c>
      <c r="L537" t="s">
        <v>3670</v>
      </c>
      <c r="M537" t="s">
        <v>5556</v>
      </c>
      <c r="N537">
        <v>4.3047761984959001</v>
      </c>
      <c r="O537">
        <v>52.073466300937497</v>
      </c>
    </row>
    <row r="538" spans="1:15" x14ac:dyDescent="0.25">
      <c r="A538">
        <v>537</v>
      </c>
      <c r="B538" t="s">
        <v>2102</v>
      </c>
      <c r="C538" t="s">
        <v>2148</v>
      </c>
      <c r="D538" s="3" t="s">
        <v>5706</v>
      </c>
      <c r="E538" t="str" cm="1">
        <f t="array" ref="E538">INDEX(municipalities!B:B, MATCH(D538,municipalities!C:C,0),0)</f>
        <v>GM0518</v>
      </c>
      <c r="F538" t="s">
        <v>2177</v>
      </c>
      <c r="G538" t="s">
        <v>4943</v>
      </c>
      <c r="H538" t="s">
        <v>4944</v>
      </c>
      <c r="I538" t="str">
        <f t="shared" si="8"/>
        <v>2497</v>
      </c>
      <c r="J538">
        <v>2016</v>
      </c>
      <c r="K538" t="s">
        <v>4945</v>
      </c>
      <c r="L538" t="s">
        <v>3670</v>
      </c>
      <c r="M538" t="s">
        <v>5557</v>
      </c>
      <c r="N538">
        <v>4.3621413436690002</v>
      </c>
      <c r="O538">
        <v>52.036885609106797</v>
      </c>
    </row>
    <row r="539" spans="1:15" x14ac:dyDescent="0.25">
      <c r="A539">
        <v>538</v>
      </c>
      <c r="B539" t="s">
        <v>2102</v>
      </c>
      <c r="C539" t="s">
        <v>2103</v>
      </c>
      <c r="D539" t="s">
        <v>2237</v>
      </c>
      <c r="E539" t="str" cm="1">
        <f t="array" ref="E539">INDEX(municipalities!B:B, MATCH(D539,municipalities!C:C,0),0)</f>
        <v>GM1884</v>
      </c>
      <c r="F539" t="s">
        <v>4946</v>
      </c>
      <c r="G539" t="s">
        <v>4947</v>
      </c>
      <c r="H539" t="s">
        <v>4948</v>
      </c>
      <c r="I539" t="str">
        <f t="shared" si="8"/>
        <v>2451</v>
      </c>
      <c r="J539">
        <v>2020</v>
      </c>
      <c r="K539">
        <v>77184475</v>
      </c>
      <c r="L539" t="s">
        <v>3670</v>
      </c>
      <c r="M539" t="s">
        <v>5558</v>
      </c>
      <c r="N539">
        <v>4.6901067347523</v>
      </c>
      <c r="O539">
        <v>52.218652787547398</v>
      </c>
    </row>
    <row r="540" spans="1:15" x14ac:dyDescent="0.25">
      <c r="A540">
        <v>539</v>
      </c>
      <c r="B540" t="s">
        <v>2102</v>
      </c>
      <c r="C540" t="s">
        <v>2103</v>
      </c>
      <c r="D540" t="s">
        <v>2314</v>
      </c>
      <c r="E540" t="str" cm="1">
        <f t="array" ref="E540">INDEX(municipalities!B:B, MATCH(D540,municipalities!C:C,0),0)</f>
        <v>GM0569</v>
      </c>
      <c r="F540" t="s">
        <v>2315</v>
      </c>
      <c r="G540" t="s">
        <v>4949</v>
      </c>
      <c r="H540" t="s">
        <v>4950</v>
      </c>
      <c r="I540" t="str">
        <f t="shared" si="8"/>
        <v>2441</v>
      </c>
      <c r="J540">
        <v>2018</v>
      </c>
      <c r="K540">
        <v>72199008</v>
      </c>
      <c r="L540" t="s">
        <v>3670</v>
      </c>
      <c r="M540" t="s">
        <v>5559</v>
      </c>
      <c r="N540">
        <v>4.7653617724200004</v>
      </c>
      <c r="O540">
        <v>52.204969285786397</v>
      </c>
    </row>
    <row r="541" spans="1:15" x14ac:dyDescent="0.25">
      <c r="A541">
        <v>540</v>
      </c>
      <c r="B541" t="s">
        <v>2102</v>
      </c>
      <c r="C541" t="s">
        <v>2103</v>
      </c>
      <c r="D541" t="s">
        <v>2104</v>
      </c>
      <c r="E541" t="str" cm="1">
        <f t="array" ref="E541">INDEX(municipalities!B:B, MATCH(D541,municipalities!C:C,0),0)</f>
        <v>GM0484</v>
      </c>
      <c r="G541" t="s">
        <v>4951</v>
      </c>
      <c r="H541" t="s">
        <v>4952</v>
      </c>
      <c r="I541" t="str">
        <f t="shared" si="8"/>
        <v>2396</v>
      </c>
      <c r="J541">
        <v>2014</v>
      </c>
      <c r="K541">
        <v>62310194</v>
      </c>
      <c r="L541" t="s">
        <v>3670</v>
      </c>
      <c r="M541" t="s">
        <v>5560</v>
      </c>
      <c r="N541">
        <v>4.5954368824097998</v>
      </c>
      <c r="O541">
        <v>52.14210376514</v>
      </c>
    </row>
    <row r="542" spans="1:15" x14ac:dyDescent="0.25">
      <c r="A542">
        <v>541</v>
      </c>
      <c r="B542" t="s">
        <v>2102</v>
      </c>
      <c r="C542" t="s">
        <v>2103</v>
      </c>
      <c r="D542" t="s">
        <v>2415</v>
      </c>
      <c r="E542" t="str" cm="1">
        <f t="array" ref="E542">INDEX(municipalities!B:B, MATCH(D542,municipalities!C:C,0),0)</f>
        <v>GM0638</v>
      </c>
      <c r="G542" t="s">
        <v>4953</v>
      </c>
      <c r="H542" t="s">
        <v>4954</v>
      </c>
      <c r="I542" t="str">
        <f t="shared" si="8"/>
        <v>2381</v>
      </c>
      <c r="J542">
        <v>2016</v>
      </c>
      <c r="K542" t="s">
        <v>4955</v>
      </c>
      <c r="L542" t="s">
        <v>3670</v>
      </c>
      <c r="M542" t="s">
        <v>5561</v>
      </c>
      <c r="N542">
        <v>4.5063230523418003</v>
      </c>
      <c r="O542">
        <v>52.112981582577397</v>
      </c>
    </row>
    <row r="543" spans="1:15" x14ac:dyDescent="0.25">
      <c r="A543">
        <v>542</v>
      </c>
      <c r="B543" t="s">
        <v>2102</v>
      </c>
      <c r="C543" t="s">
        <v>2103</v>
      </c>
      <c r="D543" t="s">
        <v>2237</v>
      </c>
      <c r="E543" t="str" cm="1">
        <f t="array" ref="E543">INDEX(municipalities!B:B, MATCH(D543,municipalities!C:C,0),0)</f>
        <v>GM1884</v>
      </c>
      <c r="G543" t="s">
        <v>4956</v>
      </c>
      <c r="H543" t="s">
        <v>4957</v>
      </c>
      <c r="I543" t="str">
        <f t="shared" si="8"/>
        <v>2371</v>
      </c>
      <c r="J543">
        <v>2017</v>
      </c>
      <c r="K543">
        <v>71071911</v>
      </c>
      <c r="L543" t="s">
        <v>3670</v>
      </c>
      <c r="M543" t="s">
        <v>5562</v>
      </c>
      <c r="N543">
        <v>4.6224512086410003</v>
      </c>
      <c r="O543">
        <v>52.192512941895203</v>
      </c>
    </row>
    <row r="544" spans="1:15" x14ac:dyDescent="0.25">
      <c r="A544">
        <v>543</v>
      </c>
      <c r="B544" t="s">
        <v>2102</v>
      </c>
      <c r="C544" t="s">
        <v>2103</v>
      </c>
      <c r="D544" t="s">
        <v>4958</v>
      </c>
      <c r="E544" t="str" cm="1">
        <f t="array" ref="E544">INDEX(municipalities!B:B, MATCH(D544,municipalities!C:C,0),0)</f>
        <v>GM0579</v>
      </c>
      <c r="G544" t="s">
        <v>4959</v>
      </c>
      <c r="H544" t="s">
        <v>4960</v>
      </c>
      <c r="I544" t="str">
        <f t="shared" si="8"/>
        <v>2341</v>
      </c>
      <c r="J544">
        <v>2020</v>
      </c>
      <c r="K544">
        <v>80571824</v>
      </c>
      <c r="L544" t="s">
        <v>3670</v>
      </c>
      <c r="M544" t="s">
        <v>5563</v>
      </c>
      <c r="N544">
        <v>4.4731002820977004</v>
      </c>
      <c r="O544">
        <v>52.181382653354902</v>
      </c>
    </row>
    <row r="545" spans="1:15" x14ac:dyDescent="0.25">
      <c r="A545">
        <v>544</v>
      </c>
      <c r="B545" t="s">
        <v>2102</v>
      </c>
      <c r="C545" t="s">
        <v>2103</v>
      </c>
      <c r="D545" t="s">
        <v>4958</v>
      </c>
      <c r="E545" t="str" cm="1">
        <f t="array" ref="E545">INDEX(municipalities!B:B, MATCH(D545,municipalities!C:C,0),0)</f>
        <v>GM0579</v>
      </c>
      <c r="G545" t="s">
        <v>4961</v>
      </c>
      <c r="H545" t="s">
        <v>4962</v>
      </c>
      <c r="I545" t="str">
        <f t="shared" si="8"/>
        <v>2341</v>
      </c>
      <c r="J545">
        <v>2013</v>
      </c>
      <c r="K545">
        <v>58402063</v>
      </c>
      <c r="L545" t="s">
        <v>3670</v>
      </c>
      <c r="M545" t="s">
        <v>5563</v>
      </c>
      <c r="N545">
        <v>4.4731002820977004</v>
      </c>
      <c r="O545">
        <v>52.181382653354902</v>
      </c>
    </row>
    <row r="546" spans="1:15" x14ac:dyDescent="0.25">
      <c r="A546">
        <v>545</v>
      </c>
      <c r="B546" t="s">
        <v>2102</v>
      </c>
      <c r="C546" t="s">
        <v>2103</v>
      </c>
      <c r="D546" t="s">
        <v>2269</v>
      </c>
      <c r="E546" t="str" cm="1">
        <f t="array" ref="E546">INDEX(municipalities!B:B, MATCH(D546,municipalities!C:C,0),0)</f>
        <v>GM0546</v>
      </c>
      <c r="G546" t="s">
        <v>4963</v>
      </c>
      <c r="H546" t="s">
        <v>4964</v>
      </c>
      <c r="I546" t="str">
        <f t="shared" si="8"/>
        <v>2332</v>
      </c>
      <c r="J546">
        <v>2020</v>
      </c>
      <c r="K546">
        <v>76483835</v>
      </c>
      <c r="L546" t="s">
        <v>3670</v>
      </c>
      <c r="M546" t="s">
        <v>5564</v>
      </c>
      <c r="N546">
        <v>4.4624189238816001</v>
      </c>
      <c r="O546">
        <v>52.159713320647903</v>
      </c>
    </row>
    <row r="547" spans="1:15" x14ac:dyDescent="0.25">
      <c r="A547">
        <v>546</v>
      </c>
      <c r="B547" t="s">
        <v>2102</v>
      </c>
      <c r="C547" t="s">
        <v>2103</v>
      </c>
      <c r="D547" t="s">
        <v>2269</v>
      </c>
      <c r="E547" t="str" cm="1">
        <f t="array" ref="E547">INDEX(municipalities!B:B, MATCH(D547,municipalities!C:C,0),0)</f>
        <v>GM0546</v>
      </c>
      <c r="F547" t="s">
        <v>4965</v>
      </c>
      <c r="G547" t="s">
        <v>4966</v>
      </c>
      <c r="H547" t="s">
        <v>4967</v>
      </c>
      <c r="I547" t="str">
        <f t="shared" si="8"/>
        <v>2317</v>
      </c>
      <c r="J547">
        <v>2018</v>
      </c>
      <c r="K547">
        <v>73271101</v>
      </c>
      <c r="L547" t="s">
        <v>3670</v>
      </c>
      <c r="M547" t="s">
        <v>5565</v>
      </c>
      <c r="N547">
        <v>4.5094101010744003</v>
      </c>
      <c r="O547">
        <v>52.176606357078199</v>
      </c>
    </row>
    <row r="548" spans="1:15" x14ac:dyDescent="0.25">
      <c r="A548">
        <v>547</v>
      </c>
      <c r="B548" t="s">
        <v>2102</v>
      </c>
      <c r="C548" t="s">
        <v>2103</v>
      </c>
      <c r="D548" t="s">
        <v>2269</v>
      </c>
      <c r="E548" t="str" cm="1">
        <f t="array" ref="E548">INDEX(municipalities!B:B, MATCH(D548,municipalities!C:C,0),0)</f>
        <v>GM0546</v>
      </c>
      <c r="G548" t="s">
        <v>4968</v>
      </c>
      <c r="H548" t="s">
        <v>4969</v>
      </c>
      <c r="I548" t="str">
        <f t="shared" si="8"/>
        <v>2315</v>
      </c>
      <c r="J548">
        <v>2022</v>
      </c>
      <c r="K548">
        <v>85243752</v>
      </c>
      <c r="L548" t="s">
        <v>3670</v>
      </c>
      <c r="M548" t="s">
        <v>5566</v>
      </c>
      <c r="N548">
        <v>4.5104672917597002</v>
      </c>
      <c r="O548">
        <v>52.163707721030299</v>
      </c>
    </row>
    <row r="549" spans="1:15" x14ac:dyDescent="0.25">
      <c r="A549">
        <v>548</v>
      </c>
      <c r="B549" t="s">
        <v>2102</v>
      </c>
      <c r="C549" t="s">
        <v>2103</v>
      </c>
      <c r="D549" t="s">
        <v>2269</v>
      </c>
      <c r="E549" t="str" cm="1">
        <f t="array" ref="E549">INDEX(municipalities!B:B, MATCH(D549,municipalities!C:C,0),0)</f>
        <v>GM0546</v>
      </c>
      <c r="G549" t="s">
        <v>4970</v>
      </c>
      <c r="H549" t="s">
        <v>4971</v>
      </c>
      <c r="I549" t="str">
        <f t="shared" si="8"/>
        <v>2312</v>
      </c>
      <c r="J549">
        <v>2013</v>
      </c>
      <c r="K549">
        <v>82117217</v>
      </c>
      <c r="L549" t="s">
        <v>3670</v>
      </c>
      <c r="M549" t="s">
        <v>5567</v>
      </c>
      <c r="N549">
        <v>4.4930584474820998</v>
      </c>
      <c r="O549">
        <v>52.161339975892503</v>
      </c>
    </row>
    <row r="550" spans="1:15" x14ac:dyDescent="0.25">
      <c r="A550">
        <v>549</v>
      </c>
      <c r="B550" t="s">
        <v>2102</v>
      </c>
      <c r="C550" t="s">
        <v>2148</v>
      </c>
      <c r="D550" t="s">
        <v>2281</v>
      </c>
      <c r="E550" t="str" cm="1">
        <f t="array" ref="E550">INDEX(municipalities!B:B, MATCH(D550,municipalities!C:C,0),0)</f>
        <v>GM1916</v>
      </c>
      <c r="G550" t="s">
        <v>4972</v>
      </c>
      <c r="H550" t="s">
        <v>4973</v>
      </c>
      <c r="I550" t="str">
        <f t="shared" si="8"/>
        <v>2275</v>
      </c>
      <c r="J550">
        <v>2020</v>
      </c>
      <c r="K550">
        <v>77260074</v>
      </c>
      <c r="L550" t="s">
        <v>3670</v>
      </c>
      <c r="M550" t="s">
        <v>5568</v>
      </c>
      <c r="N550">
        <v>4.352574860551</v>
      </c>
      <c r="O550">
        <v>52.062732689592998</v>
      </c>
    </row>
    <row r="551" spans="1:15" x14ac:dyDescent="0.25">
      <c r="A551">
        <v>550</v>
      </c>
      <c r="B551" t="s">
        <v>2102</v>
      </c>
      <c r="C551" t="s">
        <v>2115</v>
      </c>
      <c r="D551" t="s">
        <v>2281</v>
      </c>
      <c r="E551" t="str" cm="1">
        <f t="array" ref="E551">INDEX(municipalities!B:B, MATCH(D551,municipalities!C:C,0),0)</f>
        <v>GM1916</v>
      </c>
      <c r="G551" t="s">
        <v>4974</v>
      </c>
      <c r="H551" t="s">
        <v>4975</v>
      </c>
      <c r="I551" t="str">
        <f t="shared" si="8"/>
        <v>2263</v>
      </c>
      <c r="J551">
        <v>1991</v>
      </c>
      <c r="K551">
        <v>29037015</v>
      </c>
      <c r="L551" t="s">
        <v>3670</v>
      </c>
      <c r="M551" t="s">
        <v>5569</v>
      </c>
      <c r="N551">
        <v>4.4061753595208</v>
      </c>
      <c r="O551">
        <v>52.100215704138002</v>
      </c>
    </row>
    <row r="552" spans="1:15" x14ac:dyDescent="0.25">
      <c r="A552">
        <v>551</v>
      </c>
      <c r="B552" t="s">
        <v>2102</v>
      </c>
      <c r="C552" t="s">
        <v>2148</v>
      </c>
      <c r="D552" t="s">
        <v>2405</v>
      </c>
      <c r="E552" t="str" cm="1">
        <f t="array" ref="E552">INDEX(municipalities!B:B, MATCH(D552,municipalities!C:C,0),0)</f>
        <v>GM0629</v>
      </c>
      <c r="G552" t="s">
        <v>4976</v>
      </c>
      <c r="H552" t="s">
        <v>4977</v>
      </c>
      <c r="I552" t="str">
        <f t="shared" si="8"/>
        <v>2243</v>
      </c>
      <c r="J552">
        <v>2020</v>
      </c>
      <c r="K552">
        <v>80808336</v>
      </c>
      <c r="L552" t="s">
        <v>3670</v>
      </c>
      <c r="M552" t="s">
        <v>5570</v>
      </c>
      <c r="N552">
        <v>4.3601186276805004</v>
      </c>
      <c r="O552">
        <v>52.128417518366703</v>
      </c>
    </row>
    <row r="553" spans="1:15" x14ac:dyDescent="0.25">
      <c r="A553">
        <v>552</v>
      </c>
      <c r="B553" t="s">
        <v>2102</v>
      </c>
      <c r="C553" t="s">
        <v>2103</v>
      </c>
      <c r="D553" t="s">
        <v>2245</v>
      </c>
      <c r="E553" t="str" cm="1">
        <f t="array" ref="E553">INDEX(municipalities!B:B, MATCH(D553,municipalities!C:C,0),0)</f>
        <v>GM0537</v>
      </c>
      <c r="F553" t="s">
        <v>4978</v>
      </c>
      <c r="G553" t="s">
        <v>4979</v>
      </c>
      <c r="H553" t="s">
        <v>4980</v>
      </c>
      <c r="I553" t="str">
        <f t="shared" si="8"/>
        <v>2231</v>
      </c>
      <c r="J553">
        <v>2020</v>
      </c>
      <c r="K553">
        <v>81167253</v>
      </c>
      <c r="L553" t="s">
        <v>3670</v>
      </c>
      <c r="M553" t="s">
        <v>5571</v>
      </c>
      <c r="N553">
        <v>4.448280017339</v>
      </c>
      <c r="O553">
        <v>52.196106580375698</v>
      </c>
    </row>
    <row r="554" spans="1:15" x14ac:dyDescent="0.25">
      <c r="A554">
        <v>553</v>
      </c>
      <c r="B554" t="s">
        <v>2102</v>
      </c>
      <c r="C554" t="s">
        <v>2103</v>
      </c>
      <c r="D554" t="s">
        <v>2228</v>
      </c>
      <c r="E554" t="str" cm="1">
        <f t="array" ref="E554">INDEX(municipalities!B:B, MATCH(D554,municipalities!C:C,0),0)</f>
        <v>GM0534</v>
      </c>
      <c r="G554" t="s">
        <v>4981</v>
      </c>
      <c r="H554" t="s">
        <v>4982</v>
      </c>
      <c r="I554" t="str">
        <f t="shared" si="8"/>
        <v>2182</v>
      </c>
      <c r="J554">
        <v>2021</v>
      </c>
      <c r="K554">
        <v>82908591</v>
      </c>
      <c r="L554" t="s">
        <v>3670</v>
      </c>
      <c r="M554" t="s">
        <v>5572</v>
      </c>
      <c r="N554">
        <v>4.5698195730337003</v>
      </c>
      <c r="O554">
        <v>52.294056387082499</v>
      </c>
    </row>
    <row r="555" spans="1:15" x14ac:dyDescent="0.25">
      <c r="A555">
        <v>554</v>
      </c>
      <c r="B555" t="s">
        <v>2102</v>
      </c>
      <c r="C555" t="s">
        <v>2103</v>
      </c>
      <c r="D555" t="s">
        <v>2393</v>
      </c>
      <c r="E555" t="str" cm="1">
        <f t="array" ref="E555">INDEX(municipalities!B:B, MATCH(D555,municipalities!C:C,0),0)</f>
        <v>GM1525</v>
      </c>
      <c r="F555" t="s">
        <v>2394</v>
      </c>
      <c r="G555" t="s">
        <v>4983</v>
      </c>
      <c r="H555" t="s">
        <v>4984</v>
      </c>
      <c r="I555" t="str">
        <f t="shared" si="8"/>
        <v>2172</v>
      </c>
      <c r="J555">
        <v>2018</v>
      </c>
      <c r="K555">
        <v>68238037</v>
      </c>
      <c r="L555" t="s">
        <v>3670</v>
      </c>
      <c r="M555" t="s">
        <v>5573</v>
      </c>
      <c r="N555">
        <v>4.5347384871076004</v>
      </c>
      <c r="O555">
        <v>52.222289405338799</v>
      </c>
    </row>
    <row r="556" spans="1:15" x14ac:dyDescent="0.25">
      <c r="A556">
        <v>555</v>
      </c>
      <c r="B556" t="s">
        <v>2102</v>
      </c>
      <c r="C556" t="s">
        <v>2103</v>
      </c>
      <c r="D556" t="s">
        <v>2393</v>
      </c>
      <c r="E556" t="str" cm="1">
        <f t="array" ref="E556">INDEX(municipalities!B:B, MATCH(D556,municipalities!C:C,0),0)</f>
        <v>GM1525</v>
      </c>
      <c r="F556" t="s">
        <v>2394</v>
      </c>
      <c r="G556" t="s">
        <v>4985</v>
      </c>
      <c r="H556" t="s">
        <v>4986</v>
      </c>
      <c r="I556" t="str">
        <f t="shared" si="8"/>
        <v>2171</v>
      </c>
      <c r="J556">
        <v>2020</v>
      </c>
      <c r="K556">
        <v>80693482</v>
      </c>
      <c r="L556" t="s">
        <v>3670</v>
      </c>
      <c r="M556" t="s">
        <v>5574</v>
      </c>
      <c r="N556">
        <v>4.5066804836234002</v>
      </c>
      <c r="O556">
        <v>52.216852565478</v>
      </c>
    </row>
    <row r="557" spans="1:15" x14ac:dyDescent="0.25">
      <c r="A557">
        <v>556</v>
      </c>
      <c r="B557" t="s">
        <v>2102</v>
      </c>
      <c r="C557" t="s">
        <v>2103</v>
      </c>
      <c r="D557" t="s">
        <v>4987</v>
      </c>
      <c r="E557" t="str" cm="1">
        <f t="array" ref="E557">INDEX(municipalities!B:B, MATCH(D557,municipalities!C:C,0),0)</f>
        <v>GM0553</v>
      </c>
      <c r="G557" t="s">
        <v>4988</v>
      </c>
      <c r="H557" t="s">
        <v>4989</v>
      </c>
      <c r="I557" t="str">
        <f t="shared" si="8"/>
        <v>2162</v>
      </c>
      <c r="J557">
        <v>2022</v>
      </c>
      <c r="K557">
        <v>86499092</v>
      </c>
      <c r="L557" t="s">
        <v>3670</v>
      </c>
      <c r="M557" t="s">
        <v>5575</v>
      </c>
      <c r="N557">
        <v>4.5591939727658</v>
      </c>
      <c r="O557">
        <v>52.246491463889001</v>
      </c>
    </row>
    <row r="558" spans="1:15" x14ac:dyDescent="0.25">
      <c r="A558">
        <v>557</v>
      </c>
      <c r="B558" t="s">
        <v>2102</v>
      </c>
      <c r="C558" t="s">
        <v>2148</v>
      </c>
      <c r="D558" t="s">
        <v>2360</v>
      </c>
      <c r="E558" t="str" cm="1">
        <f t="array" ref="E558">INDEX(municipalities!B:B, MATCH(D558,municipalities!C:C,0),0)</f>
        <v>GM0599</v>
      </c>
      <c r="F558" t="s">
        <v>2759</v>
      </c>
      <c r="G558" t="s">
        <v>4990</v>
      </c>
      <c r="H558" t="s">
        <v>4991</v>
      </c>
      <c r="I558" t="str">
        <f t="shared" si="8"/>
        <v>3181</v>
      </c>
      <c r="J558">
        <v>2019</v>
      </c>
      <c r="K558">
        <v>76626393</v>
      </c>
      <c r="L558" t="s">
        <v>3670</v>
      </c>
      <c r="M558" t="s">
        <v>5576</v>
      </c>
      <c r="N558">
        <v>4.2312706424525004</v>
      </c>
      <c r="O558">
        <v>51.916262969839998</v>
      </c>
    </row>
    <row r="559" spans="1:15" x14ac:dyDescent="0.25">
      <c r="A559">
        <v>558</v>
      </c>
      <c r="B559" t="s">
        <v>2102</v>
      </c>
      <c r="C559" t="s">
        <v>2148</v>
      </c>
      <c r="D559" t="s">
        <v>4992</v>
      </c>
      <c r="E559" t="str" cm="1">
        <f t="array" ref="E559">INDEX(municipalities!B:B, MATCH(D559,municipalities!C:C,0),0)</f>
        <v>GM0556</v>
      </c>
      <c r="G559" t="s">
        <v>4993</v>
      </c>
      <c r="H559" t="s">
        <v>4994</v>
      </c>
      <c r="I559" t="str">
        <f t="shared" si="8"/>
        <v>3143</v>
      </c>
      <c r="J559">
        <v>2019</v>
      </c>
      <c r="K559" t="s">
        <v>3929</v>
      </c>
      <c r="L559" t="s">
        <v>3670</v>
      </c>
      <c r="M559" t="s">
        <v>5577</v>
      </c>
      <c r="N559">
        <v>4.2594681150611997</v>
      </c>
      <c r="O559">
        <v>51.912787279727901</v>
      </c>
    </row>
    <row r="560" spans="1:15" x14ac:dyDescent="0.25">
      <c r="A560">
        <v>559</v>
      </c>
      <c r="B560" t="s">
        <v>2102</v>
      </c>
      <c r="C560" t="s">
        <v>2213</v>
      </c>
      <c r="D560" t="s">
        <v>2294</v>
      </c>
      <c r="E560" t="str" cm="1">
        <f t="array" ref="E560">INDEX(municipalities!B:B, MATCH(D560,municipalities!C:C,0),0)</f>
        <v>GM1978</v>
      </c>
      <c r="F560" t="s">
        <v>4995</v>
      </c>
      <c r="G560" t="s">
        <v>4996</v>
      </c>
      <c r="H560" t="s">
        <v>4997</v>
      </c>
      <c r="I560" t="str">
        <f t="shared" si="8"/>
        <v>2964</v>
      </c>
      <c r="J560">
        <v>2017</v>
      </c>
      <c r="K560">
        <v>69586292</v>
      </c>
      <c r="L560" t="s">
        <v>3670</v>
      </c>
      <c r="M560" t="s">
        <v>5578</v>
      </c>
      <c r="N560">
        <v>4.8496497240174996</v>
      </c>
      <c r="O560">
        <v>51.919873161931903</v>
      </c>
    </row>
    <row r="561" spans="1:15" x14ac:dyDescent="0.25">
      <c r="A561">
        <v>560</v>
      </c>
      <c r="B561" t="s">
        <v>2102</v>
      </c>
      <c r="C561" t="s">
        <v>2103</v>
      </c>
      <c r="D561" t="s">
        <v>2401</v>
      </c>
      <c r="E561" t="str" cm="1">
        <f t="array" ref="E561">INDEX(municipalities!B:B, MATCH(D561,municipalities!C:C,0),0)</f>
        <v>GM0626</v>
      </c>
      <c r="G561" t="s">
        <v>4998</v>
      </c>
      <c r="H561" t="s">
        <v>4999</v>
      </c>
      <c r="I561" t="str">
        <f t="shared" si="8"/>
        <v>2251</v>
      </c>
      <c r="J561">
        <v>2024</v>
      </c>
      <c r="K561" t="s">
        <v>3929</v>
      </c>
      <c r="L561" t="s">
        <v>3670</v>
      </c>
      <c r="M561" t="s">
        <v>5579</v>
      </c>
      <c r="N561">
        <v>4.4457342415812002</v>
      </c>
      <c r="O561">
        <v>52.118807909642598</v>
      </c>
    </row>
    <row r="562" spans="1:15" x14ac:dyDescent="0.25">
      <c r="A562">
        <v>561</v>
      </c>
      <c r="B562" t="s">
        <v>0</v>
      </c>
      <c r="C562" t="s">
        <v>0</v>
      </c>
      <c r="D562" t="s">
        <v>58</v>
      </c>
      <c r="E562" t="str" cm="1">
        <f t="array" ref="E562">INDEX(municipalities!B:B, MATCH(D562,municipalities!C:C,0),0)</f>
        <v>GM1699</v>
      </c>
      <c r="F562" t="s">
        <v>5000</v>
      </c>
      <c r="G562" t="s">
        <v>5001</v>
      </c>
      <c r="H562" t="s">
        <v>5002</v>
      </c>
      <c r="I562" t="str">
        <f t="shared" si="8"/>
        <v>9305</v>
      </c>
      <c r="J562">
        <v>2015</v>
      </c>
      <c r="K562" t="s">
        <v>5003</v>
      </c>
      <c r="L562" t="s">
        <v>5004</v>
      </c>
    </row>
    <row r="563" spans="1:15" x14ac:dyDescent="0.25">
      <c r="A563">
        <v>562</v>
      </c>
      <c r="B563" t="s">
        <v>101</v>
      </c>
      <c r="C563" t="s">
        <v>101</v>
      </c>
      <c r="D563" t="s">
        <v>224</v>
      </c>
      <c r="E563" t="str" cm="1">
        <f t="array" ref="E563">INDEX(municipalities!B:B, MATCH(D563,municipalities!C:C,0),0)</f>
        <v>GM1900</v>
      </c>
      <c r="F563" t="s">
        <v>5005</v>
      </c>
      <c r="G563" t="s">
        <v>5006</v>
      </c>
      <c r="H563" t="s">
        <v>5007</v>
      </c>
      <c r="I563" t="str">
        <f t="shared" si="8"/>
        <v>9013</v>
      </c>
      <c r="J563">
        <v>2015</v>
      </c>
      <c r="K563">
        <v>40005041</v>
      </c>
      <c r="L563" t="s">
        <v>5004</v>
      </c>
    </row>
    <row r="564" spans="1:15" x14ac:dyDescent="0.25">
      <c r="A564">
        <v>563</v>
      </c>
      <c r="B564" t="s">
        <v>101</v>
      </c>
      <c r="C564" t="s">
        <v>101</v>
      </c>
      <c r="D564" t="s">
        <v>279</v>
      </c>
      <c r="E564" t="str" cm="1">
        <f t="array" ref="E564">INDEX(municipalities!B:B, MATCH(D564,municipalities!C:C,0),0)</f>
        <v>GM1949</v>
      </c>
      <c r="F564" t="s">
        <v>5008</v>
      </c>
      <c r="G564" t="s">
        <v>5009</v>
      </c>
      <c r="H564" t="s">
        <v>5010</v>
      </c>
      <c r="I564" t="str">
        <f t="shared" si="8"/>
        <v>9072</v>
      </c>
      <c r="J564">
        <v>2016</v>
      </c>
      <c r="K564">
        <v>66370485</v>
      </c>
      <c r="L564" t="s">
        <v>5004</v>
      </c>
    </row>
    <row r="565" spans="1:15" x14ac:dyDescent="0.25">
      <c r="A565">
        <v>564</v>
      </c>
      <c r="B565" t="s">
        <v>728</v>
      </c>
      <c r="C565" t="s">
        <v>728</v>
      </c>
      <c r="D565" t="s">
        <v>728</v>
      </c>
      <c r="E565" t="str" cm="1">
        <f t="array" ref="E565">INDEX(municipalities!B:B, MATCH(D565,municipalities!C:C,0),0)</f>
        <v>GM0014</v>
      </c>
      <c r="F565" t="s">
        <v>2881</v>
      </c>
      <c r="G565" t="s">
        <v>5011</v>
      </c>
      <c r="H565" t="s">
        <v>5012</v>
      </c>
      <c r="I565" t="str">
        <f t="shared" si="8"/>
        <v>9753</v>
      </c>
      <c r="J565">
        <v>2020</v>
      </c>
      <c r="K565">
        <v>80423221</v>
      </c>
      <c r="L565" t="s">
        <v>5004</v>
      </c>
    </row>
    <row r="566" spans="1:15" x14ac:dyDescent="0.25">
      <c r="A566">
        <v>565</v>
      </c>
      <c r="B566" t="s">
        <v>728</v>
      </c>
      <c r="C566" t="s">
        <v>728</v>
      </c>
      <c r="D566" t="s">
        <v>791</v>
      </c>
      <c r="E566" t="str" cm="1">
        <f t="array" ref="E566">INDEX(municipalities!B:B, MATCH(D566,municipalities!C:C,0),0)</f>
        <v>GM1966</v>
      </c>
      <c r="F566" t="s">
        <v>5013</v>
      </c>
      <c r="G566" t="s">
        <v>5014</v>
      </c>
      <c r="H566" t="s">
        <v>5015</v>
      </c>
      <c r="I566" t="str">
        <f t="shared" si="8"/>
        <v>9963</v>
      </c>
      <c r="J566">
        <v>2016</v>
      </c>
      <c r="K566" t="s">
        <v>5016</v>
      </c>
      <c r="L566" t="s">
        <v>5004</v>
      </c>
    </row>
    <row r="567" spans="1:15" x14ac:dyDescent="0.25">
      <c r="A567">
        <v>566</v>
      </c>
      <c r="B567" t="s">
        <v>728</v>
      </c>
      <c r="C567" t="s">
        <v>728</v>
      </c>
      <c r="D567" t="s">
        <v>791</v>
      </c>
      <c r="E567" t="str" cm="1">
        <f t="array" ref="E567">INDEX(municipalities!B:B, MATCH(D567,municipalities!C:C,0),0)</f>
        <v>GM1966</v>
      </c>
      <c r="F567" t="s">
        <v>5017</v>
      </c>
      <c r="G567" t="s">
        <v>5018</v>
      </c>
      <c r="H567" t="s">
        <v>5019</v>
      </c>
      <c r="I567" t="str">
        <f t="shared" si="8"/>
        <v>9962</v>
      </c>
      <c r="J567">
        <v>2015</v>
      </c>
      <c r="K567" t="s">
        <v>5016</v>
      </c>
      <c r="L567" t="s">
        <v>5004</v>
      </c>
    </row>
    <row r="568" spans="1:15" x14ac:dyDescent="0.25">
      <c r="A568">
        <v>567</v>
      </c>
      <c r="B568" t="s">
        <v>728</v>
      </c>
      <c r="C568" t="s">
        <v>728</v>
      </c>
      <c r="D568" t="s">
        <v>791</v>
      </c>
      <c r="E568" t="str" cm="1">
        <f t="array" ref="E568">INDEX(municipalities!B:B, MATCH(D568,municipalities!C:C,0),0)</f>
        <v>GM1966</v>
      </c>
      <c r="F568" t="s">
        <v>5020</v>
      </c>
      <c r="G568" t="s">
        <v>5021</v>
      </c>
      <c r="H568" t="s">
        <v>5022</v>
      </c>
      <c r="I568" t="str">
        <f t="shared" si="8"/>
        <v>9892</v>
      </c>
      <c r="J568">
        <v>2014</v>
      </c>
      <c r="K568" t="s">
        <v>5016</v>
      </c>
      <c r="L568" t="s">
        <v>5004</v>
      </c>
    </row>
    <row r="569" spans="1:15" x14ac:dyDescent="0.25">
      <c r="A569">
        <v>568</v>
      </c>
      <c r="B569" t="s">
        <v>728</v>
      </c>
      <c r="C569" t="s">
        <v>728</v>
      </c>
      <c r="D569" t="s">
        <v>4211</v>
      </c>
      <c r="E569" t="str" cm="1">
        <f t="array" ref="E569">INDEX(municipalities!B:B, MATCH(D569,municipalities!C:C,0),0)</f>
        <v>GM0047</v>
      </c>
      <c r="G569" t="s">
        <v>5023</v>
      </c>
      <c r="H569" t="s">
        <v>5024</v>
      </c>
      <c r="I569" t="str">
        <f t="shared" si="8"/>
        <v>9645</v>
      </c>
      <c r="J569">
        <v>2012</v>
      </c>
      <c r="K569">
        <v>56666160</v>
      </c>
      <c r="L569" t="s">
        <v>5004</v>
      </c>
    </row>
    <row r="570" spans="1:15" x14ac:dyDescent="0.25">
      <c r="A570">
        <v>569</v>
      </c>
      <c r="B570" t="s">
        <v>728</v>
      </c>
      <c r="C570" t="s">
        <v>728</v>
      </c>
      <c r="D570" t="s">
        <v>864</v>
      </c>
      <c r="E570" t="str" cm="1">
        <f t="array" ref="E570">INDEX(municipalities!B:B, MATCH(D570,municipalities!C:C,0),0)</f>
        <v>GM1969</v>
      </c>
      <c r="F570" t="s">
        <v>5025</v>
      </c>
      <c r="G570" t="s">
        <v>5026</v>
      </c>
      <c r="H570" t="s">
        <v>5027</v>
      </c>
      <c r="I570" t="str">
        <f t="shared" si="8"/>
        <v>9831</v>
      </c>
      <c r="J570">
        <v>2018</v>
      </c>
      <c r="K570">
        <v>71925546</v>
      </c>
      <c r="L570" t="s">
        <v>5004</v>
      </c>
    </row>
    <row r="571" spans="1:15" x14ac:dyDescent="0.25">
      <c r="A571">
        <v>570</v>
      </c>
      <c r="B571" t="s">
        <v>897</v>
      </c>
      <c r="C571" t="s">
        <v>902</v>
      </c>
      <c r="D571" t="s">
        <v>968</v>
      </c>
      <c r="E571" t="str" cm="1">
        <f t="array" ref="E571">INDEX(municipalities!B:B, MATCH(D571,municipalities!C:C,0),0)</f>
        <v>GM0984</v>
      </c>
      <c r="G571" t="s">
        <v>5028</v>
      </c>
      <c r="H571" t="s">
        <v>5029</v>
      </c>
      <c r="I571" t="str">
        <f t="shared" si="8"/>
        <v>5801</v>
      </c>
      <c r="J571">
        <v>2018</v>
      </c>
      <c r="K571">
        <v>70774528</v>
      </c>
      <c r="L571" t="s">
        <v>5004</v>
      </c>
    </row>
    <row r="572" spans="1:15" x14ac:dyDescent="0.25">
      <c r="A572">
        <v>571</v>
      </c>
      <c r="B572" t="s">
        <v>981</v>
      </c>
      <c r="C572" t="s">
        <v>992</v>
      </c>
      <c r="D572" t="s">
        <v>1170</v>
      </c>
      <c r="E572" t="str" cm="1">
        <f t="array" ref="E572">INDEX(municipalities!B:B, MATCH(D572,municipalities!C:C,0),0)</f>
        <v>GM0823</v>
      </c>
      <c r="G572" t="s">
        <v>5030</v>
      </c>
      <c r="H572" t="s">
        <v>5031</v>
      </c>
      <c r="I572" t="str">
        <f t="shared" si="8"/>
        <v>5688</v>
      </c>
      <c r="J572">
        <v>2012</v>
      </c>
      <c r="K572">
        <v>54370396</v>
      </c>
      <c r="L572" t="s">
        <v>5004</v>
      </c>
    </row>
    <row r="573" spans="1:15" x14ac:dyDescent="0.25">
      <c r="A573">
        <v>572</v>
      </c>
      <c r="B573" t="s">
        <v>1256</v>
      </c>
      <c r="C573" t="s">
        <v>1257</v>
      </c>
      <c r="D573" t="s">
        <v>1288</v>
      </c>
      <c r="E573" t="str" cm="1">
        <f t="array" ref="E573">INDEX(municipalities!B:B, MATCH(D573,municipalities!C:C,0),0)</f>
        <v>GM0363</v>
      </c>
      <c r="G573" t="s">
        <v>5032</v>
      </c>
      <c r="H573" t="s">
        <v>5033</v>
      </c>
      <c r="I573" t="str">
        <f t="shared" si="8"/>
        <v>1023</v>
      </c>
      <c r="J573">
        <v>2010</v>
      </c>
      <c r="K573">
        <v>32157293</v>
      </c>
      <c r="L573" t="s">
        <v>5004</v>
      </c>
    </row>
    <row r="574" spans="1:15" x14ac:dyDescent="0.25">
      <c r="A574">
        <v>573</v>
      </c>
      <c r="B574" t="s">
        <v>1651</v>
      </c>
      <c r="C574" t="s">
        <v>1659</v>
      </c>
      <c r="D574" t="s">
        <v>1761</v>
      </c>
      <c r="E574" t="str" cm="1">
        <f t="array" ref="E574">INDEX(municipalities!B:B, MATCH(D574,municipalities!C:C,0),0)</f>
        <v>GM1773</v>
      </c>
      <c r="F574" t="s">
        <v>5034</v>
      </c>
      <c r="G574" t="s">
        <v>5035</v>
      </c>
      <c r="H574" t="s">
        <v>5036</v>
      </c>
      <c r="I574" t="str">
        <f t="shared" si="8"/>
        <v>8131</v>
      </c>
      <c r="J574">
        <v>2020</v>
      </c>
      <c r="K574">
        <v>80232744</v>
      </c>
      <c r="L574" t="s">
        <v>5004</v>
      </c>
    </row>
    <row r="575" spans="1:15" x14ac:dyDescent="0.25">
      <c r="A575">
        <v>574</v>
      </c>
      <c r="B575" t="s">
        <v>1651</v>
      </c>
      <c r="C575" t="s">
        <v>1659</v>
      </c>
      <c r="D575" t="s">
        <v>1761</v>
      </c>
      <c r="E575" t="str" cm="1">
        <f t="array" ref="E575">INDEX(municipalities!B:B, MATCH(D575,municipalities!C:C,0),0)</f>
        <v>GM1773</v>
      </c>
      <c r="F575" t="s">
        <v>5037</v>
      </c>
      <c r="G575" t="s">
        <v>5038</v>
      </c>
      <c r="H575" t="s">
        <v>5039</v>
      </c>
      <c r="I575" t="str">
        <f t="shared" si="8"/>
        <v>8124</v>
      </c>
      <c r="J575">
        <v>2019</v>
      </c>
      <c r="K575">
        <v>75955261</v>
      </c>
      <c r="L575" t="s">
        <v>5004</v>
      </c>
    </row>
    <row r="576" spans="1:15" x14ac:dyDescent="0.25">
      <c r="A576">
        <v>575</v>
      </c>
      <c r="B576" t="s">
        <v>1651</v>
      </c>
      <c r="C576" t="s">
        <v>1659</v>
      </c>
      <c r="D576" t="s">
        <v>1770</v>
      </c>
      <c r="E576" t="str" cm="1">
        <f t="array" ref="E576">INDEX(municipalities!B:B, MATCH(D576,municipalities!C:C,0),0)</f>
        <v>GM0177</v>
      </c>
      <c r="F576" t="s">
        <v>5040</v>
      </c>
      <c r="G576" t="s">
        <v>5041</v>
      </c>
      <c r="H576" t="s">
        <v>5042</v>
      </c>
      <c r="I576" t="str">
        <f t="shared" si="8"/>
        <v>8107</v>
      </c>
      <c r="J576">
        <v>2020</v>
      </c>
      <c r="K576">
        <v>80032575</v>
      </c>
      <c r="L576" t="s">
        <v>5004</v>
      </c>
    </row>
    <row r="577" spans="1:12" x14ac:dyDescent="0.25">
      <c r="A577">
        <v>576</v>
      </c>
      <c r="B577" t="s">
        <v>1837</v>
      </c>
      <c r="C577" t="s">
        <v>1854</v>
      </c>
      <c r="D577" t="s">
        <v>1883</v>
      </c>
      <c r="E577" t="str" cm="1">
        <f t="array" ref="E577">INDEX(municipalities!B:B, MATCH(D577,municipalities!C:C,0),0)</f>
        <v>GM0321</v>
      </c>
      <c r="G577" t="s">
        <v>5043</v>
      </c>
      <c r="H577" t="s">
        <v>5044</v>
      </c>
      <c r="I577" t="str">
        <f t="shared" si="8"/>
        <v>3992</v>
      </c>
      <c r="J577">
        <v>2016</v>
      </c>
      <c r="K577">
        <v>66848938</v>
      </c>
      <c r="L577" t="s">
        <v>5004</v>
      </c>
    </row>
    <row r="578" spans="1:12" x14ac:dyDescent="0.25">
      <c r="A578">
        <v>577</v>
      </c>
      <c r="B578" t="s">
        <v>1998</v>
      </c>
      <c r="C578" t="s">
        <v>1998</v>
      </c>
      <c r="D578" t="s">
        <v>2056</v>
      </c>
      <c r="E578" t="str" cm="1">
        <f t="array" ref="E578">INDEX(municipalities!B:B, MATCH(D578,municipalities!C:C,0),0)</f>
        <v>GM1714</v>
      </c>
      <c r="F578" t="s">
        <v>2059</v>
      </c>
      <c r="G578" t="s">
        <v>5045</v>
      </c>
      <c r="H578" t="s">
        <v>5046</v>
      </c>
      <c r="I578" t="str">
        <f t="shared" ref="I578:I580" si="9">LEFT(H578,4)</f>
        <v>4503</v>
      </c>
      <c r="J578">
        <v>2013</v>
      </c>
      <c r="K578">
        <v>58125434</v>
      </c>
      <c r="L578" t="s">
        <v>5004</v>
      </c>
    </row>
    <row r="579" spans="1:12" x14ac:dyDescent="0.25">
      <c r="A579">
        <v>578</v>
      </c>
      <c r="B579" t="s">
        <v>2102</v>
      </c>
      <c r="C579" t="s">
        <v>2148</v>
      </c>
      <c r="D579" t="s">
        <v>2152</v>
      </c>
      <c r="E579" t="str" cm="1">
        <f t="array" ref="E579">INDEX(municipalities!B:B, MATCH(D579,municipalities!C:C,0),0)</f>
        <v>GM0503</v>
      </c>
      <c r="G579" t="s">
        <v>5047</v>
      </c>
      <c r="H579" t="s">
        <v>5048</v>
      </c>
      <c r="I579" t="str">
        <f t="shared" si="9"/>
        <v>2628</v>
      </c>
      <c r="J579">
        <v>2017</v>
      </c>
      <c r="K579">
        <v>70372500</v>
      </c>
      <c r="L579" t="s">
        <v>5004</v>
      </c>
    </row>
    <row r="580" spans="1:12" x14ac:dyDescent="0.25">
      <c r="A580">
        <v>579</v>
      </c>
      <c r="B580" t="s">
        <v>2102</v>
      </c>
      <c r="C580" t="s">
        <v>2148</v>
      </c>
      <c r="D580" t="s">
        <v>2408</v>
      </c>
      <c r="E580" t="str" cm="1">
        <f t="array" ref="E580">INDEX(municipalities!B:B, MATCH(D580,municipalities!C:C,0),0)</f>
        <v>GM1783</v>
      </c>
      <c r="F580" t="s">
        <v>5049</v>
      </c>
      <c r="G580" t="s">
        <v>5050</v>
      </c>
      <c r="H580" t="s">
        <v>5051</v>
      </c>
      <c r="I580" t="str">
        <f t="shared" si="9"/>
        <v>2291</v>
      </c>
      <c r="J580">
        <v>2019</v>
      </c>
      <c r="K580">
        <v>75788047</v>
      </c>
      <c r="L580" t="s">
        <v>5004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Y1832"/>
  <sheetViews>
    <sheetView topLeftCell="B1" zoomScale="85" zoomScaleNormal="85" workbookViewId="0">
      <pane ySplit="1" topLeftCell="A1486" activePane="bottomLeft" state="frozen"/>
      <selection pane="bottomLeft" activeCell="H1492" sqref="H1492"/>
    </sheetView>
  </sheetViews>
  <sheetFormatPr defaultRowHeight="15" x14ac:dyDescent="0.25"/>
  <cols>
    <col min="6" max="6" width="9" customWidth="1"/>
    <col min="12" max="12" width="8.7109375" customWidth="1"/>
    <col min="16" max="16" width="10.28515625" style="1" bestFit="1" customWidth="1"/>
    <col min="18" max="18" width="10.28515625" style="1" bestFit="1" customWidth="1"/>
  </cols>
  <sheetData>
    <row r="1" spans="1:25" x14ac:dyDescent="0.25">
      <c r="A1" t="s">
        <v>3657</v>
      </c>
      <c r="B1" t="s">
        <v>5985</v>
      </c>
      <c r="C1" t="s">
        <v>3658</v>
      </c>
      <c r="D1" t="s">
        <v>3659</v>
      </c>
      <c r="E1" t="s">
        <v>5986</v>
      </c>
      <c r="F1" t="s">
        <v>6011</v>
      </c>
      <c r="G1" t="s">
        <v>3665</v>
      </c>
      <c r="H1" t="s">
        <v>5987</v>
      </c>
      <c r="I1" t="s">
        <v>5988</v>
      </c>
      <c r="J1" t="s">
        <v>5989</v>
      </c>
      <c r="K1" t="s">
        <v>5990</v>
      </c>
      <c r="L1" t="s">
        <v>5991</v>
      </c>
      <c r="M1" t="s">
        <v>5992</v>
      </c>
      <c r="N1" t="s">
        <v>5993</v>
      </c>
      <c r="O1" t="s">
        <v>5994</v>
      </c>
      <c r="P1" s="1" t="s">
        <v>5580</v>
      </c>
      <c r="Q1" t="s">
        <v>5995</v>
      </c>
      <c r="R1" s="1" t="s">
        <v>5996</v>
      </c>
      <c r="S1" s="1" t="s">
        <v>5581</v>
      </c>
      <c r="T1" t="s">
        <v>5997</v>
      </c>
      <c r="U1" t="s">
        <v>5998</v>
      </c>
      <c r="V1" t="s">
        <v>5999</v>
      </c>
      <c r="W1" t="s">
        <v>6000</v>
      </c>
      <c r="X1" t="s">
        <v>6001</v>
      </c>
      <c r="Y1" t="s">
        <v>6002</v>
      </c>
    </row>
    <row r="2" spans="1:25" x14ac:dyDescent="0.25">
      <c r="A2" t="s">
        <v>0</v>
      </c>
      <c r="B2" t="s">
        <v>0</v>
      </c>
      <c r="C2" t="s">
        <v>1</v>
      </c>
      <c r="D2" t="s">
        <v>2</v>
      </c>
      <c r="E2" t="s">
        <v>3</v>
      </c>
      <c r="F2">
        <v>1</v>
      </c>
      <c r="G2" t="s">
        <v>6018</v>
      </c>
      <c r="H2">
        <v>2023</v>
      </c>
      <c r="I2" t="s">
        <v>4</v>
      </c>
      <c r="J2" t="s">
        <v>6007</v>
      </c>
      <c r="K2" t="s">
        <v>5</v>
      </c>
      <c r="L2" t="s">
        <v>6</v>
      </c>
      <c r="P2" s="4">
        <f t="shared" ref="P2:P65" si="0">IFERROR(IF(Q2&gt;0,Q2*1,0),0)</f>
        <v>59.5</v>
      </c>
      <c r="Q2" s="4">
        <v>59.5</v>
      </c>
      <c r="R2" s="1">
        <f t="shared" ref="R2:R65" si="1">IFERROR(IF(S2&gt;0,S2*1,0),0)</f>
        <v>1</v>
      </c>
      <c r="S2">
        <v>1</v>
      </c>
      <c r="T2" t="s">
        <v>7</v>
      </c>
      <c r="U2" t="str">
        <f t="shared" ref="U2:U65" si="2">IF(S2 = 1,"no","yes")</f>
        <v>no</v>
      </c>
      <c r="Y2" t="s">
        <v>6006</v>
      </c>
    </row>
    <row r="3" spans="1:25" x14ac:dyDescent="0.25">
      <c r="A3" t="s">
        <v>0</v>
      </c>
      <c r="B3" t="s">
        <v>0</v>
      </c>
      <c r="C3" t="s">
        <v>8</v>
      </c>
      <c r="E3" t="s">
        <v>9</v>
      </c>
      <c r="F3">
        <v>1</v>
      </c>
      <c r="G3" t="s">
        <v>6018</v>
      </c>
      <c r="H3">
        <v>2017</v>
      </c>
      <c r="I3" t="s">
        <v>4</v>
      </c>
      <c r="J3" t="s">
        <v>6007</v>
      </c>
      <c r="K3" t="s">
        <v>5</v>
      </c>
      <c r="L3" t="s">
        <v>10</v>
      </c>
      <c r="P3" s="4">
        <f t="shared" si="0"/>
        <v>55.38</v>
      </c>
      <c r="Q3" s="4">
        <v>55.38</v>
      </c>
      <c r="R3" s="1">
        <f t="shared" si="1"/>
        <v>1</v>
      </c>
      <c r="S3">
        <v>1</v>
      </c>
      <c r="T3" t="s">
        <v>11</v>
      </c>
      <c r="U3" t="str">
        <f t="shared" si="2"/>
        <v>no</v>
      </c>
      <c r="Y3" t="s">
        <v>6006</v>
      </c>
    </row>
    <row r="4" spans="1:25" x14ac:dyDescent="0.25">
      <c r="A4" t="s">
        <v>0</v>
      </c>
      <c r="B4" t="s">
        <v>0</v>
      </c>
      <c r="C4" t="s">
        <v>8</v>
      </c>
      <c r="E4" t="s">
        <v>12</v>
      </c>
      <c r="F4">
        <v>1</v>
      </c>
      <c r="G4" t="s">
        <v>6018</v>
      </c>
      <c r="H4">
        <v>2020</v>
      </c>
      <c r="I4" t="s">
        <v>4</v>
      </c>
      <c r="J4" t="s">
        <v>6007</v>
      </c>
      <c r="K4" t="s">
        <v>5</v>
      </c>
      <c r="L4" t="s">
        <v>10</v>
      </c>
      <c r="P4" s="4">
        <f t="shared" si="0"/>
        <v>108.78</v>
      </c>
      <c r="Q4" s="4">
        <v>108.78</v>
      </c>
      <c r="R4" s="1">
        <f t="shared" si="1"/>
        <v>1</v>
      </c>
      <c r="S4">
        <v>1</v>
      </c>
      <c r="T4" t="s">
        <v>11</v>
      </c>
      <c r="U4" t="str">
        <f t="shared" si="2"/>
        <v>no</v>
      </c>
      <c r="Y4" t="s">
        <v>6006</v>
      </c>
    </row>
    <row r="5" spans="1:25" x14ac:dyDescent="0.25">
      <c r="A5" t="s">
        <v>0</v>
      </c>
      <c r="B5" t="s">
        <v>0</v>
      </c>
      <c r="C5" t="s">
        <v>8</v>
      </c>
      <c r="E5" t="s">
        <v>13</v>
      </c>
      <c r="F5">
        <v>1</v>
      </c>
      <c r="G5" t="s">
        <v>6018</v>
      </c>
      <c r="H5">
        <v>2018</v>
      </c>
      <c r="I5" t="s">
        <v>4</v>
      </c>
      <c r="J5" t="s">
        <v>6007</v>
      </c>
      <c r="K5" t="s">
        <v>5</v>
      </c>
      <c r="L5" t="s">
        <v>14</v>
      </c>
      <c r="M5" t="s">
        <v>15</v>
      </c>
      <c r="O5" t="s">
        <v>16</v>
      </c>
      <c r="P5" s="4">
        <f t="shared" si="0"/>
        <v>26.04</v>
      </c>
      <c r="Q5" s="4">
        <v>26.04</v>
      </c>
      <c r="R5" s="1">
        <f t="shared" si="1"/>
        <v>0</v>
      </c>
      <c r="S5">
        <v>0</v>
      </c>
      <c r="T5" t="s">
        <v>17</v>
      </c>
      <c r="U5" t="str">
        <f t="shared" si="2"/>
        <v>yes</v>
      </c>
      <c r="Y5" t="s">
        <v>6006</v>
      </c>
    </row>
    <row r="6" spans="1:25" x14ac:dyDescent="0.25">
      <c r="A6" t="s">
        <v>0</v>
      </c>
      <c r="B6" t="s">
        <v>0</v>
      </c>
      <c r="C6" t="s">
        <v>18</v>
      </c>
      <c r="D6" t="s">
        <v>19</v>
      </c>
      <c r="E6" t="s">
        <v>20</v>
      </c>
      <c r="F6">
        <v>1</v>
      </c>
      <c r="G6" t="s">
        <v>6018</v>
      </c>
      <c r="H6">
        <v>2013</v>
      </c>
      <c r="I6" t="s">
        <v>4</v>
      </c>
      <c r="J6" t="s">
        <v>6007</v>
      </c>
      <c r="K6" t="s">
        <v>21</v>
      </c>
      <c r="L6" t="s">
        <v>22</v>
      </c>
      <c r="M6" t="s">
        <v>19</v>
      </c>
      <c r="N6" t="s">
        <v>23</v>
      </c>
      <c r="O6" t="s">
        <v>24</v>
      </c>
      <c r="P6" s="4">
        <f t="shared" si="0"/>
        <v>21.06</v>
      </c>
      <c r="Q6" s="4">
        <v>21.06</v>
      </c>
      <c r="R6" s="1">
        <f t="shared" si="1"/>
        <v>0</v>
      </c>
      <c r="S6">
        <v>0</v>
      </c>
      <c r="T6" t="s">
        <v>17</v>
      </c>
      <c r="U6" t="str">
        <f t="shared" si="2"/>
        <v>yes</v>
      </c>
      <c r="Y6" t="s">
        <v>6006</v>
      </c>
    </row>
    <row r="7" spans="1:25" x14ac:dyDescent="0.25">
      <c r="A7" t="s">
        <v>0</v>
      </c>
      <c r="B7" t="s">
        <v>0</v>
      </c>
      <c r="C7" t="s">
        <v>25</v>
      </c>
      <c r="D7" t="s">
        <v>26</v>
      </c>
      <c r="E7" t="s">
        <v>27</v>
      </c>
      <c r="F7">
        <v>1</v>
      </c>
      <c r="G7" t="s">
        <v>6018</v>
      </c>
      <c r="H7">
        <v>2019</v>
      </c>
      <c r="I7" t="s">
        <v>4</v>
      </c>
      <c r="J7" t="s">
        <v>6007</v>
      </c>
      <c r="K7" t="s">
        <v>5</v>
      </c>
      <c r="L7" t="s">
        <v>28</v>
      </c>
      <c r="M7" t="s">
        <v>29</v>
      </c>
      <c r="P7" s="4">
        <f t="shared" si="0"/>
        <v>60</v>
      </c>
      <c r="Q7" s="4">
        <v>60</v>
      </c>
      <c r="R7" s="1">
        <f t="shared" si="1"/>
        <v>1</v>
      </c>
      <c r="S7">
        <v>1</v>
      </c>
      <c r="T7" t="s">
        <v>11</v>
      </c>
      <c r="U7" t="str">
        <f t="shared" si="2"/>
        <v>no</v>
      </c>
      <c r="Y7" t="s">
        <v>6006</v>
      </c>
    </row>
    <row r="8" spans="1:25" x14ac:dyDescent="0.25">
      <c r="A8" t="s">
        <v>0</v>
      </c>
      <c r="B8" t="s">
        <v>0</v>
      </c>
      <c r="C8" t="s">
        <v>25</v>
      </c>
      <c r="D8" t="s">
        <v>30</v>
      </c>
      <c r="E8" t="s">
        <v>31</v>
      </c>
      <c r="F8">
        <v>1</v>
      </c>
      <c r="G8" t="s">
        <v>6018</v>
      </c>
      <c r="H8">
        <v>2017</v>
      </c>
      <c r="I8" t="s">
        <v>4</v>
      </c>
      <c r="J8" t="s">
        <v>6007</v>
      </c>
      <c r="K8" t="s">
        <v>5</v>
      </c>
      <c r="L8" t="s">
        <v>32</v>
      </c>
      <c r="P8" s="4">
        <f t="shared" si="0"/>
        <v>44.444444444444443</v>
      </c>
      <c r="Q8" s="4">
        <v>44.444444444444443</v>
      </c>
      <c r="R8" s="1">
        <f t="shared" si="1"/>
        <v>1</v>
      </c>
      <c r="S8">
        <v>1</v>
      </c>
      <c r="T8" t="s">
        <v>11</v>
      </c>
      <c r="U8" t="str">
        <f t="shared" si="2"/>
        <v>no</v>
      </c>
      <c r="Y8" t="s">
        <v>6006</v>
      </c>
    </row>
    <row r="9" spans="1:25" x14ac:dyDescent="0.25">
      <c r="A9" t="s">
        <v>0</v>
      </c>
      <c r="B9" t="s">
        <v>0</v>
      </c>
      <c r="C9" t="s">
        <v>33</v>
      </c>
      <c r="D9" t="s">
        <v>34</v>
      </c>
      <c r="E9" t="s">
        <v>35</v>
      </c>
      <c r="F9">
        <v>1</v>
      </c>
      <c r="G9" t="s">
        <v>6018</v>
      </c>
      <c r="H9">
        <v>2022</v>
      </c>
      <c r="I9" t="s">
        <v>4</v>
      </c>
      <c r="J9" t="s">
        <v>6007</v>
      </c>
      <c r="K9" t="s">
        <v>5</v>
      </c>
      <c r="L9" t="s">
        <v>36</v>
      </c>
      <c r="P9" s="4">
        <f t="shared" si="0"/>
        <v>66</v>
      </c>
      <c r="Q9" s="4">
        <v>66</v>
      </c>
      <c r="R9" s="1">
        <f t="shared" si="1"/>
        <v>1</v>
      </c>
      <c r="S9">
        <v>1</v>
      </c>
      <c r="T9" t="s">
        <v>7</v>
      </c>
      <c r="U9" t="str">
        <f t="shared" si="2"/>
        <v>no</v>
      </c>
      <c r="Y9" t="s">
        <v>6006</v>
      </c>
    </row>
    <row r="10" spans="1:25" x14ac:dyDescent="0.25">
      <c r="A10" t="s">
        <v>0</v>
      </c>
      <c r="B10" t="s">
        <v>0</v>
      </c>
      <c r="C10" t="s">
        <v>33</v>
      </c>
      <c r="D10" t="s">
        <v>37</v>
      </c>
      <c r="E10" t="s">
        <v>38</v>
      </c>
      <c r="F10">
        <v>1</v>
      </c>
      <c r="G10" t="s">
        <v>6018</v>
      </c>
      <c r="H10">
        <v>2015</v>
      </c>
      <c r="I10" t="s">
        <v>4</v>
      </c>
      <c r="J10" t="s">
        <v>6007</v>
      </c>
      <c r="K10" t="s">
        <v>5</v>
      </c>
      <c r="L10" t="s">
        <v>39</v>
      </c>
      <c r="P10" s="4">
        <f t="shared" si="0"/>
        <v>166.4</v>
      </c>
      <c r="Q10" s="4">
        <v>166.4</v>
      </c>
      <c r="R10" s="1">
        <f t="shared" si="1"/>
        <v>1</v>
      </c>
      <c r="S10">
        <v>1</v>
      </c>
      <c r="T10" t="s">
        <v>40</v>
      </c>
      <c r="U10" t="str">
        <f t="shared" si="2"/>
        <v>no</v>
      </c>
      <c r="Y10" t="s">
        <v>6006</v>
      </c>
    </row>
    <row r="11" spans="1:25" x14ac:dyDescent="0.25">
      <c r="A11" t="s">
        <v>0</v>
      </c>
      <c r="B11" t="s">
        <v>0</v>
      </c>
      <c r="C11" t="s">
        <v>33</v>
      </c>
      <c r="D11" t="s">
        <v>37</v>
      </c>
      <c r="E11" t="s">
        <v>41</v>
      </c>
      <c r="F11">
        <v>1</v>
      </c>
      <c r="G11" t="s">
        <v>6018</v>
      </c>
      <c r="H11">
        <v>2018</v>
      </c>
      <c r="I11" t="s">
        <v>4</v>
      </c>
      <c r="J11" t="s">
        <v>6007</v>
      </c>
      <c r="K11" t="s">
        <v>5</v>
      </c>
      <c r="L11" t="s">
        <v>39</v>
      </c>
      <c r="P11" s="4">
        <f t="shared" si="0"/>
        <v>104</v>
      </c>
      <c r="Q11" s="4">
        <v>104</v>
      </c>
      <c r="R11" s="1">
        <f t="shared" si="1"/>
        <v>1</v>
      </c>
      <c r="S11">
        <v>1</v>
      </c>
      <c r="T11" t="s">
        <v>40</v>
      </c>
      <c r="U11" t="str">
        <f t="shared" si="2"/>
        <v>no</v>
      </c>
      <c r="Y11" t="s">
        <v>6006</v>
      </c>
    </row>
    <row r="12" spans="1:25" x14ac:dyDescent="0.25">
      <c r="A12" t="s">
        <v>0</v>
      </c>
      <c r="B12" t="s">
        <v>0</v>
      </c>
      <c r="C12" t="s">
        <v>33</v>
      </c>
      <c r="D12" t="s">
        <v>34</v>
      </c>
      <c r="E12" t="s">
        <v>42</v>
      </c>
      <c r="F12">
        <v>1</v>
      </c>
      <c r="G12" t="s">
        <v>6018</v>
      </c>
      <c r="H12">
        <v>2020</v>
      </c>
      <c r="I12" t="s">
        <v>4</v>
      </c>
      <c r="J12" t="s">
        <v>6007</v>
      </c>
      <c r="K12" t="s">
        <v>5</v>
      </c>
      <c r="L12" t="s">
        <v>39</v>
      </c>
      <c r="P12" s="4">
        <f t="shared" si="0"/>
        <v>70.400000000000006</v>
      </c>
      <c r="Q12" s="4">
        <v>70.400000000000006</v>
      </c>
      <c r="R12" s="1">
        <f t="shared" si="1"/>
        <v>1</v>
      </c>
      <c r="S12">
        <v>1</v>
      </c>
      <c r="T12" t="s">
        <v>11</v>
      </c>
      <c r="U12" t="str">
        <f t="shared" si="2"/>
        <v>no</v>
      </c>
      <c r="Y12" t="s">
        <v>6006</v>
      </c>
    </row>
    <row r="13" spans="1:25" x14ac:dyDescent="0.25">
      <c r="A13" t="s">
        <v>0</v>
      </c>
      <c r="B13" t="s">
        <v>0</v>
      </c>
      <c r="C13" t="s">
        <v>33</v>
      </c>
      <c r="D13" t="s">
        <v>43</v>
      </c>
      <c r="E13" t="s">
        <v>44</v>
      </c>
      <c r="F13">
        <v>1</v>
      </c>
      <c r="G13" t="s">
        <v>6018</v>
      </c>
      <c r="H13">
        <v>2017</v>
      </c>
      <c r="I13" t="s">
        <v>4</v>
      </c>
      <c r="J13" t="s">
        <v>6007</v>
      </c>
      <c r="K13" t="s">
        <v>5</v>
      </c>
      <c r="L13" t="s">
        <v>45</v>
      </c>
      <c r="P13" s="4">
        <f t="shared" si="0"/>
        <v>52.800000000000004</v>
      </c>
      <c r="Q13" s="4">
        <v>52.800000000000004</v>
      </c>
      <c r="R13" s="1">
        <f t="shared" si="1"/>
        <v>1</v>
      </c>
      <c r="S13">
        <v>1</v>
      </c>
      <c r="T13" t="s">
        <v>11</v>
      </c>
      <c r="U13" t="str">
        <f t="shared" si="2"/>
        <v>no</v>
      </c>
      <c r="Y13" t="s">
        <v>6006</v>
      </c>
    </row>
    <row r="14" spans="1:25" x14ac:dyDescent="0.25">
      <c r="A14" t="s">
        <v>0</v>
      </c>
      <c r="B14" t="s">
        <v>0</v>
      </c>
      <c r="C14" t="s">
        <v>46</v>
      </c>
      <c r="D14" t="s">
        <v>47</v>
      </c>
      <c r="E14" t="s">
        <v>48</v>
      </c>
      <c r="F14">
        <v>1</v>
      </c>
      <c r="G14" t="s">
        <v>6018</v>
      </c>
      <c r="H14">
        <v>2018</v>
      </c>
      <c r="I14" t="s">
        <v>4</v>
      </c>
      <c r="J14" t="s">
        <v>6007</v>
      </c>
      <c r="K14" t="s">
        <v>5</v>
      </c>
      <c r="L14" t="s">
        <v>49</v>
      </c>
      <c r="P14" s="4">
        <f t="shared" si="0"/>
        <v>278.10999999999996</v>
      </c>
      <c r="Q14" s="4">
        <v>278.10999999999996</v>
      </c>
      <c r="R14" s="1">
        <f t="shared" si="1"/>
        <v>1</v>
      </c>
      <c r="S14">
        <v>1</v>
      </c>
      <c r="T14" t="s">
        <v>11</v>
      </c>
      <c r="U14" t="str">
        <f t="shared" si="2"/>
        <v>no</v>
      </c>
      <c r="Y14" t="s">
        <v>6006</v>
      </c>
    </row>
    <row r="15" spans="1:25" x14ac:dyDescent="0.25">
      <c r="A15" t="s">
        <v>0</v>
      </c>
      <c r="B15" t="s">
        <v>0</v>
      </c>
      <c r="C15" t="s">
        <v>46</v>
      </c>
      <c r="E15" t="s">
        <v>50</v>
      </c>
      <c r="F15">
        <v>1</v>
      </c>
      <c r="G15" t="s">
        <v>6018</v>
      </c>
      <c r="H15">
        <v>2022</v>
      </c>
      <c r="I15" t="s">
        <v>4</v>
      </c>
      <c r="J15" t="s">
        <v>6007</v>
      </c>
      <c r="K15" t="s">
        <v>5</v>
      </c>
      <c r="L15" t="s">
        <v>51</v>
      </c>
      <c r="P15" s="4">
        <f t="shared" si="0"/>
        <v>76</v>
      </c>
      <c r="Q15" s="4">
        <v>76</v>
      </c>
      <c r="R15" s="1">
        <f t="shared" si="1"/>
        <v>1</v>
      </c>
      <c r="S15">
        <v>1</v>
      </c>
      <c r="T15" t="s">
        <v>7</v>
      </c>
      <c r="U15" t="str">
        <f t="shared" si="2"/>
        <v>no</v>
      </c>
      <c r="Y15" t="s">
        <v>6006</v>
      </c>
    </row>
    <row r="16" spans="1:25" x14ac:dyDescent="0.25">
      <c r="A16" t="s">
        <v>0</v>
      </c>
      <c r="B16" t="s">
        <v>0</v>
      </c>
      <c r="C16" t="s">
        <v>52</v>
      </c>
      <c r="D16" t="s">
        <v>53</v>
      </c>
      <c r="E16" t="s">
        <v>54</v>
      </c>
      <c r="F16">
        <v>1</v>
      </c>
      <c r="G16" t="s">
        <v>6018</v>
      </c>
      <c r="H16">
        <v>2019</v>
      </c>
      <c r="I16" t="s">
        <v>4</v>
      </c>
      <c r="J16" t="s">
        <v>6007</v>
      </c>
      <c r="K16" t="s">
        <v>21</v>
      </c>
      <c r="L16" t="s">
        <v>22</v>
      </c>
      <c r="M16" t="s">
        <v>55</v>
      </c>
      <c r="N16" t="s">
        <v>56</v>
      </c>
      <c r="O16" t="s">
        <v>57</v>
      </c>
      <c r="P16" s="4">
        <f t="shared" si="0"/>
        <v>2233</v>
      </c>
      <c r="Q16" s="4">
        <v>2233</v>
      </c>
      <c r="R16" s="1">
        <f t="shared" si="1"/>
        <v>0</v>
      </c>
      <c r="S16">
        <v>0</v>
      </c>
      <c r="T16" t="s">
        <v>40</v>
      </c>
      <c r="U16" t="str">
        <f t="shared" si="2"/>
        <v>yes</v>
      </c>
      <c r="Y16" t="s">
        <v>6006</v>
      </c>
    </row>
    <row r="17" spans="1:25" x14ac:dyDescent="0.25">
      <c r="A17" t="s">
        <v>0</v>
      </c>
      <c r="B17" t="s">
        <v>0</v>
      </c>
      <c r="C17" t="s">
        <v>58</v>
      </c>
      <c r="D17" t="s">
        <v>59</v>
      </c>
      <c r="E17" t="s">
        <v>60</v>
      </c>
      <c r="F17">
        <v>1</v>
      </c>
      <c r="G17" t="s">
        <v>6018</v>
      </c>
      <c r="H17">
        <v>2016</v>
      </c>
      <c r="I17" t="s">
        <v>4</v>
      </c>
      <c r="J17" t="s">
        <v>6007</v>
      </c>
      <c r="K17" t="s">
        <v>5</v>
      </c>
      <c r="L17" t="s">
        <v>61</v>
      </c>
      <c r="P17" s="4">
        <f t="shared" si="0"/>
        <v>45</v>
      </c>
      <c r="Q17" s="4">
        <v>45</v>
      </c>
      <c r="R17" s="1">
        <f t="shared" si="1"/>
        <v>1</v>
      </c>
      <c r="S17">
        <v>1</v>
      </c>
      <c r="T17" t="s">
        <v>11</v>
      </c>
      <c r="U17" t="str">
        <f t="shared" si="2"/>
        <v>no</v>
      </c>
      <c r="Y17" t="s">
        <v>6006</v>
      </c>
    </row>
    <row r="18" spans="1:25" x14ac:dyDescent="0.25">
      <c r="A18" t="s">
        <v>62</v>
      </c>
      <c r="B18" t="s">
        <v>62</v>
      </c>
      <c r="C18" t="s">
        <v>63</v>
      </c>
      <c r="D18" t="s">
        <v>64</v>
      </c>
      <c r="E18" t="s">
        <v>65</v>
      </c>
      <c r="F18">
        <v>1</v>
      </c>
      <c r="G18" t="s">
        <v>6018</v>
      </c>
      <c r="H18">
        <v>2017</v>
      </c>
      <c r="I18" t="s">
        <v>4</v>
      </c>
      <c r="J18" t="s">
        <v>6007</v>
      </c>
      <c r="K18" t="s">
        <v>5</v>
      </c>
      <c r="L18" t="s">
        <v>66</v>
      </c>
      <c r="O18" t="s">
        <v>67</v>
      </c>
      <c r="P18" s="4">
        <f t="shared" si="0"/>
        <v>18.900000000000002</v>
      </c>
      <c r="Q18" s="4">
        <v>18.900000000000002</v>
      </c>
      <c r="R18" s="1">
        <f t="shared" si="1"/>
        <v>0</v>
      </c>
      <c r="S18" t="s">
        <v>68</v>
      </c>
      <c r="T18" t="s">
        <v>40</v>
      </c>
      <c r="U18" t="str">
        <f t="shared" si="2"/>
        <v>yes</v>
      </c>
      <c r="Y18" t="s">
        <v>6006</v>
      </c>
    </row>
    <row r="19" spans="1:25" x14ac:dyDescent="0.25">
      <c r="A19" t="s">
        <v>62</v>
      </c>
      <c r="B19" t="s">
        <v>62</v>
      </c>
      <c r="C19" t="s">
        <v>63</v>
      </c>
      <c r="D19" t="s">
        <v>64</v>
      </c>
      <c r="E19" t="s">
        <v>69</v>
      </c>
      <c r="F19">
        <v>1</v>
      </c>
      <c r="G19" t="s">
        <v>6018</v>
      </c>
      <c r="H19">
        <v>2016</v>
      </c>
      <c r="I19" t="s">
        <v>4</v>
      </c>
      <c r="J19" t="s">
        <v>6007</v>
      </c>
      <c r="K19" t="s">
        <v>5</v>
      </c>
      <c r="L19" t="s">
        <v>66</v>
      </c>
      <c r="P19" s="4">
        <f t="shared" si="0"/>
        <v>54.6</v>
      </c>
      <c r="Q19" s="4">
        <v>54.6</v>
      </c>
      <c r="R19" s="1">
        <f t="shared" si="1"/>
        <v>0</v>
      </c>
      <c r="S19">
        <v>0</v>
      </c>
      <c r="T19" t="s">
        <v>17</v>
      </c>
      <c r="U19" t="str">
        <f t="shared" si="2"/>
        <v>yes</v>
      </c>
      <c r="Y19" t="s">
        <v>6006</v>
      </c>
    </row>
    <row r="20" spans="1:25" x14ac:dyDescent="0.25">
      <c r="A20" t="s">
        <v>62</v>
      </c>
      <c r="B20" t="s">
        <v>62</v>
      </c>
      <c r="C20" t="s">
        <v>63</v>
      </c>
      <c r="D20" t="s">
        <v>64</v>
      </c>
      <c r="E20" t="s">
        <v>70</v>
      </c>
      <c r="F20">
        <v>1</v>
      </c>
      <c r="G20" t="s">
        <v>6018</v>
      </c>
      <c r="H20">
        <v>2015</v>
      </c>
      <c r="I20" t="s">
        <v>4</v>
      </c>
      <c r="J20" t="s">
        <v>6007</v>
      </c>
      <c r="K20" t="s">
        <v>5</v>
      </c>
      <c r="L20" t="s">
        <v>66</v>
      </c>
      <c r="P20" s="4">
        <f t="shared" si="0"/>
        <v>30</v>
      </c>
      <c r="Q20" s="4">
        <v>30</v>
      </c>
      <c r="R20" s="1">
        <f t="shared" si="1"/>
        <v>1</v>
      </c>
      <c r="S20">
        <v>1</v>
      </c>
      <c r="T20" t="s">
        <v>17</v>
      </c>
      <c r="U20" t="str">
        <f t="shared" si="2"/>
        <v>no</v>
      </c>
      <c r="Y20" t="s">
        <v>6006</v>
      </c>
    </row>
    <row r="21" spans="1:25" x14ac:dyDescent="0.25">
      <c r="A21" t="s">
        <v>62</v>
      </c>
      <c r="B21" t="s">
        <v>62</v>
      </c>
      <c r="C21" t="s">
        <v>63</v>
      </c>
      <c r="D21" t="s">
        <v>64</v>
      </c>
      <c r="E21" t="s">
        <v>71</v>
      </c>
      <c r="F21">
        <v>1</v>
      </c>
      <c r="G21" t="s">
        <v>6018</v>
      </c>
      <c r="H21">
        <v>2018</v>
      </c>
      <c r="I21" t="s">
        <v>4</v>
      </c>
      <c r="J21" t="s">
        <v>6007</v>
      </c>
      <c r="K21" t="s">
        <v>5</v>
      </c>
      <c r="L21" t="s">
        <v>66</v>
      </c>
      <c r="O21" t="s">
        <v>72</v>
      </c>
      <c r="P21" s="4">
        <f t="shared" si="0"/>
        <v>37.699999999999996</v>
      </c>
      <c r="Q21" s="4">
        <v>37.699999999999996</v>
      </c>
      <c r="R21" s="1">
        <f t="shared" si="1"/>
        <v>1</v>
      </c>
      <c r="S21">
        <v>1</v>
      </c>
      <c r="T21" t="s">
        <v>40</v>
      </c>
      <c r="U21" t="str">
        <f t="shared" si="2"/>
        <v>no</v>
      </c>
      <c r="Y21" t="s">
        <v>6006</v>
      </c>
    </row>
    <row r="22" spans="1:25" x14ac:dyDescent="0.25">
      <c r="A22" t="s">
        <v>62</v>
      </c>
      <c r="B22" t="s">
        <v>62</v>
      </c>
      <c r="C22" t="s">
        <v>63</v>
      </c>
      <c r="D22" t="s">
        <v>64</v>
      </c>
      <c r="E22" t="s">
        <v>73</v>
      </c>
      <c r="F22">
        <v>1</v>
      </c>
      <c r="G22" t="s">
        <v>6018</v>
      </c>
      <c r="H22">
        <v>2018</v>
      </c>
      <c r="I22" t="s">
        <v>4</v>
      </c>
      <c r="J22" t="s">
        <v>6007</v>
      </c>
      <c r="K22" t="s">
        <v>5</v>
      </c>
      <c r="L22" t="s">
        <v>66</v>
      </c>
      <c r="O22" t="s">
        <v>72</v>
      </c>
      <c r="P22" s="4">
        <f t="shared" si="0"/>
        <v>28.999999999999996</v>
      </c>
      <c r="Q22" s="4">
        <v>28.999999999999996</v>
      </c>
      <c r="R22" s="1">
        <f t="shared" si="1"/>
        <v>1</v>
      </c>
      <c r="S22">
        <v>1</v>
      </c>
      <c r="T22" t="s">
        <v>40</v>
      </c>
      <c r="U22" t="str">
        <f t="shared" si="2"/>
        <v>no</v>
      </c>
      <c r="Y22" t="s">
        <v>6006</v>
      </c>
    </row>
    <row r="23" spans="1:25" x14ac:dyDescent="0.25">
      <c r="A23" t="s">
        <v>62</v>
      </c>
      <c r="B23" t="s">
        <v>62</v>
      </c>
      <c r="C23" t="s">
        <v>63</v>
      </c>
      <c r="D23" t="s">
        <v>64</v>
      </c>
      <c r="E23" t="s">
        <v>74</v>
      </c>
      <c r="F23">
        <v>1</v>
      </c>
      <c r="G23" t="s">
        <v>6018</v>
      </c>
      <c r="H23">
        <v>2018</v>
      </c>
      <c r="I23" t="s">
        <v>4</v>
      </c>
      <c r="J23" t="s">
        <v>6007</v>
      </c>
      <c r="K23" t="s">
        <v>5</v>
      </c>
      <c r="L23" t="s">
        <v>66</v>
      </c>
      <c r="O23" t="s">
        <v>72</v>
      </c>
      <c r="P23" s="4">
        <f t="shared" si="0"/>
        <v>41.76</v>
      </c>
      <c r="Q23" s="4">
        <v>41.76</v>
      </c>
      <c r="R23" s="1">
        <f t="shared" si="1"/>
        <v>1</v>
      </c>
      <c r="S23">
        <v>1</v>
      </c>
      <c r="T23" t="s">
        <v>40</v>
      </c>
      <c r="U23" t="str">
        <f t="shared" si="2"/>
        <v>no</v>
      </c>
      <c r="Y23" t="s">
        <v>6006</v>
      </c>
    </row>
    <row r="24" spans="1:25" x14ac:dyDescent="0.25">
      <c r="A24" t="s">
        <v>62</v>
      </c>
      <c r="B24" t="s">
        <v>62</v>
      </c>
      <c r="C24" t="s">
        <v>63</v>
      </c>
      <c r="D24" t="s">
        <v>64</v>
      </c>
      <c r="E24" t="s">
        <v>75</v>
      </c>
      <c r="F24">
        <v>1</v>
      </c>
      <c r="G24" t="s">
        <v>6018</v>
      </c>
      <c r="H24">
        <v>2018</v>
      </c>
      <c r="I24" t="s">
        <v>4</v>
      </c>
      <c r="J24" t="s">
        <v>6007</v>
      </c>
      <c r="K24" t="s">
        <v>5</v>
      </c>
      <c r="L24" t="s">
        <v>66</v>
      </c>
      <c r="O24" t="s">
        <v>72</v>
      </c>
      <c r="P24" s="4">
        <f t="shared" si="0"/>
        <v>52.199999999999996</v>
      </c>
      <c r="Q24" s="4">
        <v>52.199999999999996</v>
      </c>
      <c r="R24" s="1">
        <f t="shared" si="1"/>
        <v>1</v>
      </c>
      <c r="S24">
        <v>1</v>
      </c>
      <c r="T24" t="s">
        <v>40</v>
      </c>
      <c r="U24" t="str">
        <f t="shared" si="2"/>
        <v>no</v>
      </c>
      <c r="Y24" t="s">
        <v>6006</v>
      </c>
    </row>
    <row r="25" spans="1:25" x14ac:dyDescent="0.25">
      <c r="A25" t="s">
        <v>62</v>
      </c>
      <c r="B25" t="s">
        <v>62</v>
      </c>
      <c r="C25" t="s">
        <v>63</v>
      </c>
      <c r="D25" t="s">
        <v>64</v>
      </c>
      <c r="E25" t="s">
        <v>76</v>
      </c>
      <c r="F25">
        <v>1</v>
      </c>
      <c r="G25" t="s">
        <v>6018</v>
      </c>
      <c r="H25">
        <v>2018</v>
      </c>
      <c r="I25" t="s">
        <v>4</v>
      </c>
      <c r="J25" t="s">
        <v>6007</v>
      </c>
      <c r="K25" t="s">
        <v>5</v>
      </c>
      <c r="L25" t="s">
        <v>66</v>
      </c>
      <c r="O25" t="s">
        <v>72</v>
      </c>
      <c r="P25" s="4">
        <f t="shared" si="0"/>
        <v>39.15</v>
      </c>
      <c r="Q25" s="4">
        <v>39.15</v>
      </c>
      <c r="R25" s="1">
        <f t="shared" si="1"/>
        <v>1</v>
      </c>
      <c r="S25">
        <v>1</v>
      </c>
      <c r="T25" t="s">
        <v>40</v>
      </c>
      <c r="U25" t="str">
        <f t="shared" si="2"/>
        <v>no</v>
      </c>
      <c r="Y25" t="s">
        <v>6006</v>
      </c>
    </row>
    <row r="26" spans="1:25" x14ac:dyDescent="0.25">
      <c r="A26" t="s">
        <v>62</v>
      </c>
      <c r="B26" t="s">
        <v>62</v>
      </c>
      <c r="C26" t="s">
        <v>63</v>
      </c>
      <c r="D26" t="s">
        <v>64</v>
      </c>
      <c r="E26" t="s">
        <v>77</v>
      </c>
      <c r="F26">
        <v>1</v>
      </c>
      <c r="G26" t="s">
        <v>6018</v>
      </c>
      <c r="H26">
        <v>2018</v>
      </c>
      <c r="I26" t="s">
        <v>4</v>
      </c>
      <c r="J26" t="s">
        <v>6007</v>
      </c>
      <c r="K26" t="s">
        <v>5</v>
      </c>
      <c r="L26" t="s">
        <v>66</v>
      </c>
      <c r="O26" t="s">
        <v>72</v>
      </c>
      <c r="P26" s="4">
        <f t="shared" si="0"/>
        <v>53.65</v>
      </c>
      <c r="Q26" s="4">
        <v>53.65</v>
      </c>
      <c r="R26" s="1">
        <f t="shared" si="1"/>
        <v>1</v>
      </c>
      <c r="S26">
        <v>1</v>
      </c>
      <c r="T26" t="s">
        <v>40</v>
      </c>
      <c r="U26" t="str">
        <f t="shared" si="2"/>
        <v>no</v>
      </c>
      <c r="Y26" t="s">
        <v>6006</v>
      </c>
    </row>
    <row r="27" spans="1:25" x14ac:dyDescent="0.25">
      <c r="A27" t="s">
        <v>62</v>
      </c>
      <c r="B27" t="s">
        <v>62</v>
      </c>
      <c r="C27" t="s">
        <v>63</v>
      </c>
      <c r="D27" t="s">
        <v>64</v>
      </c>
      <c r="E27" t="s">
        <v>78</v>
      </c>
      <c r="F27">
        <v>1</v>
      </c>
      <c r="G27" t="s">
        <v>6018</v>
      </c>
      <c r="H27">
        <v>2018</v>
      </c>
      <c r="I27" t="s">
        <v>4</v>
      </c>
      <c r="J27" t="s">
        <v>6007</v>
      </c>
      <c r="K27" t="s">
        <v>5</v>
      </c>
      <c r="L27" t="s">
        <v>66</v>
      </c>
      <c r="O27" t="s">
        <v>72</v>
      </c>
      <c r="P27" s="4">
        <f t="shared" si="0"/>
        <v>56.55</v>
      </c>
      <c r="Q27" s="4">
        <v>56.55</v>
      </c>
      <c r="R27" s="1">
        <f t="shared" si="1"/>
        <v>1</v>
      </c>
      <c r="S27">
        <v>1</v>
      </c>
      <c r="T27" t="s">
        <v>40</v>
      </c>
      <c r="U27" t="str">
        <f t="shared" si="2"/>
        <v>no</v>
      </c>
      <c r="Y27" t="s">
        <v>6006</v>
      </c>
    </row>
    <row r="28" spans="1:25" x14ac:dyDescent="0.25">
      <c r="A28" t="s">
        <v>62</v>
      </c>
      <c r="B28" t="s">
        <v>62</v>
      </c>
      <c r="C28" t="s">
        <v>79</v>
      </c>
      <c r="D28" t="s">
        <v>80</v>
      </c>
      <c r="E28" t="s">
        <v>81</v>
      </c>
      <c r="F28">
        <v>1</v>
      </c>
      <c r="G28" t="s">
        <v>6018</v>
      </c>
      <c r="H28">
        <v>2017</v>
      </c>
      <c r="I28" t="s">
        <v>4</v>
      </c>
      <c r="J28" t="s">
        <v>6007</v>
      </c>
      <c r="K28" t="s">
        <v>5</v>
      </c>
      <c r="L28" t="s">
        <v>82</v>
      </c>
      <c r="O28" t="s">
        <v>83</v>
      </c>
      <c r="P28" s="4">
        <f t="shared" si="0"/>
        <v>41.6</v>
      </c>
      <c r="Q28" s="4">
        <v>41.6</v>
      </c>
      <c r="R28" s="1">
        <f t="shared" si="1"/>
        <v>0</v>
      </c>
      <c r="S28">
        <v>0</v>
      </c>
      <c r="T28" t="s">
        <v>17</v>
      </c>
      <c r="U28" t="str">
        <f t="shared" si="2"/>
        <v>yes</v>
      </c>
      <c r="Y28" t="s">
        <v>6006</v>
      </c>
    </row>
    <row r="29" spans="1:25" x14ac:dyDescent="0.25">
      <c r="A29" t="s">
        <v>62</v>
      </c>
      <c r="B29" t="s">
        <v>62</v>
      </c>
      <c r="C29" t="s">
        <v>79</v>
      </c>
      <c r="E29" t="s">
        <v>84</v>
      </c>
      <c r="F29">
        <v>1</v>
      </c>
      <c r="G29" t="s">
        <v>6018</v>
      </c>
      <c r="H29">
        <v>2017</v>
      </c>
      <c r="I29" t="s">
        <v>4</v>
      </c>
      <c r="J29" t="s">
        <v>6007</v>
      </c>
      <c r="K29" t="s">
        <v>5</v>
      </c>
      <c r="L29" t="s">
        <v>85</v>
      </c>
      <c r="O29" t="s">
        <v>86</v>
      </c>
      <c r="P29" s="4">
        <f t="shared" si="0"/>
        <v>43.16</v>
      </c>
      <c r="Q29" s="4">
        <v>43.16</v>
      </c>
      <c r="R29" s="1">
        <f t="shared" si="1"/>
        <v>1</v>
      </c>
      <c r="S29">
        <v>1</v>
      </c>
      <c r="T29" t="s">
        <v>11</v>
      </c>
      <c r="U29" t="str">
        <f t="shared" si="2"/>
        <v>no</v>
      </c>
      <c r="Y29" t="s">
        <v>6006</v>
      </c>
    </row>
    <row r="30" spans="1:25" x14ac:dyDescent="0.25">
      <c r="A30" t="s">
        <v>62</v>
      </c>
      <c r="B30" t="s">
        <v>62</v>
      </c>
      <c r="C30" t="s">
        <v>79</v>
      </c>
      <c r="D30" t="s">
        <v>87</v>
      </c>
      <c r="E30" t="s">
        <v>88</v>
      </c>
      <c r="F30">
        <v>1</v>
      </c>
      <c r="G30" t="s">
        <v>6018</v>
      </c>
      <c r="H30">
        <v>2017</v>
      </c>
      <c r="I30" t="s">
        <v>4</v>
      </c>
      <c r="J30" t="s">
        <v>6007</v>
      </c>
      <c r="K30" t="s">
        <v>5</v>
      </c>
      <c r="L30" t="s">
        <v>85</v>
      </c>
      <c r="P30" s="4">
        <f t="shared" si="0"/>
        <v>46.8</v>
      </c>
      <c r="Q30" s="4">
        <v>46.8</v>
      </c>
      <c r="R30" s="1">
        <f t="shared" si="1"/>
        <v>1</v>
      </c>
      <c r="S30">
        <v>1</v>
      </c>
      <c r="T30" t="s">
        <v>11</v>
      </c>
      <c r="U30" t="str">
        <f t="shared" si="2"/>
        <v>no</v>
      </c>
      <c r="Y30" t="s">
        <v>6006</v>
      </c>
    </row>
    <row r="31" spans="1:25" x14ac:dyDescent="0.25">
      <c r="A31" t="s">
        <v>62</v>
      </c>
      <c r="B31" t="s">
        <v>62</v>
      </c>
      <c r="C31" t="s">
        <v>79</v>
      </c>
      <c r="D31" t="s">
        <v>87</v>
      </c>
      <c r="E31" t="s">
        <v>89</v>
      </c>
      <c r="F31">
        <v>1</v>
      </c>
      <c r="G31" t="s">
        <v>6018</v>
      </c>
      <c r="H31">
        <v>2018</v>
      </c>
      <c r="I31" t="s">
        <v>4</v>
      </c>
      <c r="J31" t="s">
        <v>6007</v>
      </c>
      <c r="K31" t="s">
        <v>5</v>
      </c>
      <c r="L31" t="s">
        <v>85</v>
      </c>
      <c r="P31" s="4">
        <f t="shared" si="0"/>
        <v>0</v>
      </c>
      <c r="Q31" s="4"/>
      <c r="R31" s="1">
        <f t="shared" si="1"/>
        <v>1</v>
      </c>
      <c r="S31">
        <v>1</v>
      </c>
      <c r="T31" t="s">
        <v>11</v>
      </c>
      <c r="U31" t="str">
        <f t="shared" si="2"/>
        <v>no</v>
      </c>
      <c r="Y31" t="s">
        <v>6006</v>
      </c>
    </row>
    <row r="32" spans="1:25" x14ac:dyDescent="0.25">
      <c r="A32" t="s">
        <v>62</v>
      </c>
      <c r="B32" t="s">
        <v>62</v>
      </c>
      <c r="C32" t="s">
        <v>79</v>
      </c>
      <c r="D32" t="s">
        <v>90</v>
      </c>
      <c r="E32" t="s">
        <v>91</v>
      </c>
      <c r="F32">
        <v>1</v>
      </c>
      <c r="G32" t="s">
        <v>6018</v>
      </c>
      <c r="H32">
        <v>2015</v>
      </c>
      <c r="I32" t="s">
        <v>4</v>
      </c>
      <c r="J32" t="s">
        <v>6007</v>
      </c>
      <c r="K32" t="s">
        <v>21</v>
      </c>
      <c r="L32" t="s">
        <v>22</v>
      </c>
      <c r="N32" t="s">
        <v>56</v>
      </c>
      <c r="O32" t="s">
        <v>92</v>
      </c>
      <c r="P32" s="4">
        <f t="shared" si="0"/>
        <v>39</v>
      </c>
      <c r="Q32" s="4">
        <v>39</v>
      </c>
      <c r="R32" s="1">
        <f t="shared" si="1"/>
        <v>0</v>
      </c>
      <c r="S32">
        <v>0</v>
      </c>
      <c r="T32" t="s">
        <v>40</v>
      </c>
      <c r="U32" t="str">
        <f t="shared" si="2"/>
        <v>yes</v>
      </c>
      <c r="Y32" t="s">
        <v>6006</v>
      </c>
    </row>
    <row r="33" spans="1:25" x14ac:dyDescent="0.25">
      <c r="A33" t="s">
        <v>62</v>
      </c>
      <c r="B33" t="s">
        <v>62</v>
      </c>
      <c r="C33" t="s">
        <v>93</v>
      </c>
      <c r="D33" t="s">
        <v>93</v>
      </c>
      <c r="E33" t="s">
        <v>94</v>
      </c>
      <c r="F33">
        <v>1</v>
      </c>
      <c r="G33" t="s">
        <v>6018</v>
      </c>
      <c r="H33">
        <v>2022</v>
      </c>
      <c r="I33" t="s">
        <v>4</v>
      </c>
      <c r="J33" t="s">
        <v>6007</v>
      </c>
      <c r="K33" t="s">
        <v>5</v>
      </c>
      <c r="L33" t="s">
        <v>95</v>
      </c>
      <c r="P33" s="4">
        <f t="shared" si="0"/>
        <v>133.5</v>
      </c>
      <c r="Q33" s="4">
        <v>133.5</v>
      </c>
      <c r="R33" s="1">
        <f t="shared" si="1"/>
        <v>1</v>
      </c>
      <c r="S33">
        <v>1</v>
      </c>
      <c r="T33" t="s">
        <v>7</v>
      </c>
      <c r="U33" t="str">
        <f t="shared" si="2"/>
        <v>no</v>
      </c>
      <c r="Y33" t="s">
        <v>6006</v>
      </c>
    </row>
    <row r="34" spans="1:25" x14ac:dyDescent="0.25">
      <c r="A34" t="s">
        <v>62</v>
      </c>
      <c r="B34" t="s">
        <v>62</v>
      </c>
      <c r="C34" t="s">
        <v>93</v>
      </c>
      <c r="D34" t="s">
        <v>93</v>
      </c>
      <c r="E34" t="s">
        <v>96</v>
      </c>
      <c r="F34">
        <v>1</v>
      </c>
      <c r="G34" t="s">
        <v>6018</v>
      </c>
      <c r="H34">
        <v>2021</v>
      </c>
      <c r="I34" t="s">
        <v>4</v>
      </c>
      <c r="J34" t="s">
        <v>6007</v>
      </c>
      <c r="K34" t="s">
        <v>5</v>
      </c>
      <c r="L34" t="s">
        <v>95</v>
      </c>
      <c r="P34" s="4">
        <f t="shared" si="0"/>
        <v>174.9</v>
      </c>
      <c r="Q34" s="4">
        <v>174.9</v>
      </c>
      <c r="R34" s="1">
        <f t="shared" si="1"/>
        <v>1</v>
      </c>
      <c r="S34">
        <v>1</v>
      </c>
      <c r="T34" t="s">
        <v>7</v>
      </c>
      <c r="U34" t="str">
        <f t="shared" si="2"/>
        <v>no</v>
      </c>
      <c r="Y34" t="s">
        <v>6006</v>
      </c>
    </row>
    <row r="35" spans="1:25" x14ac:dyDescent="0.25">
      <c r="A35" t="s">
        <v>62</v>
      </c>
      <c r="B35" t="s">
        <v>62</v>
      </c>
      <c r="C35" t="s">
        <v>93</v>
      </c>
      <c r="D35" t="s">
        <v>93</v>
      </c>
      <c r="E35" t="s">
        <v>97</v>
      </c>
      <c r="F35">
        <v>1</v>
      </c>
      <c r="G35" t="s">
        <v>6018</v>
      </c>
      <c r="H35">
        <v>2019</v>
      </c>
      <c r="I35" t="s">
        <v>4</v>
      </c>
      <c r="J35" t="s">
        <v>6007</v>
      </c>
      <c r="K35" t="s">
        <v>5</v>
      </c>
      <c r="L35" t="s">
        <v>95</v>
      </c>
      <c r="M35" t="s">
        <v>98</v>
      </c>
      <c r="O35" t="s">
        <v>99</v>
      </c>
      <c r="P35" s="4">
        <f t="shared" si="0"/>
        <v>446.98499999999996</v>
      </c>
      <c r="Q35" s="4">
        <v>446.98499999999996</v>
      </c>
      <c r="R35" s="1">
        <f t="shared" si="1"/>
        <v>1</v>
      </c>
      <c r="S35">
        <v>1</v>
      </c>
      <c r="T35" t="s">
        <v>11</v>
      </c>
      <c r="U35" t="str">
        <f t="shared" si="2"/>
        <v>no</v>
      </c>
      <c r="Y35" t="s">
        <v>6006</v>
      </c>
    </row>
    <row r="36" spans="1:25" x14ac:dyDescent="0.25">
      <c r="A36" t="s">
        <v>62</v>
      </c>
      <c r="B36" t="s">
        <v>62</v>
      </c>
      <c r="C36" t="s">
        <v>93</v>
      </c>
      <c r="D36" t="s">
        <v>93</v>
      </c>
      <c r="E36" t="s">
        <v>100</v>
      </c>
      <c r="F36">
        <v>1</v>
      </c>
      <c r="G36" t="s">
        <v>6018</v>
      </c>
      <c r="H36">
        <v>2020</v>
      </c>
      <c r="I36" t="s">
        <v>4</v>
      </c>
      <c r="J36" t="s">
        <v>6007</v>
      </c>
      <c r="K36" t="s">
        <v>5</v>
      </c>
      <c r="L36" t="s">
        <v>95</v>
      </c>
      <c r="M36" t="s">
        <v>98</v>
      </c>
      <c r="O36" t="s">
        <v>99</v>
      </c>
      <c r="P36" s="4">
        <f t="shared" si="0"/>
        <v>540</v>
      </c>
      <c r="Q36" s="4">
        <v>540</v>
      </c>
      <c r="R36" s="1">
        <f t="shared" si="1"/>
        <v>1</v>
      </c>
      <c r="S36">
        <v>1</v>
      </c>
      <c r="T36" t="s">
        <v>11</v>
      </c>
      <c r="U36" t="str">
        <f t="shared" si="2"/>
        <v>no</v>
      </c>
      <c r="Y36" t="s">
        <v>6006</v>
      </c>
    </row>
    <row r="37" spans="1:25" x14ac:dyDescent="0.25">
      <c r="A37" t="s">
        <v>101</v>
      </c>
      <c r="B37" t="s">
        <v>101</v>
      </c>
      <c r="C37" t="s">
        <v>102</v>
      </c>
      <c r="D37" t="s">
        <v>103</v>
      </c>
      <c r="E37" t="s">
        <v>104</v>
      </c>
      <c r="F37">
        <v>1</v>
      </c>
      <c r="G37" t="s">
        <v>6018</v>
      </c>
      <c r="H37">
        <v>2020</v>
      </c>
      <c r="I37" t="s">
        <v>4</v>
      </c>
      <c r="J37" t="s">
        <v>6007</v>
      </c>
      <c r="K37" t="s">
        <v>5</v>
      </c>
      <c r="L37" t="s">
        <v>105</v>
      </c>
      <c r="M37" t="s">
        <v>106</v>
      </c>
      <c r="P37" s="4">
        <f t="shared" si="0"/>
        <v>64</v>
      </c>
      <c r="Q37" s="4">
        <v>64</v>
      </c>
      <c r="R37" s="1">
        <f t="shared" si="1"/>
        <v>1</v>
      </c>
      <c r="S37">
        <v>1</v>
      </c>
      <c r="T37" t="s">
        <v>11</v>
      </c>
      <c r="U37" t="str">
        <f t="shared" si="2"/>
        <v>no</v>
      </c>
      <c r="Y37" t="s">
        <v>6006</v>
      </c>
    </row>
    <row r="38" spans="1:25" x14ac:dyDescent="0.25">
      <c r="A38" t="s">
        <v>101</v>
      </c>
      <c r="B38" t="s">
        <v>101</v>
      </c>
      <c r="C38" t="s">
        <v>102</v>
      </c>
      <c r="D38" t="s">
        <v>107</v>
      </c>
      <c r="E38" t="s">
        <v>108</v>
      </c>
      <c r="F38">
        <v>1</v>
      </c>
      <c r="G38" t="s">
        <v>6018</v>
      </c>
      <c r="H38">
        <v>2023</v>
      </c>
      <c r="I38" t="s">
        <v>4</v>
      </c>
      <c r="J38" t="s">
        <v>6007</v>
      </c>
      <c r="K38" t="s">
        <v>5</v>
      </c>
      <c r="L38" t="s">
        <v>109</v>
      </c>
      <c r="M38" t="s">
        <v>110</v>
      </c>
      <c r="N38" t="s">
        <v>110</v>
      </c>
      <c r="P38" s="4">
        <f t="shared" si="0"/>
        <v>63.8</v>
      </c>
      <c r="Q38" s="4">
        <v>63.8</v>
      </c>
      <c r="R38" s="1">
        <f t="shared" si="1"/>
        <v>1</v>
      </c>
      <c r="S38">
        <v>1</v>
      </c>
      <c r="T38" t="s">
        <v>7</v>
      </c>
      <c r="U38" t="str">
        <f t="shared" si="2"/>
        <v>no</v>
      </c>
      <c r="Y38" t="s">
        <v>6006</v>
      </c>
    </row>
    <row r="39" spans="1:25" x14ac:dyDescent="0.25">
      <c r="A39" t="s">
        <v>101</v>
      </c>
      <c r="B39" t="s">
        <v>101</v>
      </c>
      <c r="C39" t="s">
        <v>111</v>
      </c>
      <c r="E39" t="s">
        <v>112</v>
      </c>
      <c r="F39">
        <v>1</v>
      </c>
      <c r="G39" t="s">
        <v>6018</v>
      </c>
      <c r="H39">
        <v>2021</v>
      </c>
      <c r="I39" t="s">
        <v>4</v>
      </c>
      <c r="J39" t="s">
        <v>6007</v>
      </c>
      <c r="K39" t="s">
        <v>5</v>
      </c>
      <c r="L39" t="s">
        <v>113</v>
      </c>
      <c r="P39" s="4">
        <f t="shared" si="0"/>
        <v>261</v>
      </c>
      <c r="Q39" s="4">
        <v>261</v>
      </c>
      <c r="R39" s="1">
        <f t="shared" si="1"/>
        <v>1</v>
      </c>
      <c r="S39">
        <v>1</v>
      </c>
      <c r="T39" t="s">
        <v>40</v>
      </c>
      <c r="U39" t="str">
        <f t="shared" si="2"/>
        <v>no</v>
      </c>
      <c r="Y39" t="s">
        <v>6006</v>
      </c>
    </row>
    <row r="40" spans="1:25" x14ac:dyDescent="0.25">
      <c r="A40" t="s">
        <v>101</v>
      </c>
      <c r="B40" t="s">
        <v>101</v>
      </c>
      <c r="C40" t="s">
        <v>111</v>
      </c>
      <c r="D40" t="s">
        <v>114</v>
      </c>
      <c r="E40" t="s">
        <v>115</v>
      </c>
      <c r="F40">
        <v>1</v>
      </c>
      <c r="G40" t="s">
        <v>6018</v>
      </c>
      <c r="H40">
        <v>2019</v>
      </c>
      <c r="I40" t="s">
        <v>4</v>
      </c>
      <c r="J40" t="s">
        <v>6007</v>
      </c>
      <c r="K40" t="s">
        <v>5</v>
      </c>
      <c r="L40" t="s">
        <v>113</v>
      </c>
      <c r="M40" t="s">
        <v>106</v>
      </c>
      <c r="P40" s="4">
        <f t="shared" si="0"/>
        <v>55.000000000000007</v>
      </c>
      <c r="Q40" s="4">
        <v>55.000000000000007</v>
      </c>
      <c r="R40" s="1">
        <f t="shared" si="1"/>
        <v>1</v>
      </c>
      <c r="S40">
        <v>1</v>
      </c>
      <c r="T40" t="s">
        <v>11</v>
      </c>
      <c r="U40" t="str">
        <f t="shared" si="2"/>
        <v>no</v>
      </c>
      <c r="Y40" t="s">
        <v>6006</v>
      </c>
    </row>
    <row r="41" spans="1:25" x14ac:dyDescent="0.25">
      <c r="A41" t="s">
        <v>101</v>
      </c>
      <c r="B41" t="s">
        <v>101</v>
      </c>
      <c r="C41" t="s">
        <v>111</v>
      </c>
      <c r="E41" t="s">
        <v>116</v>
      </c>
      <c r="F41">
        <v>1</v>
      </c>
      <c r="G41" t="s">
        <v>6018</v>
      </c>
      <c r="H41">
        <v>2023</v>
      </c>
      <c r="I41" t="s">
        <v>4</v>
      </c>
      <c r="J41" t="s">
        <v>6007</v>
      </c>
      <c r="K41" t="s">
        <v>5</v>
      </c>
      <c r="L41" t="s">
        <v>113</v>
      </c>
      <c r="P41" s="4">
        <f t="shared" si="0"/>
        <v>100.80000000000001</v>
      </c>
      <c r="Q41" s="4">
        <v>100.80000000000001</v>
      </c>
      <c r="R41" s="1">
        <f t="shared" si="1"/>
        <v>1</v>
      </c>
      <c r="S41">
        <v>1</v>
      </c>
      <c r="T41" t="s">
        <v>7</v>
      </c>
      <c r="U41" t="str">
        <f t="shared" si="2"/>
        <v>no</v>
      </c>
      <c r="Y41" t="s">
        <v>6006</v>
      </c>
    </row>
    <row r="42" spans="1:25" x14ac:dyDescent="0.25">
      <c r="A42" t="s">
        <v>101</v>
      </c>
      <c r="B42" t="s">
        <v>101</v>
      </c>
      <c r="C42" t="s">
        <v>117</v>
      </c>
      <c r="D42" t="s">
        <v>118</v>
      </c>
      <c r="E42" t="s">
        <v>119</v>
      </c>
      <c r="F42">
        <v>1</v>
      </c>
      <c r="G42" t="s">
        <v>6018</v>
      </c>
      <c r="H42">
        <v>2023</v>
      </c>
      <c r="I42" t="s">
        <v>4</v>
      </c>
      <c r="J42" t="s">
        <v>6007</v>
      </c>
      <c r="K42" t="s">
        <v>5</v>
      </c>
      <c r="L42" t="s">
        <v>120</v>
      </c>
      <c r="M42" t="s">
        <v>121</v>
      </c>
      <c r="P42" s="4">
        <f t="shared" si="0"/>
        <v>100</v>
      </c>
      <c r="Q42" s="4">
        <v>100</v>
      </c>
      <c r="R42" s="1">
        <f t="shared" si="1"/>
        <v>1</v>
      </c>
      <c r="S42">
        <v>1</v>
      </c>
      <c r="T42" t="s">
        <v>7</v>
      </c>
      <c r="U42" t="str">
        <f t="shared" si="2"/>
        <v>no</v>
      </c>
      <c r="Y42" t="s">
        <v>6006</v>
      </c>
    </row>
    <row r="43" spans="1:25" x14ac:dyDescent="0.25">
      <c r="A43" t="s">
        <v>101</v>
      </c>
      <c r="B43" t="s">
        <v>101</v>
      </c>
      <c r="C43" t="s">
        <v>122</v>
      </c>
      <c r="D43" t="s">
        <v>123</v>
      </c>
      <c r="E43" t="s">
        <v>124</v>
      </c>
      <c r="F43">
        <v>1</v>
      </c>
      <c r="G43" t="s">
        <v>6018</v>
      </c>
      <c r="H43">
        <v>2019</v>
      </c>
      <c r="I43" t="s">
        <v>4</v>
      </c>
      <c r="J43" t="s">
        <v>6007</v>
      </c>
      <c r="K43" t="s">
        <v>5</v>
      </c>
      <c r="L43" t="s">
        <v>125</v>
      </c>
      <c r="M43" t="s">
        <v>106</v>
      </c>
      <c r="P43" s="4">
        <f t="shared" si="0"/>
        <v>53.75</v>
      </c>
      <c r="Q43" s="4">
        <v>53.75</v>
      </c>
      <c r="R43" s="1">
        <f t="shared" si="1"/>
        <v>1</v>
      </c>
      <c r="S43">
        <v>1</v>
      </c>
      <c r="T43" t="s">
        <v>11</v>
      </c>
      <c r="U43" t="str">
        <f t="shared" si="2"/>
        <v>no</v>
      </c>
      <c r="Y43" t="s">
        <v>6006</v>
      </c>
    </row>
    <row r="44" spans="1:25" x14ac:dyDescent="0.25">
      <c r="A44" t="s">
        <v>101</v>
      </c>
      <c r="B44" t="s">
        <v>101</v>
      </c>
      <c r="C44" t="s">
        <v>122</v>
      </c>
      <c r="E44" t="s">
        <v>126</v>
      </c>
      <c r="F44">
        <v>1</v>
      </c>
      <c r="G44" t="s">
        <v>6018</v>
      </c>
      <c r="H44">
        <v>2019</v>
      </c>
      <c r="I44" t="s">
        <v>4</v>
      </c>
      <c r="J44" t="s">
        <v>6007</v>
      </c>
      <c r="K44" t="s">
        <v>5</v>
      </c>
      <c r="L44" t="s">
        <v>127</v>
      </c>
      <c r="M44" t="s">
        <v>106</v>
      </c>
      <c r="P44" s="4">
        <f t="shared" si="0"/>
        <v>57</v>
      </c>
      <c r="Q44" s="4">
        <v>57</v>
      </c>
      <c r="R44" s="1">
        <f t="shared" si="1"/>
        <v>1</v>
      </c>
      <c r="S44">
        <v>1</v>
      </c>
      <c r="T44" t="s">
        <v>11</v>
      </c>
      <c r="U44" t="str">
        <f t="shared" si="2"/>
        <v>no</v>
      </c>
      <c r="Y44" t="s">
        <v>6006</v>
      </c>
    </row>
    <row r="45" spans="1:25" x14ac:dyDescent="0.25">
      <c r="A45" t="s">
        <v>101</v>
      </c>
      <c r="B45" t="s">
        <v>101</v>
      </c>
      <c r="C45" t="s">
        <v>122</v>
      </c>
      <c r="E45" t="s">
        <v>128</v>
      </c>
      <c r="F45">
        <v>1</v>
      </c>
      <c r="G45" t="s">
        <v>6018</v>
      </c>
      <c r="H45">
        <v>2019</v>
      </c>
      <c r="I45" t="s">
        <v>4</v>
      </c>
      <c r="J45" t="s">
        <v>6007</v>
      </c>
      <c r="K45" t="s">
        <v>5</v>
      </c>
      <c r="L45" t="s">
        <v>127</v>
      </c>
      <c r="M45" t="s">
        <v>106</v>
      </c>
      <c r="P45" s="4">
        <f t="shared" si="0"/>
        <v>63</v>
      </c>
      <c r="Q45" s="4">
        <v>63</v>
      </c>
      <c r="R45" s="1">
        <f t="shared" si="1"/>
        <v>1</v>
      </c>
      <c r="S45">
        <v>1</v>
      </c>
      <c r="T45" t="s">
        <v>11</v>
      </c>
      <c r="U45" t="str">
        <f t="shared" si="2"/>
        <v>no</v>
      </c>
      <c r="Y45" t="s">
        <v>6006</v>
      </c>
    </row>
    <row r="46" spans="1:25" x14ac:dyDescent="0.25">
      <c r="A46" t="s">
        <v>101</v>
      </c>
      <c r="B46" t="s">
        <v>101</v>
      </c>
      <c r="C46" t="s">
        <v>122</v>
      </c>
      <c r="E46" t="s">
        <v>129</v>
      </c>
      <c r="F46">
        <v>1</v>
      </c>
      <c r="G46" t="s">
        <v>6018</v>
      </c>
      <c r="H46">
        <v>2016</v>
      </c>
      <c r="I46" t="s">
        <v>4</v>
      </c>
      <c r="J46" t="s">
        <v>6007</v>
      </c>
      <c r="K46" t="s">
        <v>5</v>
      </c>
      <c r="L46" t="s">
        <v>127</v>
      </c>
      <c r="M46" t="s">
        <v>106</v>
      </c>
      <c r="P46" s="4">
        <f t="shared" si="0"/>
        <v>55.125</v>
      </c>
      <c r="Q46" s="4">
        <v>55.125</v>
      </c>
      <c r="R46" s="1">
        <f t="shared" si="1"/>
        <v>1</v>
      </c>
      <c r="S46">
        <v>1</v>
      </c>
      <c r="T46" t="s">
        <v>11</v>
      </c>
      <c r="U46" t="str">
        <f t="shared" si="2"/>
        <v>no</v>
      </c>
      <c r="Y46" t="s">
        <v>6006</v>
      </c>
    </row>
    <row r="47" spans="1:25" x14ac:dyDescent="0.25">
      <c r="A47" t="s">
        <v>101</v>
      </c>
      <c r="B47" t="s">
        <v>101</v>
      </c>
      <c r="C47" t="s">
        <v>122</v>
      </c>
      <c r="E47" t="s">
        <v>130</v>
      </c>
      <c r="F47">
        <v>1</v>
      </c>
      <c r="G47" t="s">
        <v>6018</v>
      </c>
      <c r="H47">
        <v>2021</v>
      </c>
      <c r="I47" t="s">
        <v>4</v>
      </c>
      <c r="J47" t="s">
        <v>6007</v>
      </c>
      <c r="K47" t="s">
        <v>5</v>
      </c>
      <c r="L47" t="s">
        <v>131</v>
      </c>
      <c r="P47" s="4">
        <f t="shared" si="0"/>
        <v>54.76</v>
      </c>
      <c r="Q47" s="4">
        <v>54.76</v>
      </c>
      <c r="R47" s="1">
        <f t="shared" si="1"/>
        <v>1</v>
      </c>
      <c r="S47">
        <v>1</v>
      </c>
      <c r="T47" t="s">
        <v>11</v>
      </c>
      <c r="U47" t="str">
        <f t="shared" si="2"/>
        <v>no</v>
      </c>
      <c r="Y47" t="s">
        <v>6006</v>
      </c>
    </row>
    <row r="48" spans="1:25" x14ac:dyDescent="0.25">
      <c r="A48" t="s">
        <v>101</v>
      </c>
      <c r="B48" t="s">
        <v>101</v>
      </c>
      <c r="C48" t="s">
        <v>122</v>
      </c>
      <c r="D48" t="s">
        <v>132</v>
      </c>
      <c r="E48" t="s">
        <v>133</v>
      </c>
      <c r="F48">
        <v>1</v>
      </c>
      <c r="G48" t="s">
        <v>6018</v>
      </c>
      <c r="H48">
        <v>2021</v>
      </c>
      <c r="I48" t="s">
        <v>4</v>
      </c>
      <c r="J48" t="s">
        <v>6007</v>
      </c>
      <c r="K48" t="s">
        <v>5</v>
      </c>
      <c r="L48" t="s">
        <v>134</v>
      </c>
      <c r="M48" t="s">
        <v>106</v>
      </c>
      <c r="P48" s="4">
        <f t="shared" si="0"/>
        <v>68</v>
      </c>
      <c r="Q48" s="4">
        <v>68</v>
      </c>
      <c r="R48" s="1">
        <f t="shared" si="1"/>
        <v>1</v>
      </c>
      <c r="S48">
        <v>1</v>
      </c>
      <c r="T48" t="s">
        <v>11</v>
      </c>
      <c r="U48" t="str">
        <f t="shared" si="2"/>
        <v>no</v>
      </c>
      <c r="Y48" t="s">
        <v>6006</v>
      </c>
    </row>
    <row r="49" spans="1:25" x14ac:dyDescent="0.25">
      <c r="A49" t="s">
        <v>101</v>
      </c>
      <c r="B49" t="s">
        <v>101</v>
      </c>
      <c r="C49" t="s">
        <v>122</v>
      </c>
      <c r="D49" t="s">
        <v>135</v>
      </c>
      <c r="E49" t="s">
        <v>136</v>
      </c>
      <c r="F49">
        <v>1</v>
      </c>
      <c r="G49" t="s">
        <v>6018</v>
      </c>
      <c r="H49">
        <v>2018</v>
      </c>
      <c r="I49" t="s">
        <v>4</v>
      </c>
      <c r="J49" t="s">
        <v>6007</v>
      </c>
      <c r="K49" t="s">
        <v>5</v>
      </c>
      <c r="L49" t="s">
        <v>137</v>
      </c>
      <c r="M49" t="s">
        <v>106</v>
      </c>
      <c r="P49" s="4">
        <f t="shared" si="0"/>
        <v>68.399999999999991</v>
      </c>
      <c r="Q49" s="4">
        <v>68.399999999999991</v>
      </c>
      <c r="R49" s="1">
        <f t="shared" si="1"/>
        <v>1</v>
      </c>
      <c r="S49">
        <v>1</v>
      </c>
      <c r="T49" t="s">
        <v>11</v>
      </c>
      <c r="U49" t="str">
        <f t="shared" si="2"/>
        <v>no</v>
      </c>
      <c r="Y49" t="s">
        <v>6006</v>
      </c>
    </row>
    <row r="50" spans="1:25" x14ac:dyDescent="0.25">
      <c r="A50" t="s">
        <v>101</v>
      </c>
      <c r="B50" t="s">
        <v>101</v>
      </c>
      <c r="C50" t="s">
        <v>122</v>
      </c>
      <c r="D50" t="s">
        <v>135</v>
      </c>
      <c r="E50" t="s">
        <v>138</v>
      </c>
      <c r="F50">
        <v>1</v>
      </c>
      <c r="G50" t="s">
        <v>6018</v>
      </c>
      <c r="H50">
        <v>2020</v>
      </c>
      <c r="I50" t="s">
        <v>4</v>
      </c>
      <c r="J50" t="s">
        <v>6007</v>
      </c>
      <c r="K50" t="s">
        <v>5</v>
      </c>
      <c r="L50" t="s">
        <v>137</v>
      </c>
      <c r="M50" t="s">
        <v>106</v>
      </c>
      <c r="P50" s="4">
        <f t="shared" si="0"/>
        <v>65.55</v>
      </c>
      <c r="Q50" s="4">
        <v>65.55</v>
      </c>
      <c r="R50" s="1">
        <f t="shared" si="1"/>
        <v>1</v>
      </c>
      <c r="S50">
        <v>1</v>
      </c>
      <c r="T50" t="s">
        <v>11</v>
      </c>
      <c r="U50" t="str">
        <f t="shared" si="2"/>
        <v>no</v>
      </c>
      <c r="Y50" t="s">
        <v>6006</v>
      </c>
    </row>
    <row r="51" spans="1:25" x14ac:dyDescent="0.25">
      <c r="A51" t="s">
        <v>101</v>
      </c>
      <c r="B51" t="s">
        <v>101</v>
      </c>
      <c r="C51" t="s">
        <v>122</v>
      </c>
      <c r="D51" t="s">
        <v>139</v>
      </c>
      <c r="E51" t="s">
        <v>140</v>
      </c>
      <c r="F51">
        <v>1</v>
      </c>
      <c r="G51" t="s">
        <v>6018</v>
      </c>
      <c r="H51">
        <v>2012</v>
      </c>
      <c r="I51" t="s">
        <v>4</v>
      </c>
      <c r="J51" t="s">
        <v>6007</v>
      </c>
      <c r="K51" t="s">
        <v>5</v>
      </c>
      <c r="L51" t="s">
        <v>141</v>
      </c>
      <c r="P51" s="4">
        <f t="shared" si="0"/>
        <v>2.2879999999999998</v>
      </c>
      <c r="Q51" s="4">
        <v>2.2879999999999998</v>
      </c>
      <c r="R51" s="1">
        <f t="shared" si="1"/>
        <v>1</v>
      </c>
      <c r="S51">
        <v>1</v>
      </c>
      <c r="T51" t="s">
        <v>17</v>
      </c>
      <c r="U51" t="str">
        <f t="shared" si="2"/>
        <v>no</v>
      </c>
      <c r="Y51" t="s">
        <v>6006</v>
      </c>
    </row>
    <row r="52" spans="1:25" x14ac:dyDescent="0.25">
      <c r="A52" t="s">
        <v>101</v>
      </c>
      <c r="B52" t="s">
        <v>101</v>
      </c>
      <c r="C52" t="s">
        <v>122</v>
      </c>
      <c r="E52" t="s">
        <v>142</v>
      </c>
      <c r="F52">
        <v>1</v>
      </c>
      <c r="G52" t="s">
        <v>6018</v>
      </c>
      <c r="H52">
        <v>2022</v>
      </c>
      <c r="I52" t="s">
        <v>4</v>
      </c>
      <c r="J52" t="s">
        <v>6007</v>
      </c>
      <c r="K52" t="s">
        <v>5</v>
      </c>
      <c r="L52" t="s">
        <v>143</v>
      </c>
      <c r="P52" s="4">
        <f t="shared" si="0"/>
        <v>52</v>
      </c>
      <c r="Q52" s="4">
        <v>52</v>
      </c>
      <c r="R52" s="1">
        <f t="shared" si="1"/>
        <v>1</v>
      </c>
      <c r="S52">
        <v>1</v>
      </c>
      <c r="T52" t="s">
        <v>7</v>
      </c>
      <c r="U52" t="str">
        <f t="shared" si="2"/>
        <v>no</v>
      </c>
      <c r="Y52" t="s">
        <v>6006</v>
      </c>
    </row>
    <row r="53" spans="1:25" x14ac:dyDescent="0.25">
      <c r="A53" t="s">
        <v>101</v>
      </c>
      <c r="B53" t="s">
        <v>101</v>
      </c>
      <c r="C53" t="s">
        <v>144</v>
      </c>
      <c r="D53" t="s">
        <v>145</v>
      </c>
      <c r="E53" t="s">
        <v>146</v>
      </c>
      <c r="F53">
        <v>1</v>
      </c>
      <c r="G53" t="s">
        <v>6018</v>
      </c>
      <c r="H53">
        <v>2018</v>
      </c>
      <c r="I53" t="s">
        <v>4</v>
      </c>
      <c r="J53" t="s">
        <v>6007</v>
      </c>
      <c r="K53" t="s">
        <v>5</v>
      </c>
      <c r="L53" t="s">
        <v>147</v>
      </c>
      <c r="P53" s="4">
        <f t="shared" si="0"/>
        <v>30.779999999999998</v>
      </c>
      <c r="Q53" s="4">
        <v>30.779999999999998</v>
      </c>
      <c r="R53" s="1">
        <f t="shared" si="1"/>
        <v>1</v>
      </c>
      <c r="S53">
        <v>1</v>
      </c>
      <c r="T53" t="s">
        <v>11</v>
      </c>
      <c r="U53" t="str">
        <f t="shared" si="2"/>
        <v>no</v>
      </c>
      <c r="Y53" t="s">
        <v>6006</v>
      </c>
    </row>
    <row r="54" spans="1:25" x14ac:dyDescent="0.25">
      <c r="A54" t="s">
        <v>101</v>
      </c>
      <c r="B54" t="s">
        <v>101</v>
      </c>
      <c r="C54" t="s">
        <v>144</v>
      </c>
      <c r="D54" t="s">
        <v>148</v>
      </c>
      <c r="E54" t="s">
        <v>149</v>
      </c>
      <c r="F54">
        <v>1</v>
      </c>
      <c r="G54" t="s">
        <v>6018</v>
      </c>
      <c r="H54">
        <v>2019</v>
      </c>
      <c r="I54" t="s">
        <v>4</v>
      </c>
      <c r="J54" t="s">
        <v>6007</v>
      </c>
      <c r="K54" t="s">
        <v>5</v>
      </c>
      <c r="L54" t="s">
        <v>150</v>
      </c>
      <c r="P54" s="4">
        <f t="shared" si="0"/>
        <v>57</v>
      </c>
      <c r="Q54" s="4">
        <v>57</v>
      </c>
      <c r="R54" s="1">
        <f t="shared" si="1"/>
        <v>1</v>
      </c>
      <c r="S54">
        <v>1</v>
      </c>
      <c r="T54" t="s">
        <v>11</v>
      </c>
      <c r="U54" t="str">
        <f t="shared" si="2"/>
        <v>no</v>
      </c>
      <c r="Y54" t="s">
        <v>6006</v>
      </c>
    </row>
    <row r="55" spans="1:25" x14ac:dyDescent="0.25">
      <c r="A55" t="s">
        <v>101</v>
      </c>
      <c r="B55" t="s">
        <v>101</v>
      </c>
      <c r="C55" t="s">
        <v>144</v>
      </c>
      <c r="D55" t="s">
        <v>145</v>
      </c>
      <c r="E55" t="s">
        <v>151</v>
      </c>
      <c r="F55">
        <v>1</v>
      </c>
      <c r="G55" t="s">
        <v>6018</v>
      </c>
      <c r="H55">
        <v>2019</v>
      </c>
      <c r="I55" t="s">
        <v>4</v>
      </c>
      <c r="J55" t="s">
        <v>6007</v>
      </c>
      <c r="K55" t="s">
        <v>21</v>
      </c>
      <c r="L55" t="s">
        <v>22</v>
      </c>
      <c r="N55" t="s">
        <v>56</v>
      </c>
      <c r="P55" s="4">
        <f t="shared" si="0"/>
        <v>269.09999999999997</v>
      </c>
      <c r="Q55" s="4">
        <v>269.09999999999997</v>
      </c>
      <c r="R55" s="1">
        <f t="shared" si="1"/>
        <v>0</v>
      </c>
      <c r="S55">
        <v>0</v>
      </c>
      <c r="T55" t="s">
        <v>40</v>
      </c>
      <c r="U55" t="str">
        <f t="shared" si="2"/>
        <v>yes</v>
      </c>
      <c r="Y55" t="s">
        <v>6006</v>
      </c>
    </row>
    <row r="56" spans="1:25" x14ac:dyDescent="0.25">
      <c r="A56" t="s">
        <v>101</v>
      </c>
      <c r="B56" t="s">
        <v>101</v>
      </c>
      <c r="C56" t="s">
        <v>144</v>
      </c>
      <c r="E56" t="s">
        <v>152</v>
      </c>
      <c r="F56">
        <v>1</v>
      </c>
      <c r="G56" t="s">
        <v>6018</v>
      </c>
      <c r="H56">
        <v>2019</v>
      </c>
      <c r="I56" t="s">
        <v>4</v>
      </c>
      <c r="J56" t="s">
        <v>6007</v>
      </c>
      <c r="K56" t="s">
        <v>21</v>
      </c>
      <c r="L56" t="s">
        <v>22</v>
      </c>
      <c r="N56" t="s">
        <v>56</v>
      </c>
      <c r="O56" t="s">
        <v>153</v>
      </c>
      <c r="P56" s="4">
        <f t="shared" si="0"/>
        <v>1686.8999999999999</v>
      </c>
      <c r="Q56" s="4">
        <v>1686.8999999999999</v>
      </c>
      <c r="R56" s="1">
        <f t="shared" si="1"/>
        <v>0</v>
      </c>
      <c r="S56">
        <v>0</v>
      </c>
      <c r="T56" t="s">
        <v>40</v>
      </c>
      <c r="U56" t="str">
        <f t="shared" si="2"/>
        <v>yes</v>
      </c>
      <c r="Y56" t="s">
        <v>6006</v>
      </c>
    </row>
    <row r="57" spans="1:25" x14ac:dyDescent="0.25">
      <c r="A57" t="s">
        <v>101</v>
      </c>
      <c r="B57" t="s">
        <v>101</v>
      </c>
      <c r="C57" t="s">
        <v>154</v>
      </c>
      <c r="E57" t="s">
        <v>155</v>
      </c>
      <c r="F57">
        <v>1</v>
      </c>
      <c r="G57" t="s">
        <v>6018</v>
      </c>
      <c r="H57">
        <v>2021</v>
      </c>
      <c r="I57" t="s">
        <v>4</v>
      </c>
      <c r="J57" t="s">
        <v>6007</v>
      </c>
      <c r="K57" t="s">
        <v>5</v>
      </c>
      <c r="L57" t="s">
        <v>156</v>
      </c>
      <c r="M57" t="s">
        <v>106</v>
      </c>
      <c r="P57" s="4">
        <f t="shared" si="0"/>
        <v>50</v>
      </c>
      <c r="Q57" s="4">
        <v>50</v>
      </c>
      <c r="R57" s="1">
        <f t="shared" si="1"/>
        <v>1</v>
      </c>
      <c r="S57">
        <v>1</v>
      </c>
      <c r="T57" t="s">
        <v>11</v>
      </c>
      <c r="U57" t="str">
        <f t="shared" si="2"/>
        <v>no</v>
      </c>
      <c r="Y57" t="s">
        <v>6006</v>
      </c>
    </row>
    <row r="58" spans="1:25" x14ac:dyDescent="0.25">
      <c r="A58" t="s">
        <v>101</v>
      </c>
      <c r="B58" t="s">
        <v>101</v>
      </c>
      <c r="C58" t="s">
        <v>154</v>
      </c>
      <c r="D58" t="s">
        <v>157</v>
      </c>
      <c r="E58" t="s">
        <v>158</v>
      </c>
      <c r="F58">
        <v>1</v>
      </c>
      <c r="G58" t="s">
        <v>6018</v>
      </c>
      <c r="H58">
        <v>2019</v>
      </c>
      <c r="I58" t="s">
        <v>4</v>
      </c>
      <c r="J58" t="s">
        <v>6007</v>
      </c>
      <c r="K58" t="s">
        <v>5</v>
      </c>
      <c r="L58" t="s">
        <v>159</v>
      </c>
      <c r="M58" t="s">
        <v>106</v>
      </c>
      <c r="P58" s="4">
        <f t="shared" si="0"/>
        <v>60</v>
      </c>
      <c r="Q58" s="4">
        <v>60</v>
      </c>
      <c r="R58" s="1">
        <f t="shared" si="1"/>
        <v>1</v>
      </c>
      <c r="S58">
        <v>1</v>
      </c>
      <c r="T58" t="s">
        <v>11</v>
      </c>
      <c r="U58" t="str">
        <f t="shared" si="2"/>
        <v>no</v>
      </c>
      <c r="Y58" t="s">
        <v>6006</v>
      </c>
    </row>
    <row r="59" spans="1:25" x14ac:dyDescent="0.25">
      <c r="A59" t="s">
        <v>101</v>
      </c>
      <c r="B59" t="s">
        <v>101</v>
      </c>
      <c r="C59" t="s">
        <v>154</v>
      </c>
      <c r="D59" t="s">
        <v>157</v>
      </c>
      <c r="E59" t="s">
        <v>160</v>
      </c>
      <c r="F59">
        <v>1</v>
      </c>
      <c r="G59" t="s">
        <v>6018</v>
      </c>
      <c r="H59">
        <v>2020</v>
      </c>
      <c r="I59" t="s">
        <v>4</v>
      </c>
      <c r="J59" t="s">
        <v>6007</v>
      </c>
      <c r="K59" t="s">
        <v>5</v>
      </c>
      <c r="L59" t="s">
        <v>159</v>
      </c>
      <c r="M59" t="s">
        <v>106</v>
      </c>
      <c r="P59" s="4">
        <f t="shared" si="0"/>
        <v>54.6</v>
      </c>
      <c r="Q59" s="4">
        <v>54.6</v>
      </c>
      <c r="R59" s="1">
        <f t="shared" si="1"/>
        <v>1</v>
      </c>
      <c r="S59">
        <v>1</v>
      </c>
      <c r="T59" t="s">
        <v>11</v>
      </c>
      <c r="U59" t="str">
        <f t="shared" si="2"/>
        <v>no</v>
      </c>
      <c r="Y59" t="s">
        <v>6006</v>
      </c>
    </row>
    <row r="60" spans="1:25" x14ac:dyDescent="0.25">
      <c r="A60" t="s">
        <v>101</v>
      </c>
      <c r="B60" t="s">
        <v>101</v>
      </c>
      <c r="C60" t="s">
        <v>154</v>
      </c>
      <c r="D60" t="s">
        <v>161</v>
      </c>
      <c r="E60" t="s">
        <v>162</v>
      </c>
      <c r="F60">
        <v>1</v>
      </c>
      <c r="G60" t="s">
        <v>6018</v>
      </c>
      <c r="H60">
        <v>2020</v>
      </c>
      <c r="I60" t="s">
        <v>4</v>
      </c>
      <c r="J60" t="s">
        <v>6007</v>
      </c>
      <c r="K60" t="s">
        <v>5</v>
      </c>
      <c r="L60" t="s">
        <v>163</v>
      </c>
      <c r="P60" s="4">
        <f t="shared" si="0"/>
        <v>99</v>
      </c>
      <c r="Q60" s="4">
        <v>99</v>
      </c>
      <c r="R60" s="1">
        <f t="shared" si="1"/>
        <v>1</v>
      </c>
      <c r="S60">
        <v>1</v>
      </c>
      <c r="T60" t="s">
        <v>40</v>
      </c>
      <c r="U60" t="str">
        <f t="shared" si="2"/>
        <v>no</v>
      </c>
      <c r="Y60" t="s">
        <v>6006</v>
      </c>
    </row>
    <row r="61" spans="1:25" x14ac:dyDescent="0.25">
      <c r="A61" t="s">
        <v>101</v>
      </c>
      <c r="B61" t="s">
        <v>101</v>
      </c>
      <c r="C61" t="s">
        <v>154</v>
      </c>
      <c r="D61" t="s">
        <v>161</v>
      </c>
      <c r="E61" t="s">
        <v>164</v>
      </c>
      <c r="F61">
        <v>1</v>
      </c>
      <c r="G61" t="s">
        <v>6018</v>
      </c>
      <c r="H61">
        <v>2022</v>
      </c>
      <c r="I61" t="s">
        <v>4</v>
      </c>
      <c r="J61" t="s">
        <v>6007</v>
      </c>
      <c r="K61" t="s">
        <v>5</v>
      </c>
      <c r="L61" t="s">
        <v>163</v>
      </c>
      <c r="P61" s="4">
        <f t="shared" si="0"/>
        <v>101</v>
      </c>
      <c r="Q61" s="4">
        <v>101</v>
      </c>
      <c r="R61" s="1">
        <f t="shared" si="1"/>
        <v>1</v>
      </c>
      <c r="S61">
        <v>1</v>
      </c>
      <c r="T61" t="s">
        <v>7</v>
      </c>
      <c r="U61" t="str">
        <f t="shared" si="2"/>
        <v>no</v>
      </c>
      <c r="Y61" t="s">
        <v>6006</v>
      </c>
    </row>
    <row r="62" spans="1:25" x14ac:dyDescent="0.25">
      <c r="A62" t="s">
        <v>101</v>
      </c>
      <c r="B62" t="s">
        <v>101</v>
      </c>
      <c r="C62" t="s">
        <v>154</v>
      </c>
      <c r="D62" t="s">
        <v>165</v>
      </c>
      <c r="E62" t="s">
        <v>166</v>
      </c>
      <c r="F62">
        <v>1</v>
      </c>
      <c r="G62" t="s">
        <v>6018</v>
      </c>
      <c r="H62">
        <v>2022</v>
      </c>
      <c r="I62" t="s">
        <v>4</v>
      </c>
      <c r="J62" t="s">
        <v>6007</v>
      </c>
      <c r="K62" t="s">
        <v>5</v>
      </c>
      <c r="L62" t="s">
        <v>109</v>
      </c>
      <c r="M62" t="s">
        <v>110</v>
      </c>
      <c r="P62" s="4">
        <f t="shared" si="0"/>
        <v>86</v>
      </c>
      <c r="Q62" s="4">
        <v>86</v>
      </c>
      <c r="R62" s="1">
        <f t="shared" si="1"/>
        <v>1</v>
      </c>
      <c r="S62">
        <v>1</v>
      </c>
      <c r="T62" t="s">
        <v>7</v>
      </c>
      <c r="U62" t="str">
        <f t="shared" si="2"/>
        <v>no</v>
      </c>
      <c r="Y62" t="s">
        <v>6006</v>
      </c>
    </row>
    <row r="63" spans="1:25" x14ac:dyDescent="0.25">
      <c r="A63" t="s">
        <v>101</v>
      </c>
      <c r="B63" t="s">
        <v>101</v>
      </c>
      <c r="C63" t="s">
        <v>154</v>
      </c>
      <c r="D63" t="s">
        <v>19</v>
      </c>
      <c r="E63" t="s">
        <v>167</v>
      </c>
      <c r="F63">
        <v>1</v>
      </c>
      <c r="G63" t="s">
        <v>6018</v>
      </c>
      <c r="H63">
        <v>2014</v>
      </c>
      <c r="I63" t="s">
        <v>4</v>
      </c>
      <c r="J63" t="s">
        <v>6007</v>
      </c>
      <c r="K63" t="s">
        <v>21</v>
      </c>
      <c r="L63" t="s">
        <v>22</v>
      </c>
      <c r="M63" t="s">
        <v>19</v>
      </c>
      <c r="N63" t="s">
        <v>23</v>
      </c>
      <c r="O63" t="s">
        <v>168</v>
      </c>
      <c r="P63" s="4">
        <f t="shared" si="0"/>
        <v>161</v>
      </c>
      <c r="Q63" s="4">
        <v>161</v>
      </c>
      <c r="R63" s="1">
        <f t="shared" si="1"/>
        <v>0</v>
      </c>
      <c r="S63">
        <v>0</v>
      </c>
      <c r="T63" t="s">
        <v>17</v>
      </c>
      <c r="U63" t="str">
        <f t="shared" si="2"/>
        <v>yes</v>
      </c>
      <c r="Y63" t="s">
        <v>6006</v>
      </c>
    </row>
    <row r="64" spans="1:25" x14ac:dyDescent="0.25">
      <c r="A64" t="s">
        <v>101</v>
      </c>
      <c r="B64" t="s">
        <v>101</v>
      </c>
      <c r="C64" t="s">
        <v>154</v>
      </c>
      <c r="D64" t="s">
        <v>19</v>
      </c>
      <c r="E64" t="s">
        <v>169</v>
      </c>
      <c r="F64">
        <v>1</v>
      </c>
      <c r="G64" t="s">
        <v>6018</v>
      </c>
      <c r="H64">
        <v>2014</v>
      </c>
      <c r="I64" t="s">
        <v>4</v>
      </c>
      <c r="J64" t="s">
        <v>6007</v>
      </c>
      <c r="K64" t="s">
        <v>21</v>
      </c>
      <c r="L64" t="s">
        <v>22</v>
      </c>
      <c r="M64" t="s">
        <v>19</v>
      </c>
      <c r="N64" t="s">
        <v>23</v>
      </c>
      <c r="O64" t="s">
        <v>168</v>
      </c>
      <c r="P64" s="4">
        <f t="shared" si="0"/>
        <v>91</v>
      </c>
      <c r="Q64" s="4">
        <v>91</v>
      </c>
      <c r="R64" s="1">
        <f t="shared" si="1"/>
        <v>0</v>
      </c>
      <c r="S64">
        <v>0</v>
      </c>
      <c r="T64" t="s">
        <v>17</v>
      </c>
      <c r="U64" t="str">
        <f t="shared" si="2"/>
        <v>yes</v>
      </c>
      <c r="Y64" t="s">
        <v>6006</v>
      </c>
    </row>
    <row r="65" spans="1:25" x14ac:dyDescent="0.25">
      <c r="A65" t="s">
        <v>101</v>
      </c>
      <c r="B65" t="s">
        <v>101</v>
      </c>
      <c r="C65" t="s">
        <v>154</v>
      </c>
      <c r="D65" t="s">
        <v>19</v>
      </c>
      <c r="E65" t="s">
        <v>170</v>
      </c>
      <c r="F65">
        <v>1</v>
      </c>
      <c r="G65" t="s">
        <v>6018</v>
      </c>
      <c r="H65">
        <v>2013</v>
      </c>
      <c r="I65" t="s">
        <v>4</v>
      </c>
      <c r="J65" t="s">
        <v>6007</v>
      </c>
      <c r="K65" t="s">
        <v>21</v>
      </c>
      <c r="L65" t="s">
        <v>22</v>
      </c>
      <c r="M65" t="s">
        <v>19</v>
      </c>
      <c r="N65" t="s">
        <v>23</v>
      </c>
      <c r="O65" t="s">
        <v>171</v>
      </c>
      <c r="P65" s="4">
        <f t="shared" si="0"/>
        <v>24</v>
      </c>
      <c r="Q65" s="4">
        <v>24</v>
      </c>
      <c r="R65" s="1">
        <f t="shared" si="1"/>
        <v>0</v>
      </c>
      <c r="S65">
        <v>0</v>
      </c>
      <c r="T65" t="s">
        <v>17</v>
      </c>
      <c r="U65" t="str">
        <f t="shared" si="2"/>
        <v>yes</v>
      </c>
      <c r="Y65" t="s">
        <v>6006</v>
      </c>
    </row>
    <row r="66" spans="1:25" x14ac:dyDescent="0.25">
      <c r="A66" t="s">
        <v>101</v>
      </c>
      <c r="B66" t="s">
        <v>101</v>
      </c>
      <c r="C66" t="s">
        <v>154</v>
      </c>
      <c r="D66" t="s">
        <v>172</v>
      </c>
      <c r="E66" t="s">
        <v>173</v>
      </c>
      <c r="F66">
        <v>1</v>
      </c>
      <c r="G66" t="s">
        <v>6018</v>
      </c>
      <c r="H66">
        <v>2018</v>
      </c>
      <c r="I66" t="s">
        <v>4</v>
      </c>
      <c r="J66" t="s">
        <v>6007</v>
      </c>
      <c r="K66" t="s">
        <v>5</v>
      </c>
      <c r="L66" t="s">
        <v>174</v>
      </c>
      <c r="M66" t="s">
        <v>106</v>
      </c>
      <c r="P66" s="4">
        <f t="shared" ref="P66:P129" si="3">IFERROR(IF(Q66&gt;0,Q66*1,0),0)</f>
        <v>73.8</v>
      </c>
      <c r="Q66" s="4">
        <v>73.8</v>
      </c>
      <c r="R66" s="1">
        <f t="shared" ref="R66:R129" si="4">IFERROR(IF(S66&gt;0,S66*1,0),0)</f>
        <v>1</v>
      </c>
      <c r="S66">
        <v>1</v>
      </c>
      <c r="T66" t="s">
        <v>11</v>
      </c>
      <c r="U66" t="str">
        <f t="shared" ref="U66:U129" si="5">IF(S66 = 1,"no","yes")</f>
        <v>no</v>
      </c>
      <c r="Y66" t="s">
        <v>6006</v>
      </c>
    </row>
    <row r="67" spans="1:25" x14ac:dyDescent="0.25">
      <c r="A67" t="s">
        <v>101</v>
      </c>
      <c r="B67" t="s">
        <v>101</v>
      </c>
      <c r="C67" t="s">
        <v>154</v>
      </c>
      <c r="D67" t="s">
        <v>172</v>
      </c>
      <c r="E67" t="s">
        <v>175</v>
      </c>
      <c r="F67">
        <v>1</v>
      </c>
      <c r="G67" t="s">
        <v>6018</v>
      </c>
      <c r="H67">
        <v>2019</v>
      </c>
      <c r="I67" t="s">
        <v>4</v>
      </c>
      <c r="J67" t="s">
        <v>6007</v>
      </c>
      <c r="K67" t="s">
        <v>5</v>
      </c>
      <c r="L67" t="s">
        <v>174</v>
      </c>
      <c r="M67" t="s">
        <v>106</v>
      </c>
      <c r="P67" s="4">
        <f t="shared" si="3"/>
        <v>73.8</v>
      </c>
      <c r="Q67" s="4">
        <v>73.8</v>
      </c>
      <c r="R67" s="1">
        <f t="shared" si="4"/>
        <v>1</v>
      </c>
      <c r="S67">
        <v>1</v>
      </c>
      <c r="T67" t="s">
        <v>11</v>
      </c>
      <c r="U67" t="str">
        <f t="shared" si="5"/>
        <v>no</v>
      </c>
      <c r="Y67" t="s">
        <v>6006</v>
      </c>
    </row>
    <row r="68" spans="1:25" x14ac:dyDescent="0.25">
      <c r="A68" t="s">
        <v>101</v>
      </c>
      <c r="B68" t="s">
        <v>101</v>
      </c>
      <c r="C68" t="s">
        <v>154</v>
      </c>
      <c r="D68" t="s">
        <v>176</v>
      </c>
      <c r="E68" t="s">
        <v>177</v>
      </c>
      <c r="F68">
        <v>1</v>
      </c>
      <c r="G68" t="s">
        <v>6018</v>
      </c>
      <c r="H68">
        <v>2020</v>
      </c>
      <c r="I68" t="s">
        <v>4</v>
      </c>
      <c r="J68" t="s">
        <v>6007</v>
      </c>
      <c r="K68" t="s">
        <v>5</v>
      </c>
      <c r="L68" t="s">
        <v>174</v>
      </c>
      <c r="M68" t="s">
        <v>106</v>
      </c>
      <c r="P68" s="4">
        <f t="shared" si="3"/>
        <v>55.000000000000007</v>
      </c>
      <c r="Q68" s="4">
        <v>55.000000000000007</v>
      </c>
      <c r="R68" s="1">
        <f t="shared" si="4"/>
        <v>1</v>
      </c>
      <c r="S68">
        <v>1</v>
      </c>
      <c r="T68" t="s">
        <v>11</v>
      </c>
      <c r="U68" t="str">
        <f t="shared" si="5"/>
        <v>no</v>
      </c>
      <c r="Y68" t="s">
        <v>6006</v>
      </c>
    </row>
    <row r="69" spans="1:25" x14ac:dyDescent="0.25">
      <c r="A69" t="s">
        <v>101</v>
      </c>
      <c r="B69" t="s">
        <v>101</v>
      </c>
      <c r="C69" t="s">
        <v>154</v>
      </c>
      <c r="E69" t="s">
        <v>178</v>
      </c>
      <c r="F69">
        <v>1</v>
      </c>
      <c r="G69" t="s">
        <v>6018</v>
      </c>
      <c r="H69">
        <v>2022</v>
      </c>
      <c r="I69" t="s">
        <v>4</v>
      </c>
      <c r="J69" t="s">
        <v>6007</v>
      </c>
      <c r="K69" t="s">
        <v>5</v>
      </c>
      <c r="L69" t="s">
        <v>179</v>
      </c>
      <c r="P69" s="4">
        <f t="shared" si="3"/>
        <v>69.75</v>
      </c>
      <c r="Q69" s="4">
        <v>69.75</v>
      </c>
      <c r="R69" s="1">
        <f t="shared" si="4"/>
        <v>1</v>
      </c>
      <c r="S69">
        <v>1</v>
      </c>
      <c r="T69" t="s">
        <v>7</v>
      </c>
      <c r="U69" t="str">
        <f t="shared" si="5"/>
        <v>no</v>
      </c>
      <c r="Y69" t="s">
        <v>6006</v>
      </c>
    </row>
    <row r="70" spans="1:25" x14ac:dyDescent="0.25">
      <c r="A70" t="s">
        <v>101</v>
      </c>
      <c r="B70" t="s">
        <v>101</v>
      </c>
      <c r="C70" t="s">
        <v>154</v>
      </c>
      <c r="D70" t="s">
        <v>180</v>
      </c>
      <c r="E70" t="s">
        <v>181</v>
      </c>
      <c r="F70">
        <v>1</v>
      </c>
      <c r="G70" t="s">
        <v>6018</v>
      </c>
      <c r="H70">
        <v>2017</v>
      </c>
      <c r="I70" t="s">
        <v>4</v>
      </c>
      <c r="J70" t="s">
        <v>6007</v>
      </c>
      <c r="K70" t="s">
        <v>21</v>
      </c>
      <c r="L70" t="s">
        <v>22</v>
      </c>
      <c r="N70" t="s">
        <v>56</v>
      </c>
      <c r="P70" s="4">
        <f t="shared" si="3"/>
        <v>50.440000000000005</v>
      </c>
      <c r="Q70" s="4">
        <v>50.440000000000005</v>
      </c>
      <c r="R70" s="1">
        <f t="shared" si="4"/>
        <v>0</v>
      </c>
      <c r="S70">
        <v>0</v>
      </c>
      <c r="T70" t="s">
        <v>40</v>
      </c>
      <c r="U70" t="str">
        <f t="shared" si="5"/>
        <v>yes</v>
      </c>
      <c r="Y70" t="s">
        <v>6006</v>
      </c>
    </row>
    <row r="71" spans="1:25" x14ac:dyDescent="0.25">
      <c r="A71" t="s">
        <v>101</v>
      </c>
      <c r="B71" t="s">
        <v>101</v>
      </c>
      <c r="C71" t="s">
        <v>182</v>
      </c>
      <c r="D71" t="s">
        <v>183</v>
      </c>
      <c r="E71" t="s">
        <v>184</v>
      </c>
      <c r="F71">
        <v>1</v>
      </c>
      <c r="G71" t="s">
        <v>6018</v>
      </c>
      <c r="H71">
        <v>2019</v>
      </c>
      <c r="I71" t="s">
        <v>4</v>
      </c>
      <c r="J71" t="s">
        <v>6007</v>
      </c>
      <c r="K71" t="s">
        <v>5</v>
      </c>
      <c r="L71" t="s">
        <v>185</v>
      </c>
      <c r="M71" t="s">
        <v>106</v>
      </c>
      <c r="P71" s="4">
        <f t="shared" si="3"/>
        <v>69.325000000000003</v>
      </c>
      <c r="Q71" s="4">
        <v>69.325000000000003</v>
      </c>
      <c r="R71" s="1">
        <f t="shared" si="4"/>
        <v>1</v>
      </c>
      <c r="S71">
        <v>1</v>
      </c>
      <c r="T71" t="s">
        <v>11</v>
      </c>
      <c r="U71" t="str">
        <f t="shared" si="5"/>
        <v>no</v>
      </c>
      <c r="Y71" t="s">
        <v>6006</v>
      </c>
    </row>
    <row r="72" spans="1:25" x14ac:dyDescent="0.25">
      <c r="A72" t="s">
        <v>101</v>
      </c>
      <c r="B72" t="s">
        <v>101</v>
      </c>
      <c r="C72" t="s">
        <v>182</v>
      </c>
      <c r="D72" t="s">
        <v>186</v>
      </c>
      <c r="E72" t="s">
        <v>187</v>
      </c>
      <c r="F72">
        <v>1</v>
      </c>
      <c r="G72" t="s">
        <v>6018</v>
      </c>
      <c r="H72">
        <v>2020</v>
      </c>
      <c r="I72" t="s">
        <v>4</v>
      </c>
      <c r="J72" t="s">
        <v>6007</v>
      </c>
      <c r="K72" t="s">
        <v>5</v>
      </c>
      <c r="L72" t="s">
        <v>188</v>
      </c>
      <c r="M72" t="s">
        <v>106</v>
      </c>
      <c r="P72" s="4">
        <f t="shared" si="3"/>
        <v>59</v>
      </c>
      <c r="Q72" s="4">
        <v>59</v>
      </c>
      <c r="R72" s="1">
        <f t="shared" si="4"/>
        <v>1</v>
      </c>
      <c r="S72">
        <v>1</v>
      </c>
      <c r="T72" t="s">
        <v>11</v>
      </c>
      <c r="U72" t="str">
        <f t="shared" si="5"/>
        <v>no</v>
      </c>
      <c r="Y72" t="s">
        <v>6006</v>
      </c>
    </row>
    <row r="73" spans="1:25" x14ac:dyDescent="0.25">
      <c r="A73" t="s">
        <v>101</v>
      </c>
      <c r="B73" t="s">
        <v>101</v>
      </c>
      <c r="C73" t="s">
        <v>182</v>
      </c>
      <c r="D73" t="s">
        <v>189</v>
      </c>
      <c r="E73" t="s">
        <v>190</v>
      </c>
      <c r="F73">
        <v>1</v>
      </c>
      <c r="G73" t="s">
        <v>6018</v>
      </c>
      <c r="H73">
        <v>2022</v>
      </c>
      <c r="I73" t="s">
        <v>4</v>
      </c>
      <c r="J73" t="s">
        <v>6007</v>
      </c>
      <c r="K73" t="s">
        <v>5</v>
      </c>
      <c r="L73" t="s">
        <v>191</v>
      </c>
      <c r="M73" t="s">
        <v>106</v>
      </c>
      <c r="P73" s="4">
        <f t="shared" si="3"/>
        <v>73</v>
      </c>
      <c r="Q73" s="4">
        <v>73</v>
      </c>
      <c r="R73" s="1">
        <f t="shared" si="4"/>
        <v>1</v>
      </c>
      <c r="S73">
        <v>1</v>
      </c>
      <c r="T73" t="s">
        <v>7</v>
      </c>
      <c r="U73" t="str">
        <f t="shared" si="5"/>
        <v>no</v>
      </c>
      <c r="Y73" t="s">
        <v>6006</v>
      </c>
    </row>
    <row r="74" spans="1:25" x14ac:dyDescent="0.25">
      <c r="A74" t="s">
        <v>101</v>
      </c>
      <c r="B74" t="s">
        <v>101</v>
      </c>
      <c r="C74" t="s">
        <v>182</v>
      </c>
      <c r="D74" t="s">
        <v>192</v>
      </c>
      <c r="E74" t="s">
        <v>193</v>
      </c>
      <c r="F74">
        <v>1</v>
      </c>
      <c r="G74" t="s">
        <v>6018</v>
      </c>
      <c r="H74">
        <v>2018</v>
      </c>
      <c r="I74" t="s">
        <v>4</v>
      </c>
      <c r="J74" t="s">
        <v>6007</v>
      </c>
      <c r="K74" t="s">
        <v>5</v>
      </c>
      <c r="L74" t="s">
        <v>191</v>
      </c>
      <c r="M74" t="s">
        <v>106</v>
      </c>
      <c r="P74" s="4">
        <f t="shared" si="3"/>
        <v>59.625</v>
      </c>
      <c r="Q74" s="4">
        <v>59.625</v>
      </c>
      <c r="R74" s="1">
        <f t="shared" si="4"/>
        <v>1</v>
      </c>
      <c r="S74">
        <v>1</v>
      </c>
      <c r="T74" t="s">
        <v>11</v>
      </c>
      <c r="U74" t="str">
        <f t="shared" si="5"/>
        <v>no</v>
      </c>
      <c r="Y74" t="s">
        <v>6006</v>
      </c>
    </row>
    <row r="75" spans="1:25" x14ac:dyDescent="0.25">
      <c r="A75" t="s">
        <v>101</v>
      </c>
      <c r="B75" t="s">
        <v>101</v>
      </c>
      <c r="C75" t="s">
        <v>182</v>
      </c>
      <c r="D75" t="s">
        <v>194</v>
      </c>
      <c r="E75" t="s">
        <v>195</v>
      </c>
      <c r="F75">
        <v>1</v>
      </c>
      <c r="G75" t="s">
        <v>6018</v>
      </c>
      <c r="H75">
        <v>2018</v>
      </c>
      <c r="I75" t="s">
        <v>4</v>
      </c>
      <c r="J75" t="s">
        <v>6007</v>
      </c>
      <c r="K75" t="s">
        <v>5</v>
      </c>
      <c r="L75" t="s">
        <v>191</v>
      </c>
      <c r="M75" t="s">
        <v>106</v>
      </c>
      <c r="P75" s="4">
        <f t="shared" si="3"/>
        <v>53</v>
      </c>
      <c r="Q75" s="4">
        <v>53</v>
      </c>
      <c r="R75" s="1">
        <f t="shared" si="4"/>
        <v>1</v>
      </c>
      <c r="S75">
        <v>1</v>
      </c>
      <c r="T75" t="s">
        <v>11</v>
      </c>
      <c r="U75" t="str">
        <f t="shared" si="5"/>
        <v>no</v>
      </c>
      <c r="Y75" t="s">
        <v>6006</v>
      </c>
    </row>
    <row r="76" spans="1:25" x14ac:dyDescent="0.25">
      <c r="A76" t="s">
        <v>101</v>
      </c>
      <c r="B76" t="s">
        <v>101</v>
      </c>
      <c r="C76" t="s">
        <v>182</v>
      </c>
      <c r="D76" t="s">
        <v>196</v>
      </c>
      <c r="E76" t="s">
        <v>197</v>
      </c>
      <c r="F76">
        <v>1</v>
      </c>
      <c r="G76" t="s">
        <v>6018</v>
      </c>
      <c r="H76">
        <v>2019</v>
      </c>
      <c r="I76" t="s">
        <v>4</v>
      </c>
      <c r="J76" t="s">
        <v>6007</v>
      </c>
      <c r="K76" t="s">
        <v>5</v>
      </c>
      <c r="L76" t="s">
        <v>198</v>
      </c>
      <c r="M76" t="s">
        <v>106</v>
      </c>
      <c r="O76" t="s">
        <v>199</v>
      </c>
      <c r="P76" s="4">
        <f t="shared" si="3"/>
        <v>55.000000000000007</v>
      </c>
      <c r="Q76" s="4">
        <v>55.000000000000007</v>
      </c>
      <c r="R76" s="1">
        <f t="shared" si="4"/>
        <v>1</v>
      </c>
      <c r="S76">
        <v>1</v>
      </c>
      <c r="T76" t="s">
        <v>11</v>
      </c>
      <c r="U76" t="str">
        <f t="shared" si="5"/>
        <v>no</v>
      </c>
      <c r="Y76" t="s">
        <v>6006</v>
      </c>
    </row>
    <row r="77" spans="1:25" x14ac:dyDescent="0.25">
      <c r="A77" t="s">
        <v>101</v>
      </c>
      <c r="B77" t="s">
        <v>101</v>
      </c>
      <c r="C77" t="s">
        <v>200</v>
      </c>
      <c r="D77" t="s">
        <v>201</v>
      </c>
      <c r="E77" t="s">
        <v>202</v>
      </c>
      <c r="F77">
        <v>1</v>
      </c>
      <c r="G77" t="s">
        <v>6018</v>
      </c>
      <c r="H77">
        <v>2019</v>
      </c>
      <c r="I77" t="s">
        <v>4</v>
      </c>
      <c r="J77" t="s">
        <v>6007</v>
      </c>
      <c r="K77" t="s">
        <v>5</v>
      </c>
      <c r="L77" t="s">
        <v>203</v>
      </c>
      <c r="M77" t="s">
        <v>106</v>
      </c>
      <c r="O77" t="s">
        <v>204</v>
      </c>
      <c r="P77" s="4">
        <f t="shared" si="3"/>
        <v>52.800000000000004</v>
      </c>
      <c r="Q77" s="4">
        <v>52.800000000000004</v>
      </c>
      <c r="R77" s="1">
        <f t="shared" si="4"/>
        <v>1</v>
      </c>
      <c r="S77">
        <v>1</v>
      </c>
      <c r="T77" t="s">
        <v>11</v>
      </c>
      <c r="U77" t="str">
        <f t="shared" si="5"/>
        <v>no</v>
      </c>
      <c r="Y77" t="s">
        <v>6006</v>
      </c>
    </row>
    <row r="78" spans="1:25" x14ac:dyDescent="0.25">
      <c r="A78" t="s">
        <v>101</v>
      </c>
      <c r="B78" t="s">
        <v>101</v>
      </c>
      <c r="C78" t="s">
        <v>200</v>
      </c>
      <c r="D78" t="s">
        <v>205</v>
      </c>
      <c r="E78" t="s">
        <v>206</v>
      </c>
      <c r="F78">
        <v>1</v>
      </c>
      <c r="G78" t="s">
        <v>6018</v>
      </c>
      <c r="H78">
        <v>2020</v>
      </c>
      <c r="I78" t="s">
        <v>4</v>
      </c>
      <c r="J78" t="s">
        <v>6007</v>
      </c>
      <c r="K78" t="s">
        <v>5</v>
      </c>
      <c r="L78" t="s">
        <v>203</v>
      </c>
      <c r="M78" t="s">
        <v>106</v>
      </c>
      <c r="P78" s="4">
        <f t="shared" si="3"/>
        <v>42</v>
      </c>
      <c r="Q78" s="4">
        <v>42</v>
      </c>
      <c r="R78" s="1">
        <f t="shared" si="4"/>
        <v>1</v>
      </c>
      <c r="S78">
        <v>1</v>
      </c>
      <c r="T78" t="s">
        <v>11</v>
      </c>
      <c r="U78" t="str">
        <f t="shared" si="5"/>
        <v>no</v>
      </c>
      <c r="Y78" t="s">
        <v>6006</v>
      </c>
    </row>
    <row r="79" spans="1:25" x14ac:dyDescent="0.25">
      <c r="A79" t="s">
        <v>101</v>
      </c>
      <c r="B79" t="s">
        <v>101</v>
      </c>
      <c r="C79" t="s">
        <v>200</v>
      </c>
      <c r="D79" t="s">
        <v>207</v>
      </c>
      <c r="E79" t="s">
        <v>208</v>
      </c>
      <c r="F79">
        <v>1</v>
      </c>
      <c r="G79" t="s">
        <v>6018</v>
      </c>
      <c r="H79">
        <v>2020</v>
      </c>
      <c r="I79" t="s">
        <v>4</v>
      </c>
      <c r="J79" t="s">
        <v>6007</v>
      </c>
      <c r="K79" t="s">
        <v>5</v>
      </c>
      <c r="L79" t="s">
        <v>203</v>
      </c>
      <c r="M79" t="s">
        <v>106</v>
      </c>
      <c r="O79" t="s">
        <v>209</v>
      </c>
      <c r="P79" s="4">
        <f t="shared" si="3"/>
        <v>70</v>
      </c>
      <c r="Q79" s="4">
        <v>70</v>
      </c>
      <c r="R79" s="1">
        <f t="shared" si="4"/>
        <v>1</v>
      </c>
      <c r="S79">
        <v>1</v>
      </c>
      <c r="T79" t="s">
        <v>11</v>
      </c>
      <c r="U79" t="str">
        <f t="shared" si="5"/>
        <v>no</v>
      </c>
      <c r="Y79" t="s">
        <v>6006</v>
      </c>
    </row>
    <row r="80" spans="1:25" x14ac:dyDescent="0.25">
      <c r="A80" t="s">
        <v>101</v>
      </c>
      <c r="B80" t="s">
        <v>101</v>
      </c>
      <c r="C80" t="s">
        <v>200</v>
      </c>
      <c r="D80" t="s">
        <v>210</v>
      </c>
      <c r="E80" t="s">
        <v>211</v>
      </c>
      <c r="F80">
        <v>1</v>
      </c>
      <c r="G80" t="s">
        <v>6018</v>
      </c>
      <c r="H80">
        <v>2023</v>
      </c>
      <c r="I80" t="s">
        <v>4</v>
      </c>
      <c r="J80" t="s">
        <v>6007</v>
      </c>
      <c r="K80" t="s">
        <v>5</v>
      </c>
      <c r="L80" t="s">
        <v>203</v>
      </c>
      <c r="M80" t="s">
        <v>106</v>
      </c>
      <c r="P80" s="4">
        <f t="shared" si="3"/>
        <v>99.8</v>
      </c>
      <c r="Q80" s="4">
        <v>99.8</v>
      </c>
      <c r="R80" s="1">
        <f t="shared" si="4"/>
        <v>1</v>
      </c>
      <c r="S80">
        <v>1</v>
      </c>
      <c r="T80" t="s">
        <v>7</v>
      </c>
      <c r="U80" t="str">
        <f t="shared" si="5"/>
        <v>no</v>
      </c>
      <c r="Y80" t="s">
        <v>6006</v>
      </c>
    </row>
    <row r="81" spans="1:25" x14ac:dyDescent="0.25">
      <c r="A81" t="s">
        <v>101</v>
      </c>
      <c r="B81" t="s">
        <v>101</v>
      </c>
      <c r="C81" t="s">
        <v>200</v>
      </c>
      <c r="D81" t="s">
        <v>205</v>
      </c>
      <c r="E81" t="s">
        <v>212</v>
      </c>
      <c r="F81">
        <v>1</v>
      </c>
      <c r="G81" t="s">
        <v>6018</v>
      </c>
      <c r="H81">
        <v>2019</v>
      </c>
      <c r="I81" t="s">
        <v>4</v>
      </c>
      <c r="J81" t="s">
        <v>6007</v>
      </c>
      <c r="K81" t="s">
        <v>21</v>
      </c>
      <c r="L81" t="s">
        <v>22</v>
      </c>
      <c r="N81" t="s">
        <v>56</v>
      </c>
      <c r="P81" s="4">
        <f t="shared" si="3"/>
        <v>505.2</v>
      </c>
      <c r="Q81" s="4">
        <v>505.2</v>
      </c>
      <c r="R81" s="1">
        <f t="shared" si="4"/>
        <v>0</v>
      </c>
      <c r="S81">
        <v>0</v>
      </c>
      <c r="T81" t="s">
        <v>40</v>
      </c>
      <c r="U81" t="str">
        <f t="shared" si="5"/>
        <v>yes</v>
      </c>
      <c r="Y81" t="s">
        <v>6006</v>
      </c>
    </row>
    <row r="82" spans="1:25" x14ac:dyDescent="0.25">
      <c r="A82" t="s">
        <v>101</v>
      </c>
      <c r="B82" t="s">
        <v>101</v>
      </c>
      <c r="C82" t="s">
        <v>213</v>
      </c>
      <c r="D82" t="s">
        <v>214</v>
      </c>
      <c r="E82" t="s">
        <v>215</v>
      </c>
      <c r="F82">
        <v>1</v>
      </c>
      <c r="G82" t="s">
        <v>6018</v>
      </c>
      <c r="H82">
        <v>2022</v>
      </c>
      <c r="I82" t="s">
        <v>4</v>
      </c>
      <c r="J82" t="s">
        <v>6007</v>
      </c>
      <c r="K82" t="s">
        <v>5</v>
      </c>
      <c r="L82" t="s">
        <v>216</v>
      </c>
      <c r="P82" s="4">
        <f t="shared" si="3"/>
        <v>77</v>
      </c>
      <c r="Q82" s="4">
        <v>77</v>
      </c>
      <c r="R82" s="1">
        <f t="shared" si="4"/>
        <v>1</v>
      </c>
      <c r="S82">
        <v>1</v>
      </c>
      <c r="T82" t="s">
        <v>7</v>
      </c>
      <c r="U82" t="str">
        <f t="shared" si="5"/>
        <v>no</v>
      </c>
      <c r="Y82" t="s">
        <v>6006</v>
      </c>
    </row>
    <row r="83" spans="1:25" x14ac:dyDescent="0.25">
      <c r="A83" t="s">
        <v>101</v>
      </c>
      <c r="B83" t="s">
        <v>101</v>
      </c>
      <c r="C83" t="s">
        <v>213</v>
      </c>
      <c r="D83" t="s">
        <v>217</v>
      </c>
      <c r="E83" t="s">
        <v>218</v>
      </c>
      <c r="F83">
        <v>1</v>
      </c>
      <c r="G83" t="s">
        <v>6018</v>
      </c>
      <c r="H83">
        <v>2019</v>
      </c>
      <c r="I83" t="s">
        <v>4</v>
      </c>
      <c r="J83" t="s">
        <v>6007</v>
      </c>
      <c r="K83" t="s">
        <v>5</v>
      </c>
      <c r="L83" t="s">
        <v>219</v>
      </c>
      <c r="M83" t="s">
        <v>106</v>
      </c>
      <c r="P83" s="4">
        <f t="shared" si="3"/>
        <v>62.22</v>
      </c>
      <c r="Q83" s="4">
        <v>62.22</v>
      </c>
      <c r="R83" s="1">
        <f t="shared" si="4"/>
        <v>1</v>
      </c>
      <c r="S83">
        <v>1</v>
      </c>
      <c r="T83" t="s">
        <v>11</v>
      </c>
      <c r="U83" t="str">
        <f t="shared" si="5"/>
        <v>no</v>
      </c>
      <c r="Y83" t="s">
        <v>6006</v>
      </c>
    </row>
    <row r="84" spans="1:25" x14ac:dyDescent="0.25">
      <c r="A84" t="s">
        <v>101</v>
      </c>
      <c r="B84" t="s">
        <v>101</v>
      </c>
      <c r="C84" t="s">
        <v>220</v>
      </c>
      <c r="E84" t="s">
        <v>221</v>
      </c>
      <c r="F84">
        <v>1</v>
      </c>
      <c r="G84" t="s">
        <v>6018</v>
      </c>
      <c r="H84">
        <v>2018</v>
      </c>
      <c r="I84" t="s">
        <v>4</v>
      </c>
      <c r="J84" t="s">
        <v>6007</v>
      </c>
      <c r="K84" t="s">
        <v>5</v>
      </c>
      <c r="L84" t="s">
        <v>222</v>
      </c>
      <c r="M84" t="s">
        <v>106</v>
      </c>
      <c r="P84" s="4">
        <f t="shared" si="3"/>
        <v>58.139999999999993</v>
      </c>
      <c r="Q84" s="4">
        <v>58.139999999999993</v>
      </c>
      <c r="R84" s="1">
        <f t="shared" si="4"/>
        <v>1</v>
      </c>
      <c r="S84">
        <v>1</v>
      </c>
      <c r="T84" t="s">
        <v>11</v>
      </c>
      <c r="U84" t="str">
        <f t="shared" si="5"/>
        <v>no</v>
      </c>
      <c r="Y84" t="s">
        <v>6006</v>
      </c>
    </row>
    <row r="85" spans="1:25" x14ac:dyDescent="0.25">
      <c r="A85" t="s">
        <v>101</v>
      </c>
      <c r="B85" t="s">
        <v>101</v>
      </c>
      <c r="C85" t="s">
        <v>220</v>
      </c>
      <c r="E85" t="s">
        <v>223</v>
      </c>
      <c r="F85">
        <v>1</v>
      </c>
      <c r="G85" t="s">
        <v>6018</v>
      </c>
      <c r="H85">
        <v>2020</v>
      </c>
      <c r="I85" t="s">
        <v>4</v>
      </c>
      <c r="J85" t="s">
        <v>6007</v>
      </c>
      <c r="K85" t="s">
        <v>5</v>
      </c>
      <c r="L85" t="s">
        <v>222</v>
      </c>
      <c r="M85" t="s">
        <v>106</v>
      </c>
      <c r="P85" s="4">
        <f t="shared" si="3"/>
        <v>58.139999999999993</v>
      </c>
      <c r="Q85" s="4">
        <v>58.139999999999993</v>
      </c>
      <c r="R85" s="1">
        <f t="shared" si="4"/>
        <v>1</v>
      </c>
      <c r="S85">
        <v>1</v>
      </c>
      <c r="T85" t="s">
        <v>11</v>
      </c>
      <c r="U85" t="str">
        <f t="shared" si="5"/>
        <v>no</v>
      </c>
      <c r="Y85" t="s">
        <v>6006</v>
      </c>
    </row>
    <row r="86" spans="1:25" x14ac:dyDescent="0.25">
      <c r="A86" t="s">
        <v>101</v>
      </c>
      <c r="B86" t="s">
        <v>101</v>
      </c>
      <c r="C86" t="s">
        <v>224</v>
      </c>
      <c r="D86" t="s">
        <v>225</v>
      </c>
      <c r="E86" t="s">
        <v>226</v>
      </c>
      <c r="F86">
        <v>1</v>
      </c>
      <c r="G86" t="s">
        <v>6018</v>
      </c>
      <c r="H86">
        <v>2023</v>
      </c>
      <c r="I86" t="s">
        <v>4</v>
      </c>
      <c r="J86" t="s">
        <v>6007</v>
      </c>
      <c r="K86" t="s">
        <v>5</v>
      </c>
      <c r="L86" t="s">
        <v>227</v>
      </c>
      <c r="P86" s="4">
        <f t="shared" si="3"/>
        <v>56.58</v>
      </c>
      <c r="Q86" s="4">
        <v>56.58</v>
      </c>
      <c r="R86" s="1">
        <f t="shared" si="4"/>
        <v>1</v>
      </c>
      <c r="S86">
        <v>1</v>
      </c>
      <c r="T86" t="s">
        <v>7</v>
      </c>
      <c r="U86" t="str">
        <f t="shared" si="5"/>
        <v>no</v>
      </c>
      <c r="Y86" t="s">
        <v>6006</v>
      </c>
    </row>
    <row r="87" spans="1:25" x14ac:dyDescent="0.25">
      <c r="A87" t="s">
        <v>101</v>
      </c>
      <c r="B87" t="s">
        <v>101</v>
      </c>
      <c r="C87" t="s">
        <v>224</v>
      </c>
      <c r="D87" t="s">
        <v>228</v>
      </c>
      <c r="E87" t="s">
        <v>229</v>
      </c>
      <c r="F87">
        <v>1</v>
      </c>
      <c r="G87" t="s">
        <v>6018</v>
      </c>
      <c r="H87">
        <v>2017</v>
      </c>
      <c r="I87" t="s">
        <v>4</v>
      </c>
      <c r="J87" t="s">
        <v>6007</v>
      </c>
      <c r="K87" t="s">
        <v>5</v>
      </c>
      <c r="L87" t="s">
        <v>230</v>
      </c>
      <c r="M87" t="s">
        <v>106</v>
      </c>
      <c r="P87" s="4">
        <f t="shared" si="3"/>
        <v>53.550000000000004</v>
      </c>
      <c r="Q87" s="4">
        <v>53.550000000000004</v>
      </c>
      <c r="R87" s="1">
        <f t="shared" si="4"/>
        <v>1</v>
      </c>
      <c r="S87">
        <v>1</v>
      </c>
      <c r="T87" t="s">
        <v>11</v>
      </c>
      <c r="U87" t="str">
        <f t="shared" si="5"/>
        <v>no</v>
      </c>
      <c r="Y87" t="s">
        <v>6006</v>
      </c>
    </row>
    <row r="88" spans="1:25" x14ac:dyDescent="0.25">
      <c r="A88" t="s">
        <v>101</v>
      </c>
      <c r="B88" t="s">
        <v>101</v>
      </c>
      <c r="C88" t="s">
        <v>224</v>
      </c>
      <c r="D88" t="s">
        <v>231</v>
      </c>
      <c r="E88" t="s">
        <v>232</v>
      </c>
      <c r="F88">
        <v>1</v>
      </c>
      <c r="G88" t="s">
        <v>6018</v>
      </c>
      <c r="H88">
        <v>2017</v>
      </c>
      <c r="I88" t="s">
        <v>4</v>
      </c>
      <c r="J88" t="s">
        <v>6007</v>
      </c>
      <c r="K88" t="s">
        <v>5</v>
      </c>
      <c r="L88" t="s">
        <v>233</v>
      </c>
      <c r="M88" t="s">
        <v>106</v>
      </c>
      <c r="P88" s="4">
        <f t="shared" si="3"/>
        <v>70.125</v>
      </c>
      <c r="Q88" s="4">
        <v>70.125</v>
      </c>
      <c r="R88" s="1">
        <f t="shared" si="4"/>
        <v>1</v>
      </c>
      <c r="S88">
        <v>1</v>
      </c>
      <c r="T88" t="s">
        <v>11</v>
      </c>
      <c r="U88" t="str">
        <f t="shared" si="5"/>
        <v>no</v>
      </c>
      <c r="Y88" t="s">
        <v>6006</v>
      </c>
    </row>
    <row r="89" spans="1:25" x14ac:dyDescent="0.25">
      <c r="A89" t="s">
        <v>101</v>
      </c>
      <c r="B89" t="s">
        <v>101</v>
      </c>
      <c r="C89" t="s">
        <v>224</v>
      </c>
      <c r="D89" t="s">
        <v>234</v>
      </c>
      <c r="E89" t="s">
        <v>235</v>
      </c>
      <c r="F89">
        <v>1</v>
      </c>
      <c r="G89" t="s">
        <v>6018</v>
      </c>
      <c r="H89">
        <v>2018</v>
      </c>
      <c r="I89" t="s">
        <v>4</v>
      </c>
      <c r="J89" t="s">
        <v>6007</v>
      </c>
      <c r="K89" t="s">
        <v>5</v>
      </c>
      <c r="L89" t="s">
        <v>236</v>
      </c>
      <c r="M89" t="s">
        <v>106</v>
      </c>
      <c r="P89" s="4">
        <f t="shared" si="3"/>
        <v>67.2</v>
      </c>
      <c r="Q89" s="4">
        <v>67.2</v>
      </c>
      <c r="R89" s="1">
        <f t="shared" si="4"/>
        <v>1</v>
      </c>
      <c r="S89">
        <v>1</v>
      </c>
      <c r="T89" t="s">
        <v>11</v>
      </c>
      <c r="U89" t="str">
        <f t="shared" si="5"/>
        <v>no</v>
      </c>
      <c r="Y89" t="s">
        <v>6006</v>
      </c>
    </row>
    <row r="90" spans="1:25" x14ac:dyDescent="0.25">
      <c r="A90" t="s">
        <v>101</v>
      </c>
      <c r="B90" t="s">
        <v>101</v>
      </c>
      <c r="C90" t="s">
        <v>224</v>
      </c>
      <c r="D90" t="s">
        <v>237</v>
      </c>
      <c r="E90" t="s">
        <v>238</v>
      </c>
      <c r="F90">
        <v>1</v>
      </c>
      <c r="G90" t="s">
        <v>6018</v>
      </c>
      <c r="H90">
        <v>2022</v>
      </c>
      <c r="I90" t="s">
        <v>4</v>
      </c>
      <c r="J90" t="s">
        <v>6007</v>
      </c>
      <c r="K90" t="s">
        <v>5</v>
      </c>
      <c r="L90" t="s">
        <v>236</v>
      </c>
      <c r="M90" t="s">
        <v>106</v>
      </c>
      <c r="P90" s="4">
        <f t="shared" si="3"/>
        <v>75.75</v>
      </c>
      <c r="Q90" s="4">
        <v>75.75</v>
      </c>
      <c r="R90" s="1">
        <f t="shared" si="4"/>
        <v>1</v>
      </c>
      <c r="S90">
        <v>1</v>
      </c>
      <c r="T90" t="s">
        <v>7</v>
      </c>
      <c r="U90" t="str">
        <f t="shared" si="5"/>
        <v>no</v>
      </c>
      <c r="Y90" t="s">
        <v>6006</v>
      </c>
    </row>
    <row r="91" spans="1:25" x14ac:dyDescent="0.25">
      <c r="A91" t="s">
        <v>101</v>
      </c>
      <c r="B91" t="s">
        <v>101</v>
      </c>
      <c r="C91" t="s">
        <v>224</v>
      </c>
      <c r="D91" t="s">
        <v>239</v>
      </c>
      <c r="E91" t="s">
        <v>240</v>
      </c>
      <c r="F91">
        <v>1</v>
      </c>
      <c r="G91" t="s">
        <v>6018</v>
      </c>
      <c r="H91">
        <v>2022</v>
      </c>
      <c r="I91" t="s">
        <v>4</v>
      </c>
      <c r="J91" t="s">
        <v>6007</v>
      </c>
      <c r="K91" t="s">
        <v>5</v>
      </c>
      <c r="L91" t="s">
        <v>241</v>
      </c>
      <c r="M91" t="s">
        <v>106</v>
      </c>
      <c r="P91" s="4">
        <f t="shared" si="3"/>
        <v>96</v>
      </c>
      <c r="Q91" s="4">
        <v>96</v>
      </c>
      <c r="R91" s="1">
        <f t="shared" si="4"/>
        <v>1</v>
      </c>
      <c r="S91">
        <v>1</v>
      </c>
      <c r="T91" t="s">
        <v>7</v>
      </c>
      <c r="U91" t="str">
        <f t="shared" si="5"/>
        <v>no</v>
      </c>
      <c r="Y91" t="s">
        <v>6006</v>
      </c>
    </row>
    <row r="92" spans="1:25" x14ac:dyDescent="0.25">
      <c r="A92" t="s">
        <v>101</v>
      </c>
      <c r="B92" t="s">
        <v>101</v>
      </c>
      <c r="C92" t="s">
        <v>224</v>
      </c>
      <c r="D92" t="s">
        <v>242</v>
      </c>
      <c r="E92" t="s">
        <v>243</v>
      </c>
      <c r="F92">
        <v>1</v>
      </c>
      <c r="G92" t="s">
        <v>6018</v>
      </c>
      <c r="H92">
        <v>2018</v>
      </c>
      <c r="I92" t="s">
        <v>4</v>
      </c>
      <c r="J92" t="s">
        <v>6007</v>
      </c>
      <c r="K92" t="s">
        <v>5</v>
      </c>
      <c r="L92" t="s">
        <v>244</v>
      </c>
      <c r="M92" t="s">
        <v>106</v>
      </c>
      <c r="P92" s="4">
        <f t="shared" si="3"/>
        <v>59</v>
      </c>
      <c r="Q92" s="4">
        <v>59</v>
      </c>
      <c r="R92" s="1">
        <f t="shared" si="4"/>
        <v>1</v>
      </c>
      <c r="S92">
        <v>1</v>
      </c>
      <c r="T92" t="s">
        <v>11</v>
      </c>
      <c r="U92" t="str">
        <f t="shared" si="5"/>
        <v>no</v>
      </c>
      <c r="Y92" t="s">
        <v>6006</v>
      </c>
    </row>
    <row r="93" spans="1:25" x14ac:dyDescent="0.25">
      <c r="A93" t="s">
        <v>101</v>
      </c>
      <c r="B93" t="s">
        <v>101</v>
      </c>
      <c r="C93" t="s">
        <v>224</v>
      </c>
      <c r="D93" t="s">
        <v>245</v>
      </c>
      <c r="E93" t="s">
        <v>246</v>
      </c>
      <c r="F93">
        <v>1</v>
      </c>
      <c r="G93" t="s">
        <v>6018</v>
      </c>
      <c r="H93">
        <v>2018</v>
      </c>
      <c r="I93" t="s">
        <v>4</v>
      </c>
      <c r="J93" t="s">
        <v>6007</v>
      </c>
      <c r="K93" t="s">
        <v>5</v>
      </c>
      <c r="L93" t="s">
        <v>247</v>
      </c>
      <c r="M93" t="s">
        <v>106</v>
      </c>
      <c r="P93" s="4">
        <f t="shared" si="3"/>
        <v>55.000000000000007</v>
      </c>
      <c r="Q93" s="4">
        <v>55.000000000000007</v>
      </c>
      <c r="R93" s="1">
        <f t="shared" si="4"/>
        <v>1</v>
      </c>
      <c r="S93">
        <v>1</v>
      </c>
      <c r="T93" t="s">
        <v>11</v>
      </c>
      <c r="U93" t="str">
        <f t="shared" si="5"/>
        <v>no</v>
      </c>
      <c r="Y93" t="s">
        <v>6006</v>
      </c>
    </row>
    <row r="94" spans="1:25" x14ac:dyDescent="0.25">
      <c r="A94" t="s">
        <v>101</v>
      </c>
      <c r="B94" t="s">
        <v>101</v>
      </c>
      <c r="C94" t="s">
        <v>224</v>
      </c>
      <c r="D94" t="s">
        <v>248</v>
      </c>
      <c r="E94" t="s">
        <v>249</v>
      </c>
      <c r="F94">
        <v>1</v>
      </c>
      <c r="G94" t="s">
        <v>6018</v>
      </c>
      <c r="H94">
        <v>2019</v>
      </c>
      <c r="I94" t="s">
        <v>4</v>
      </c>
      <c r="J94" t="s">
        <v>6007</v>
      </c>
      <c r="K94" t="s">
        <v>5</v>
      </c>
      <c r="L94" t="s">
        <v>250</v>
      </c>
      <c r="M94" t="s">
        <v>106</v>
      </c>
      <c r="P94" s="4">
        <f t="shared" si="3"/>
        <v>112</v>
      </c>
      <c r="Q94" s="4">
        <v>112</v>
      </c>
      <c r="R94" s="1">
        <f t="shared" si="4"/>
        <v>1</v>
      </c>
      <c r="S94">
        <v>1</v>
      </c>
      <c r="T94" t="s">
        <v>11</v>
      </c>
      <c r="U94" t="str">
        <f t="shared" si="5"/>
        <v>no</v>
      </c>
      <c r="Y94" t="s">
        <v>6006</v>
      </c>
    </row>
    <row r="95" spans="1:25" x14ac:dyDescent="0.25">
      <c r="A95" t="s">
        <v>101</v>
      </c>
      <c r="B95" t="s">
        <v>101</v>
      </c>
      <c r="C95" t="s">
        <v>251</v>
      </c>
      <c r="D95" t="s">
        <v>252</v>
      </c>
      <c r="E95" t="s">
        <v>253</v>
      </c>
      <c r="F95">
        <v>1</v>
      </c>
      <c r="G95" t="s">
        <v>6018</v>
      </c>
      <c r="H95">
        <v>2023</v>
      </c>
      <c r="I95" t="s">
        <v>4</v>
      </c>
      <c r="J95" t="s">
        <v>6007</v>
      </c>
      <c r="K95" t="s">
        <v>5</v>
      </c>
      <c r="L95" t="s">
        <v>254</v>
      </c>
      <c r="M95" t="s">
        <v>255</v>
      </c>
      <c r="N95" t="s">
        <v>256</v>
      </c>
      <c r="P95" s="4">
        <f t="shared" si="3"/>
        <v>72.38</v>
      </c>
      <c r="Q95" s="4">
        <v>72.38</v>
      </c>
      <c r="R95" s="1">
        <f t="shared" si="4"/>
        <v>1</v>
      </c>
      <c r="S95">
        <v>1</v>
      </c>
      <c r="T95" t="s">
        <v>7</v>
      </c>
      <c r="U95" t="str">
        <f t="shared" si="5"/>
        <v>no</v>
      </c>
      <c r="Y95" t="s">
        <v>6006</v>
      </c>
    </row>
    <row r="96" spans="1:25" x14ac:dyDescent="0.25">
      <c r="A96" t="s">
        <v>101</v>
      </c>
      <c r="B96" t="s">
        <v>101</v>
      </c>
      <c r="C96" t="s">
        <v>257</v>
      </c>
      <c r="D96" t="s">
        <v>258</v>
      </c>
      <c r="E96" t="s">
        <v>259</v>
      </c>
      <c r="F96">
        <v>1</v>
      </c>
      <c r="G96" t="s">
        <v>6018</v>
      </c>
      <c r="H96">
        <v>2022</v>
      </c>
      <c r="I96" t="s">
        <v>4</v>
      </c>
      <c r="J96" t="s">
        <v>6007</v>
      </c>
      <c r="K96" t="s">
        <v>5</v>
      </c>
      <c r="L96" t="s">
        <v>260</v>
      </c>
      <c r="P96" s="4">
        <f t="shared" si="3"/>
        <v>98</v>
      </c>
      <c r="Q96" s="4">
        <v>98</v>
      </c>
      <c r="R96" s="1">
        <f t="shared" si="4"/>
        <v>1</v>
      </c>
      <c r="S96">
        <v>1</v>
      </c>
      <c r="T96" t="s">
        <v>7</v>
      </c>
      <c r="U96" t="str">
        <f t="shared" si="5"/>
        <v>no</v>
      </c>
      <c r="Y96" t="s">
        <v>6006</v>
      </c>
    </row>
    <row r="97" spans="1:25" x14ac:dyDescent="0.25">
      <c r="A97" t="s">
        <v>101</v>
      </c>
      <c r="B97" t="s">
        <v>101</v>
      </c>
      <c r="C97" t="s">
        <v>257</v>
      </c>
      <c r="D97" t="s">
        <v>258</v>
      </c>
      <c r="E97" t="s">
        <v>261</v>
      </c>
      <c r="F97">
        <v>1</v>
      </c>
      <c r="G97" t="s">
        <v>6018</v>
      </c>
      <c r="H97">
        <v>2022</v>
      </c>
      <c r="I97" t="s">
        <v>4</v>
      </c>
      <c r="J97" t="s">
        <v>6007</v>
      </c>
      <c r="K97" t="s">
        <v>5</v>
      </c>
      <c r="L97" t="s">
        <v>260</v>
      </c>
      <c r="P97" s="4">
        <f t="shared" si="3"/>
        <v>100</v>
      </c>
      <c r="Q97" s="4">
        <v>100</v>
      </c>
      <c r="R97" s="1">
        <f t="shared" si="4"/>
        <v>1</v>
      </c>
      <c r="S97">
        <v>1</v>
      </c>
      <c r="T97" t="s">
        <v>7</v>
      </c>
      <c r="U97" t="str">
        <f t="shared" si="5"/>
        <v>no</v>
      </c>
      <c r="Y97" t="s">
        <v>6006</v>
      </c>
    </row>
    <row r="98" spans="1:25" x14ac:dyDescent="0.25">
      <c r="A98" t="s">
        <v>101</v>
      </c>
      <c r="B98" t="s">
        <v>101</v>
      </c>
      <c r="C98" t="s">
        <v>257</v>
      </c>
      <c r="D98" t="s">
        <v>258</v>
      </c>
      <c r="E98" t="s">
        <v>262</v>
      </c>
      <c r="F98">
        <v>1</v>
      </c>
      <c r="G98" t="s">
        <v>6018</v>
      </c>
      <c r="H98">
        <v>2020</v>
      </c>
      <c r="I98" t="s">
        <v>4</v>
      </c>
      <c r="J98" t="s">
        <v>6007</v>
      </c>
      <c r="K98" t="s">
        <v>5</v>
      </c>
      <c r="L98" t="s">
        <v>260</v>
      </c>
      <c r="M98" t="s">
        <v>106</v>
      </c>
      <c r="P98" s="4">
        <f t="shared" si="3"/>
        <v>140.6</v>
      </c>
      <c r="Q98" s="4">
        <v>140.6</v>
      </c>
      <c r="R98" s="1">
        <f t="shared" si="4"/>
        <v>1</v>
      </c>
      <c r="S98">
        <v>1</v>
      </c>
      <c r="T98" t="s">
        <v>11</v>
      </c>
      <c r="U98" t="str">
        <f t="shared" si="5"/>
        <v>no</v>
      </c>
      <c r="Y98" t="s">
        <v>6006</v>
      </c>
    </row>
    <row r="99" spans="1:25" x14ac:dyDescent="0.25">
      <c r="A99" t="s">
        <v>101</v>
      </c>
      <c r="B99" t="s">
        <v>101</v>
      </c>
      <c r="C99" t="s">
        <v>257</v>
      </c>
      <c r="E99" t="s">
        <v>263</v>
      </c>
      <c r="F99">
        <v>1</v>
      </c>
      <c r="G99" t="s">
        <v>6018</v>
      </c>
      <c r="H99">
        <v>2023</v>
      </c>
      <c r="I99" t="s">
        <v>4</v>
      </c>
      <c r="J99" t="s">
        <v>6007</v>
      </c>
      <c r="K99" t="s">
        <v>5</v>
      </c>
      <c r="L99" t="s">
        <v>264</v>
      </c>
      <c r="M99" t="s">
        <v>265</v>
      </c>
      <c r="P99" s="4">
        <f t="shared" si="3"/>
        <v>102</v>
      </c>
      <c r="Q99" s="4">
        <v>102</v>
      </c>
      <c r="R99" s="1">
        <f t="shared" si="4"/>
        <v>1</v>
      </c>
      <c r="S99">
        <v>1</v>
      </c>
      <c r="T99" t="s">
        <v>7</v>
      </c>
      <c r="U99" t="str">
        <f t="shared" si="5"/>
        <v>no</v>
      </c>
      <c r="Y99" t="s">
        <v>6006</v>
      </c>
    </row>
    <row r="100" spans="1:25" x14ac:dyDescent="0.25">
      <c r="A100" t="s">
        <v>101</v>
      </c>
      <c r="B100" t="s">
        <v>101</v>
      </c>
      <c r="C100" t="s">
        <v>257</v>
      </c>
      <c r="D100" t="s">
        <v>266</v>
      </c>
      <c r="E100" t="s">
        <v>267</v>
      </c>
      <c r="F100">
        <v>1</v>
      </c>
      <c r="G100" t="s">
        <v>6018</v>
      </c>
      <c r="H100">
        <v>2023</v>
      </c>
      <c r="I100" t="s">
        <v>4</v>
      </c>
      <c r="J100" t="s">
        <v>6007</v>
      </c>
      <c r="K100" t="s">
        <v>5</v>
      </c>
      <c r="L100" t="s">
        <v>264</v>
      </c>
      <c r="M100" t="s">
        <v>106</v>
      </c>
      <c r="P100" s="4">
        <f t="shared" si="3"/>
        <v>66.75</v>
      </c>
      <c r="Q100" s="4">
        <v>66.75</v>
      </c>
      <c r="R100" s="1">
        <f t="shared" si="4"/>
        <v>1</v>
      </c>
      <c r="S100">
        <v>1</v>
      </c>
      <c r="T100" t="s">
        <v>7</v>
      </c>
      <c r="U100" t="str">
        <f t="shared" si="5"/>
        <v>no</v>
      </c>
      <c r="Y100" t="s">
        <v>6006</v>
      </c>
    </row>
    <row r="101" spans="1:25" x14ac:dyDescent="0.25">
      <c r="A101" t="s">
        <v>101</v>
      </c>
      <c r="B101" t="s">
        <v>101</v>
      </c>
      <c r="C101" t="s">
        <v>257</v>
      </c>
      <c r="D101" t="s">
        <v>268</v>
      </c>
      <c r="E101" t="s">
        <v>269</v>
      </c>
      <c r="F101">
        <v>1</v>
      </c>
      <c r="G101" t="s">
        <v>6018</v>
      </c>
      <c r="H101">
        <v>2022</v>
      </c>
      <c r="I101" t="s">
        <v>4</v>
      </c>
      <c r="J101" t="s">
        <v>6007</v>
      </c>
      <c r="K101" t="s">
        <v>5</v>
      </c>
      <c r="L101" t="s">
        <v>264</v>
      </c>
      <c r="M101" t="s">
        <v>106</v>
      </c>
      <c r="P101" s="4">
        <f t="shared" si="3"/>
        <v>97.679999999999993</v>
      </c>
      <c r="Q101" s="4">
        <v>97.679999999999993</v>
      </c>
      <c r="R101" s="1">
        <f t="shared" si="4"/>
        <v>1</v>
      </c>
      <c r="S101">
        <v>1</v>
      </c>
      <c r="T101" t="s">
        <v>7</v>
      </c>
      <c r="U101" t="str">
        <f t="shared" si="5"/>
        <v>no</v>
      </c>
      <c r="Y101" t="s">
        <v>6006</v>
      </c>
    </row>
    <row r="102" spans="1:25" x14ac:dyDescent="0.25">
      <c r="A102" t="s">
        <v>101</v>
      </c>
      <c r="B102" t="s">
        <v>101</v>
      </c>
      <c r="C102" t="s">
        <v>257</v>
      </c>
      <c r="D102" t="s">
        <v>270</v>
      </c>
      <c r="E102" t="s">
        <v>271</v>
      </c>
      <c r="F102">
        <v>1</v>
      </c>
      <c r="G102" t="s">
        <v>6018</v>
      </c>
      <c r="H102">
        <v>2020</v>
      </c>
      <c r="I102" t="s">
        <v>4</v>
      </c>
      <c r="J102" t="s">
        <v>6007</v>
      </c>
      <c r="K102" t="s">
        <v>5</v>
      </c>
      <c r="L102" t="s">
        <v>264</v>
      </c>
      <c r="M102" t="s">
        <v>272</v>
      </c>
      <c r="P102" s="4">
        <f t="shared" si="3"/>
        <v>1152.03</v>
      </c>
      <c r="Q102" s="4">
        <v>1152.03</v>
      </c>
      <c r="R102" s="1">
        <f t="shared" si="4"/>
        <v>1</v>
      </c>
      <c r="S102">
        <v>1</v>
      </c>
      <c r="T102" t="s">
        <v>40</v>
      </c>
      <c r="U102" t="str">
        <f t="shared" si="5"/>
        <v>no</v>
      </c>
      <c r="Y102" t="s">
        <v>6006</v>
      </c>
    </row>
    <row r="103" spans="1:25" x14ac:dyDescent="0.25">
      <c r="A103" t="s">
        <v>101</v>
      </c>
      <c r="B103" t="s">
        <v>101</v>
      </c>
      <c r="C103" t="s">
        <v>273</v>
      </c>
      <c r="E103" t="s">
        <v>274</v>
      </c>
      <c r="F103">
        <v>1</v>
      </c>
      <c r="G103" t="s">
        <v>6018</v>
      </c>
      <c r="H103">
        <v>2019</v>
      </c>
      <c r="I103" t="s">
        <v>4</v>
      </c>
      <c r="J103" t="s">
        <v>6007</v>
      </c>
      <c r="K103" t="s">
        <v>5</v>
      </c>
      <c r="L103" t="s">
        <v>275</v>
      </c>
      <c r="P103" s="4">
        <f t="shared" si="3"/>
        <v>45.36</v>
      </c>
      <c r="Q103" s="4">
        <v>45.36</v>
      </c>
      <c r="R103" s="1">
        <f t="shared" si="4"/>
        <v>1</v>
      </c>
      <c r="S103">
        <v>1</v>
      </c>
      <c r="T103" t="s">
        <v>11</v>
      </c>
      <c r="U103" t="str">
        <f t="shared" si="5"/>
        <v>no</v>
      </c>
      <c r="Y103" t="s">
        <v>6006</v>
      </c>
    </row>
    <row r="104" spans="1:25" x14ac:dyDescent="0.25">
      <c r="A104" t="s">
        <v>101</v>
      </c>
      <c r="B104" t="s">
        <v>101</v>
      </c>
      <c r="C104" t="s">
        <v>273</v>
      </c>
      <c r="E104" t="s">
        <v>276</v>
      </c>
      <c r="F104">
        <v>1</v>
      </c>
      <c r="G104" t="s">
        <v>6018</v>
      </c>
      <c r="H104">
        <v>2023</v>
      </c>
      <c r="I104" t="s">
        <v>4</v>
      </c>
      <c r="J104" t="s">
        <v>6007</v>
      </c>
      <c r="K104" t="s">
        <v>5</v>
      </c>
      <c r="L104" t="s">
        <v>275</v>
      </c>
      <c r="P104" s="4">
        <f t="shared" si="3"/>
        <v>44.800000000000004</v>
      </c>
      <c r="Q104" s="4">
        <v>44.800000000000004</v>
      </c>
      <c r="R104" s="1">
        <f t="shared" si="4"/>
        <v>1</v>
      </c>
      <c r="S104">
        <v>1</v>
      </c>
      <c r="T104" t="s">
        <v>7</v>
      </c>
      <c r="U104" t="str">
        <f t="shared" si="5"/>
        <v>no</v>
      </c>
      <c r="Y104" t="s">
        <v>6006</v>
      </c>
    </row>
    <row r="105" spans="1:25" x14ac:dyDescent="0.25">
      <c r="A105" t="s">
        <v>101</v>
      </c>
      <c r="B105" t="s">
        <v>101</v>
      </c>
      <c r="C105" t="s">
        <v>273</v>
      </c>
      <c r="E105" t="s">
        <v>277</v>
      </c>
      <c r="F105">
        <v>1</v>
      </c>
      <c r="G105" t="s">
        <v>6018</v>
      </c>
      <c r="H105">
        <v>2023</v>
      </c>
      <c r="I105" t="s">
        <v>4</v>
      </c>
      <c r="J105" t="s">
        <v>6007</v>
      </c>
      <c r="K105" t="s">
        <v>5</v>
      </c>
      <c r="L105" t="s">
        <v>275</v>
      </c>
      <c r="P105" s="4">
        <f t="shared" si="3"/>
        <v>28</v>
      </c>
      <c r="Q105" s="4">
        <v>28</v>
      </c>
      <c r="R105" s="1">
        <f t="shared" si="4"/>
        <v>1</v>
      </c>
      <c r="S105">
        <v>1</v>
      </c>
      <c r="T105" t="s">
        <v>7</v>
      </c>
      <c r="U105" t="str">
        <f t="shared" si="5"/>
        <v>no</v>
      </c>
      <c r="Y105" t="s">
        <v>6006</v>
      </c>
    </row>
    <row r="106" spans="1:25" x14ac:dyDescent="0.25">
      <c r="A106" t="s">
        <v>101</v>
      </c>
      <c r="B106" t="s">
        <v>101</v>
      </c>
      <c r="C106" t="s">
        <v>273</v>
      </c>
      <c r="E106" t="s">
        <v>278</v>
      </c>
      <c r="F106">
        <v>1</v>
      </c>
      <c r="G106" t="s">
        <v>6018</v>
      </c>
      <c r="H106">
        <v>2020</v>
      </c>
      <c r="I106" t="s">
        <v>4</v>
      </c>
      <c r="J106" t="s">
        <v>6007</v>
      </c>
      <c r="K106" t="s">
        <v>5</v>
      </c>
      <c r="L106" t="s">
        <v>275</v>
      </c>
      <c r="P106" s="4">
        <f t="shared" si="3"/>
        <v>57.6</v>
      </c>
      <c r="Q106" s="4">
        <v>57.6</v>
      </c>
      <c r="R106" s="1">
        <f t="shared" si="4"/>
        <v>1</v>
      </c>
      <c r="S106">
        <v>1</v>
      </c>
      <c r="T106" t="s">
        <v>11</v>
      </c>
      <c r="U106" t="str">
        <f t="shared" si="5"/>
        <v>no</v>
      </c>
      <c r="Y106" t="s">
        <v>6006</v>
      </c>
    </row>
    <row r="107" spans="1:25" x14ac:dyDescent="0.25">
      <c r="A107" t="s">
        <v>101</v>
      </c>
      <c r="B107" t="s">
        <v>101</v>
      </c>
      <c r="C107" t="s">
        <v>279</v>
      </c>
      <c r="D107" t="s">
        <v>280</v>
      </c>
      <c r="E107" t="s">
        <v>281</v>
      </c>
      <c r="F107">
        <v>1</v>
      </c>
      <c r="G107" t="s">
        <v>6018</v>
      </c>
      <c r="H107">
        <v>2018</v>
      </c>
      <c r="I107" t="s">
        <v>4</v>
      </c>
      <c r="J107" t="s">
        <v>6007</v>
      </c>
      <c r="K107" t="s">
        <v>5</v>
      </c>
      <c r="L107" t="s">
        <v>282</v>
      </c>
      <c r="M107" t="s">
        <v>106</v>
      </c>
      <c r="P107" s="4">
        <f t="shared" si="3"/>
        <v>59</v>
      </c>
      <c r="Q107" s="4">
        <v>59</v>
      </c>
      <c r="R107" s="1">
        <f t="shared" si="4"/>
        <v>1</v>
      </c>
      <c r="S107">
        <v>1</v>
      </c>
      <c r="T107" t="s">
        <v>11</v>
      </c>
      <c r="U107" t="str">
        <f t="shared" si="5"/>
        <v>no</v>
      </c>
      <c r="Y107" t="s">
        <v>6006</v>
      </c>
    </row>
    <row r="108" spans="1:25" x14ac:dyDescent="0.25">
      <c r="A108" t="s">
        <v>101</v>
      </c>
      <c r="B108" t="s">
        <v>101</v>
      </c>
      <c r="C108" t="s">
        <v>279</v>
      </c>
      <c r="D108" t="s">
        <v>280</v>
      </c>
      <c r="E108" t="s">
        <v>283</v>
      </c>
      <c r="F108">
        <v>1</v>
      </c>
      <c r="G108" t="s">
        <v>6018</v>
      </c>
      <c r="H108">
        <v>2020</v>
      </c>
      <c r="I108" t="s">
        <v>4</v>
      </c>
      <c r="J108" t="s">
        <v>6007</v>
      </c>
      <c r="K108" t="s">
        <v>5</v>
      </c>
      <c r="L108" t="s">
        <v>282</v>
      </c>
      <c r="M108" t="s">
        <v>106</v>
      </c>
      <c r="P108" s="4">
        <f t="shared" si="3"/>
        <v>166.5</v>
      </c>
      <c r="Q108" s="4">
        <v>166.5</v>
      </c>
      <c r="R108" s="1">
        <f t="shared" si="4"/>
        <v>1</v>
      </c>
      <c r="S108">
        <v>1</v>
      </c>
      <c r="T108" t="s">
        <v>40</v>
      </c>
      <c r="U108" t="str">
        <f t="shared" si="5"/>
        <v>no</v>
      </c>
      <c r="Y108" t="s">
        <v>6006</v>
      </c>
    </row>
    <row r="109" spans="1:25" x14ac:dyDescent="0.25">
      <c r="A109" t="s">
        <v>101</v>
      </c>
      <c r="B109" t="s">
        <v>101</v>
      </c>
      <c r="C109" t="s">
        <v>279</v>
      </c>
      <c r="D109" t="s">
        <v>284</v>
      </c>
      <c r="E109" t="s">
        <v>285</v>
      </c>
      <c r="F109">
        <v>1</v>
      </c>
      <c r="G109" t="s">
        <v>6018</v>
      </c>
      <c r="H109">
        <v>2022</v>
      </c>
      <c r="I109" t="s">
        <v>4</v>
      </c>
      <c r="J109" t="s">
        <v>6007</v>
      </c>
      <c r="K109" t="s">
        <v>5</v>
      </c>
      <c r="L109" t="s">
        <v>282</v>
      </c>
      <c r="M109" t="s">
        <v>106</v>
      </c>
      <c r="P109" s="4">
        <f t="shared" si="3"/>
        <v>99.75</v>
      </c>
      <c r="Q109" s="4">
        <v>99.75</v>
      </c>
      <c r="R109" s="1">
        <f t="shared" si="4"/>
        <v>1</v>
      </c>
      <c r="S109">
        <v>1</v>
      </c>
      <c r="T109" t="s">
        <v>7</v>
      </c>
      <c r="U109" t="str">
        <f t="shared" si="5"/>
        <v>no</v>
      </c>
      <c r="Y109" t="s">
        <v>6006</v>
      </c>
    </row>
    <row r="110" spans="1:25" x14ac:dyDescent="0.25">
      <c r="A110" t="s">
        <v>101</v>
      </c>
      <c r="B110" t="s">
        <v>101</v>
      </c>
      <c r="C110" t="s">
        <v>279</v>
      </c>
      <c r="D110" t="s">
        <v>280</v>
      </c>
      <c r="E110" t="s">
        <v>286</v>
      </c>
      <c r="F110">
        <v>1</v>
      </c>
      <c r="G110" t="s">
        <v>6018</v>
      </c>
      <c r="H110">
        <v>2018</v>
      </c>
      <c r="I110" t="s">
        <v>4</v>
      </c>
      <c r="J110" t="s">
        <v>6007</v>
      </c>
      <c r="K110" t="s">
        <v>5</v>
      </c>
      <c r="L110" t="s">
        <v>282</v>
      </c>
      <c r="M110" t="s">
        <v>106</v>
      </c>
      <c r="P110" s="4">
        <f t="shared" si="3"/>
        <v>55.199999999999996</v>
      </c>
      <c r="Q110" s="4">
        <v>55.199999999999996</v>
      </c>
      <c r="R110" s="1">
        <f t="shared" si="4"/>
        <v>1</v>
      </c>
      <c r="S110">
        <v>1</v>
      </c>
      <c r="T110" t="s">
        <v>11</v>
      </c>
      <c r="U110" t="str">
        <f t="shared" si="5"/>
        <v>no</v>
      </c>
      <c r="Y110" t="s">
        <v>6006</v>
      </c>
    </row>
    <row r="111" spans="1:25" x14ac:dyDescent="0.25">
      <c r="A111" t="s">
        <v>101</v>
      </c>
      <c r="B111" t="s">
        <v>101</v>
      </c>
      <c r="C111" t="s">
        <v>279</v>
      </c>
      <c r="D111" t="s">
        <v>280</v>
      </c>
      <c r="E111" t="s">
        <v>287</v>
      </c>
      <c r="F111">
        <v>1</v>
      </c>
      <c r="G111" t="s">
        <v>6018</v>
      </c>
      <c r="H111">
        <v>2017</v>
      </c>
      <c r="I111" t="s">
        <v>4</v>
      </c>
      <c r="J111" t="s">
        <v>6007</v>
      </c>
      <c r="K111" t="s">
        <v>5</v>
      </c>
      <c r="L111" t="s">
        <v>282</v>
      </c>
      <c r="M111" t="s">
        <v>106</v>
      </c>
      <c r="P111" s="4">
        <f t="shared" si="3"/>
        <v>54</v>
      </c>
      <c r="Q111" s="4">
        <v>54</v>
      </c>
      <c r="R111" s="1">
        <f t="shared" si="4"/>
        <v>1</v>
      </c>
      <c r="S111">
        <v>1</v>
      </c>
      <c r="T111" t="s">
        <v>11</v>
      </c>
      <c r="U111" t="str">
        <f t="shared" si="5"/>
        <v>no</v>
      </c>
      <c r="Y111" t="s">
        <v>6006</v>
      </c>
    </row>
    <row r="112" spans="1:25" x14ac:dyDescent="0.25">
      <c r="A112" t="s">
        <v>101</v>
      </c>
      <c r="B112" t="s">
        <v>101</v>
      </c>
      <c r="C112" t="s">
        <v>279</v>
      </c>
      <c r="D112" t="s">
        <v>280</v>
      </c>
      <c r="E112" t="s">
        <v>288</v>
      </c>
      <c r="F112">
        <v>1</v>
      </c>
      <c r="G112" t="s">
        <v>6018</v>
      </c>
      <c r="H112">
        <v>2017</v>
      </c>
      <c r="I112" t="s">
        <v>4</v>
      </c>
      <c r="J112" t="s">
        <v>6007</v>
      </c>
      <c r="K112" t="s">
        <v>5</v>
      </c>
      <c r="L112" t="s">
        <v>282</v>
      </c>
      <c r="M112" t="s">
        <v>106</v>
      </c>
      <c r="P112" s="4">
        <f t="shared" si="3"/>
        <v>54.45</v>
      </c>
      <c r="Q112" s="4">
        <v>54.45</v>
      </c>
      <c r="R112" s="1">
        <f t="shared" si="4"/>
        <v>1</v>
      </c>
      <c r="S112">
        <v>1</v>
      </c>
      <c r="T112" t="s">
        <v>11</v>
      </c>
      <c r="U112" t="str">
        <f t="shared" si="5"/>
        <v>no</v>
      </c>
      <c r="Y112" t="s">
        <v>6006</v>
      </c>
    </row>
    <row r="113" spans="1:25" x14ac:dyDescent="0.25">
      <c r="A113" t="s">
        <v>101</v>
      </c>
      <c r="B113" t="s">
        <v>101</v>
      </c>
      <c r="C113" t="s">
        <v>279</v>
      </c>
      <c r="E113" t="s">
        <v>289</v>
      </c>
      <c r="F113">
        <v>1</v>
      </c>
      <c r="G113" t="s">
        <v>6018</v>
      </c>
      <c r="H113">
        <v>2023</v>
      </c>
      <c r="I113" t="s">
        <v>4</v>
      </c>
      <c r="J113" t="s">
        <v>6007</v>
      </c>
      <c r="K113" t="s">
        <v>5</v>
      </c>
      <c r="L113" t="s">
        <v>282</v>
      </c>
      <c r="M113" t="s">
        <v>106</v>
      </c>
      <c r="P113" s="4">
        <f t="shared" si="3"/>
        <v>99.8</v>
      </c>
      <c r="Q113" s="4">
        <v>99.8</v>
      </c>
      <c r="R113" s="1">
        <f t="shared" si="4"/>
        <v>1</v>
      </c>
      <c r="S113">
        <v>1</v>
      </c>
      <c r="T113" t="s">
        <v>7</v>
      </c>
      <c r="U113" t="str">
        <f t="shared" si="5"/>
        <v>no</v>
      </c>
      <c r="Y113" t="s">
        <v>6006</v>
      </c>
    </row>
    <row r="114" spans="1:25" x14ac:dyDescent="0.25">
      <c r="A114" t="s">
        <v>101</v>
      </c>
      <c r="B114" t="s">
        <v>101</v>
      </c>
      <c r="C114" t="s">
        <v>279</v>
      </c>
      <c r="D114" t="s">
        <v>280</v>
      </c>
      <c r="E114" t="s">
        <v>290</v>
      </c>
      <c r="F114">
        <v>1</v>
      </c>
      <c r="G114" t="s">
        <v>6018</v>
      </c>
      <c r="H114">
        <v>2019</v>
      </c>
      <c r="I114" t="s">
        <v>4</v>
      </c>
      <c r="J114" t="s">
        <v>6007</v>
      </c>
      <c r="K114" t="s">
        <v>5</v>
      </c>
      <c r="L114" t="s">
        <v>282</v>
      </c>
      <c r="M114" t="s">
        <v>106</v>
      </c>
      <c r="P114" s="4">
        <f t="shared" si="3"/>
        <v>38.475000000000001</v>
      </c>
      <c r="Q114" s="4">
        <v>38.475000000000001</v>
      </c>
      <c r="R114" s="1">
        <f t="shared" si="4"/>
        <v>1</v>
      </c>
      <c r="S114">
        <v>1</v>
      </c>
      <c r="T114" t="s">
        <v>11</v>
      </c>
      <c r="U114" t="str">
        <f t="shared" si="5"/>
        <v>no</v>
      </c>
      <c r="Y114" t="s">
        <v>6006</v>
      </c>
    </row>
    <row r="115" spans="1:25" x14ac:dyDescent="0.25">
      <c r="A115" t="s">
        <v>101</v>
      </c>
      <c r="B115" t="s">
        <v>101</v>
      </c>
      <c r="C115" t="s">
        <v>279</v>
      </c>
      <c r="D115" t="s">
        <v>291</v>
      </c>
      <c r="E115" t="s">
        <v>292</v>
      </c>
      <c r="F115">
        <v>1</v>
      </c>
      <c r="G115" t="s">
        <v>6018</v>
      </c>
      <c r="H115">
        <v>2018</v>
      </c>
      <c r="I115" t="s">
        <v>4</v>
      </c>
      <c r="J115" t="s">
        <v>6007</v>
      </c>
      <c r="K115" t="s">
        <v>5</v>
      </c>
      <c r="L115" t="s">
        <v>282</v>
      </c>
      <c r="M115" t="s">
        <v>106</v>
      </c>
      <c r="P115" s="4">
        <f t="shared" si="3"/>
        <v>66.08</v>
      </c>
      <c r="Q115" s="4">
        <v>66.08</v>
      </c>
      <c r="R115" s="1">
        <f t="shared" si="4"/>
        <v>1</v>
      </c>
      <c r="S115">
        <v>1</v>
      </c>
      <c r="T115" t="s">
        <v>11</v>
      </c>
      <c r="U115" t="str">
        <f t="shared" si="5"/>
        <v>no</v>
      </c>
      <c r="Y115" t="s">
        <v>6006</v>
      </c>
    </row>
    <row r="116" spans="1:25" x14ac:dyDescent="0.25">
      <c r="A116" t="s">
        <v>101</v>
      </c>
      <c r="B116" t="s">
        <v>101</v>
      </c>
      <c r="C116" t="s">
        <v>279</v>
      </c>
      <c r="D116" t="s">
        <v>293</v>
      </c>
      <c r="E116" t="s">
        <v>294</v>
      </c>
      <c r="F116">
        <v>1</v>
      </c>
      <c r="G116" t="s">
        <v>6018</v>
      </c>
      <c r="H116">
        <v>2018</v>
      </c>
      <c r="I116" t="s">
        <v>4</v>
      </c>
      <c r="J116" t="s">
        <v>6007</v>
      </c>
      <c r="K116" t="s">
        <v>5</v>
      </c>
      <c r="L116" t="s">
        <v>295</v>
      </c>
      <c r="P116" s="4">
        <f t="shared" si="3"/>
        <v>10.4</v>
      </c>
      <c r="Q116" s="4">
        <v>10.4</v>
      </c>
      <c r="R116" s="1">
        <f t="shared" si="4"/>
        <v>1</v>
      </c>
      <c r="S116">
        <v>1</v>
      </c>
      <c r="T116" t="s">
        <v>17</v>
      </c>
      <c r="U116" t="str">
        <f t="shared" si="5"/>
        <v>no</v>
      </c>
      <c r="Y116" t="s">
        <v>6006</v>
      </c>
    </row>
    <row r="117" spans="1:25" x14ac:dyDescent="0.25">
      <c r="A117" t="s">
        <v>101</v>
      </c>
      <c r="B117" t="s">
        <v>101</v>
      </c>
      <c r="C117" t="s">
        <v>279</v>
      </c>
      <c r="D117" t="s">
        <v>296</v>
      </c>
      <c r="E117" t="s">
        <v>297</v>
      </c>
      <c r="F117">
        <v>1</v>
      </c>
      <c r="G117" t="s">
        <v>6018</v>
      </c>
      <c r="H117">
        <v>2021</v>
      </c>
      <c r="I117" t="s">
        <v>4</v>
      </c>
      <c r="J117" t="s">
        <v>6007</v>
      </c>
      <c r="K117" t="s">
        <v>5</v>
      </c>
      <c r="L117" t="s">
        <v>298</v>
      </c>
      <c r="M117" t="s">
        <v>106</v>
      </c>
      <c r="P117" s="4">
        <f t="shared" si="3"/>
        <v>34.299999999999997</v>
      </c>
      <c r="Q117" s="4">
        <v>34.299999999999997</v>
      </c>
      <c r="R117" s="1">
        <f t="shared" si="4"/>
        <v>1</v>
      </c>
      <c r="S117">
        <v>1</v>
      </c>
      <c r="T117" t="s">
        <v>11</v>
      </c>
      <c r="U117" t="str">
        <f t="shared" si="5"/>
        <v>no</v>
      </c>
      <c r="Y117" t="s">
        <v>6006</v>
      </c>
    </row>
    <row r="118" spans="1:25" x14ac:dyDescent="0.25">
      <c r="A118" t="s">
        <v>101</v>
      </c>
      <c r="B118" t="s">
        <v>101</v>
      </c>
      <c r="C118" t="s">
        <v>279</v>
      </c>
      <c r="D118" t="s">
        <v>296</v>
      </c>
      <c r="E118" t="s">
        <v>299</v>
      </c>
      <c r="F118">
        <v>1</v>
      </c>
      <c r="G118" t="s">
        <v>6018</v>
      </c>
      <c r="H118">
        <v>2020</v>
      </c>
      <c r="I118" t="s">
        <v>4</v>
      </c>
      <c r="J118" t="s">
        <v>6007</v>
      </c>
      <c r="K118" t="s">
        <v>5</v>
      </c>
      <c r="L118" t="s">
        <v>298</v>
      </c>
      <c r="M118" t="s">
        <v>106</v>
      </c>
      <c r="P118" s="4">
        <f t="shared" si="3"/>
        <v>33</v>
      </c>
      <c r="Q118" s="4">
        <v>33</v>
      </c>
      <c r="R118" s="1">
        <f t="shared" si="4"/>
        <v>1</v>
      </c>
      <c r="S118">
        <v>1</v>
      </c>
      <c r="T118" t="s">
        <v>11</v>
      </c>
      <c r="U118" t="str">
        <f t="shared" si="5"/>
        <v>no</v>
      </c>
      <c r="Y118" t="s">
        <v>6006</v>
      </c>
    </row>
    <row r="119" spans="1:25" x14ac:dyDescent="0.25">
      <c r="A119" t="s">
        <v>101</v>
      </c>
      <c r="B119" t="s">
        <v>101</v>
      </c>
      <c r="C119" t="s">
        <v>279</v>
      </c>
      <c r="D119" t="s">
        <v>300</v>
      </c>
      <c r="E119" t="s">
        <v>301</v>
      </c>
      <c r="F119">
        <v>1</v>
      </c>
      <c r="G119" t="s">
        <v>6018</v>
      </c>
      <c r="H119">
        <v>2020</v>
      </c>
      <c r="I119" t="s">
        <v>4</v>
      </c>
      <c r="J119" t="s">
        <v>6007</v>
      </c>
      <c r="K119" t="s">
        <v>5</v>
      </c>
      <c r="L119" t="s">
        <v>302</v>
      </c>
      <c r="M119" t="s">
        <v>106</v>
      </c>
      <c r="P119" s="4">
        <f t="shared" si="3"/>
        <v>63</v>
      </c>
      <c r="Q119" s="4">
        <v>63</v>
      </c>
      <c r="R119" s="1">
        <f t="shared" si="4"/>
        <v>1</v>
      </c>
      <c r="S119">
        <v>1</v>
      </c>
      <c r="T119" t="s">
        <v>11</v>
      </c>
      <c r="U119" t="str">
        <f t="shared" si="5"/>
        <v>no</v>
      </c>
      <c r="Y119" t="s">
        <v>6006</v>
      </c>
    </row>
    <row r="120" spans="1:25" x14ac:dyDescent="0.25">
      <c r="A120" t="s">
        <v>101</v>
      </c>
      <c r="B120" t="s">
        <v>101</v>
      </c>
      <c r="C120" t="s">
        <v>279</v>
      </c>
      <c r="E120" t="s">
        <v>303</v>
      </c>
      <c r="F120">
        <v>1</v>
      </c>
      <c r="G120" t="s">
        <v>6018</v>
      </c>
      <c r="H120">
        <v>2021</v>
      </c>
      <c r="I120" t="s">
        <v>4</v>
      </c>
      <c r="J120" t="s">
        <v>6007</v>
      </c>
      <c r="K120" t="s">
        <v>5</v>
      </c>
      <c r="L120" t="s">
        <v>304</v>
      </c>
      <c r="P120" s="4">
        <f t="shared" si="3"/>
        <v>186</v>
      </c>
      <c r="Q120" s="4">
        <v>186</v>
      </c>
      <c r="R120" s="1">
        <f t="shared" si="4"/>
        <v>1</v>
      </c>
      <c r="S120">
        <v>1</v>
      </c>
      <c r="T120" t="s">
        <v>40</v>
      </c>
      <c r="U120" t="str">
        <f t="shared" si="5"/>
        <v>no</v>
      </c>
      <c r="Y120" t="s">
        <v>6006</v>
      </c>
    </row>
    <row r="121" spans="1:25" x14ac:dyDescent="0.25">
      <c r="A121" t="s">
        <v>101</v>
      </c>
      <c r="B121" t="s">
        <v>101</v>
      </c>
      <c r="C121" t="s">
        <v>279</v>
      </c>
      <c r="D121" t="s">
        <v>305</v>
      </c>
      <c r="E121" t="s">
        <v>306</v>
      </c>
      <c r="F121">
        <v>1</v>
      </c>
      <c r="G121" t="s">
        <v>6018</v>
      </c>
      <c r="H121">
        <v>2016</v>
      </c>
      <c r="I121" t="s">
        <v>4</v>
      </c>
      <c r="J121" t="s">
        <v>6007</v>
      </c>
      <c r="K121" t="s">
        <v>5</v>
      </c>
      <c r="L121" t="s">
        <v>304</v>
      </c>
      <c r="O121" t="s">
        <v>307</v>
      </c>
      <c r="P121" s="4">
        <f t="shared" si="3"/>
        <v>312</v>
      </c>
      <c r="Q121" s="4">
        <v>312</v>
      </c>
      <c r="R121" s="1">
        <f t="shared" si="4"/>
        <v>1</v>
      </c>
      <c r="S121">
        <v>1</v>
      </c>
      <c r="T121" t="s">
        <v>40</v>
      </c>
      <c r="U121" t="str">
        <f t="shared" si="5"/>
        <v>no</v>
      </c>
      <c r="Y121" t="s">
        <v>6006</v>
      </c>
    </row>
    <row r="122" spans="1:25" x14ac:dyDescent="0.25">
      <c r="A122" t="s">
        <v>101</v>
      </c>
      <c r="B122" t="s">
        <v>101</v>
      </c>
      <c r="C122" t="s">
        <v>279</v>
      </c>
      <c r="D122" t="s">
        <v>308</v>
      </c>
      <c r="E122" t="s">
        <v>309</v>
      </c>
      <c r="F122">
        <v>1</v>
      </c>
      <c r="G122" t="s">
        <v>6018</v>
      </c>
      <c r="H122">
        <v>2017</v>
      </c>
      <c r="I122" t="s">
        <v>4</v>
      </c>
      <c r="J122" t="s">
        <v>6007</v>
      </c>
      <c r="K122" t="s">
        <v>5</v>
      </c>
      <c r="L122" t="s">
        <v>310</v>
      </c>
      <c r="M122" t="s">
        <v>106</v>
      </c>
      <c r="P122" s="4">
        <f t="shared" si="3"/>
        <v>41.25</v>
      </c>
      <c r="Q122" s="4">
        <v>41.25</v>
      </c>
      <c r="R122" s="1">
        <f t="shared" si="4"/>
        <v>1</v>
      </c>
      <c r="S122">
        <v>1</v>
      </c>
      <c r="T122" t="s">
        <v>11</v>
      </c>
      <c r="U122" t="str">
        <f t="shared" si="5"/>
        <v>no</v>
      </c>
      <c r="Y122" t="s">
        <v>6006</v>
      </c>
    </row>
    <row r="123" spans="1:25" x14ac:dyDescent="0.25">
      <c r="A123" t="s">
        <v>101</v>
      </c>
      <c r="B123" t="s">
        <v>101</v>
      </c>
      <c r="C123" t="s">
        <v>279</v>
      </c>
      <c r="D123" t="s">
        <v>311</v>
      </c>
      <c r="E123" t="s">
        <v>312</v>
      </c>
      <c r="F123">
        <v>1</v>
      </c>
      <c r="G123" t="s">
        <v>6018</v>
      </c>
      <c r="H123">
        <v>2022</v>
      </c>
      <c r="I123" t="s">
        <v>4</v>
      </c>
      <c r="J123" t="s">
        <v>6007</v>
      </c>
      <c r="K123" t="s">
        <v>5</v>
      </c>
      <c r="L123" t="s">
        <v>310</v>
      </c>
      <c r="P123" s="4">
        <f t="shared" si="3"/>
        <v>68.34</v>
      </c>
      <c r="Q123" s="4">
        <v>68.34</v>
      </c>
      <c r="R123" s="1">
        <f t="shared" si="4"/>
        <v>1</v>
      </c>
      <c r="S123">
        <v>1</v>
      </c>
      <c r="T123" t="s">
        <v>7</v>
      </c>
      <c r="U123" t="str">
        <f t="shared" si="5"/>
        <v>no</v>
      </c>
      <c r="Y123" t="s">
        <v>6006</v>
      </c>
    </row>
    <row r="124" spans="1:25" x14ac:dyDescent="0.25">
      <c r="A124" t="s">
        <v>101</v>
      </c>
      <c r="B124" t="s">
        <v>101</v>
      </c>
      <c r="C124" t="s">
        <v>313</v>
      </c>
      <c r="D124" t="s">
        <v>314</v>
      </c>
      <c r="E124" t="s">
        <v>315</v>
      </c>
      <c r="F124">
        <v>1</v>
      </c>
      <c r="G124" t="s">
        <v>6018</v>
      </c>
      <c r="H124">
        <v>2019</v>
      </c>
      <c r="I124" t="s">
        <v>4</v>
      </c>
      <c r="J124" t="s">
        <v>6007</v>
      </c>
      <c r="K124" t="s">
        <v>5</v>
      </c>
      <c r="L124" t="s">
        <v>316</v>
      </c>
      <c r="P124" s="4">
        <f t="shared" si="3"/>
        <v>61.64</v>
      </c>
      <c r="Q124" s="4">
        <v>61.64</v>
      </c>
      <c r="R124" s="1">
        <f t="shared" si="4"/>
        <v>1</v>
      </c>
      <c r="S124">
        <v>1</v>
      </c>
      <c r="T124" t="s">
        <v>11</v>
      </c>
      <c r="U124" t="str">
        <f t="shared" si="5"/>
        <v>no</v>
      </c>
      <c r="Y124" t="s">
        <v>6006</v>
      </c>
    </row>
    <row r="125" spans="1:25" x14ac:dyDescent="0.25">
      <c r="A125" t="s">
        <v>101</v>
      </c>
      <c r="B125" t="s">
        <v>101</v>
      </c>
      <c r="C125" t="s">
        <v>313</v>
      </c>
      <c r="D125" t="s">
        <v>317</v>
      </c>
      <c r="E125" t="s">
        <v>318</v>
      </c>
      <c r="F125">
        <v>1</v>
      </c>
      <c r="G125" t="s">
        <v>6018</v>
      </c>
      <c r="H125">
        <v>2018</v>
      </c>
      <c r="I125" t="s">
        <v>4</v>
      </c>
      <c r="J125" t="s">
        <v>6007</v>
      </c>
      <c r="K125" t="s">
        <v>5</v>
      </c>
      <c r="L125" t="s">
        <v>316</v>
      </c>
      <c r="P125" s="4">
        <f t="shared" si="3"/>
        <v>54</v>
      </c>
      <c r="Q125" s="4">
        <v>54</v>
      </c>
      <c r="R125" s="1">
        <f t="shared" si="4"/>
        <v>1</v>
      </c>
      <c r="S125">
        <v>1</v>
      </c>
      <c r="T125" t="s">
        <v>11</v>
      </c>
      <c r="U125" t="str">
        <f t="shared" si="5"/>
        <v>no</v>
      </c>
      <c r="Y125" t="s">
        <v>6006</v>
      </c>
    </row>
    <row r="126" spans="1:25" x14ac:dyDescent="0.25">
      <c r="A126" t="s">
        <v>319</v>
      </c>
      <c r="B126" t="s">
        <v>320</v>
      </c>
      <c r="C126" t="s">
        <v>321</v>
      </c>
      <c r="D126" t="s">
        <v>322</v>
      </c>
      <c r="E126" t="s">
        <v>323</v>
      </c>
      <c r="F126">
        <v>1</v>
      </c>
      <c r="G126" t="s">
        <v>6018</v>
      </c>
      <c r="H126">
        <v>2019</v>
      </c>
      <c r="I126" t="s">
        <v>4</v>
      </c>
      <c r="J126" t="s">
        <v>6007</v>
      </c>
      <c r="K126" t="s">
        <v>5</v>
      </c>
      <c r="L126" t="s">
        <v>324</v>
      </c>
      <c r="M126" t="s">
        <v>325</v>
      </c>
      <c r="P126" s="4">
        <f t="shared" si="3"/>
        <v>130</v>
      </c>
      <c r="Q126" s="4">
        <v>130</v>
      </c>
      <c r="R126" s="1">
        <f t="shared" si="4"/>
        <v>1</v>
      </c>
      <c r="S126">
        <v>1</v>
      </c>
      <c r="T126" t="s">
        <v>11</v>
      </c>
      <c r="U126" t="str">
        <f t="shared" si="5"/>
        <v>no</v>
      </c>
      <c r="Y126" t="s">
        <v>6006</v>
      </c>
    </row>
    <row r="127" spans="1:25" x14ac:dyDescent="0.25">
      <c r="A127" t="s">
        <v>319</v>
      </c>
      <c r="B127" t="s">
        <v>326</v>
      </c>
      <c r="C127" t="s">
        <v>327</v>
      </c>
      <c r="E127" t="s">
        <v>328</v>
      </c>
      <c r="F127">
        <v>1</v>
      </c>
      <c r="G127" t="s">
        <v>6018</v>
      </c>
      <c r="H127">
        <v>2015</v>
      </c>
      <c r="I127" t="s">
        <v>4</v>
      </c>
      <c r="J127" t="s">
        <v>6007</v>
      </c>
      <c r="K127" t="s">
        <v>5</v>
      </c>
      <c r="L127" t="s">
        <v>329</v>
      </c>
      <c r="P127" s="4">
        <f t="shared" si="3"/>
        <v>291.72000000000003</v>
      </c>
      <c r="Q127" s="4">
        <v>291.72000000000003</v>
      </c>
      <c r="R127" s="1">
        <f t="shared" si="4"/>
        <v>1</v>
      </c>
      <c r="S127">
        <v>1</v>
      </c>
      <c r="T127" t="s">
        <v>17</v>
      </c>
      <c r="U127" t="str">
        <f t="shared" si="5"/>
        <v>no</v>
      </c>
      <c r="Y127" t="s">
        <v>6006</v>
      </c>
    </row>
    <row r="128" spans="1:25" x14ac:dyDescent="0.25">
      <c r="A128" t="s">
        <v>319</v>
      </c>
      <c r="B128" t="s">
        <v>326</v>
      </c>
      <c r="C128" t="s">
        <v>327</v>
      </c>
      <c r="E128" t="s">
        <v>330</v>
      </c>
      <c r="F128">
        <v>1</v>
      </c>
      <c r="G128" t="s">
        <v>6018</v>
      </c>
      <c r="H128">
        <v>2014</v>
      </c>
      <c r="I128" t="s">
        <v>4</v>
      </c>
      <c r="J128" t="s">
        <v>6007</v>
      </c>
      <c r="K128" t="s">
        <v>5</v>
      </c>
      <c r="L128" t="s">
        <v>329</v>
      </c>
      <c r="P128" s="4">
        <f t="shared" si="3"/>
        <v>62.92</v>
      </c>
      <c r="Q128" s="4">
        <v>62.92</v>
      </c>
      <c r="R128" s="1">
        <f t="shared" si="4"/>
        <v>1</v>
      </c>
      <c r="S128">
        <v>1</v>
      </c>
      <c r="T128" t="s">
        <v>17</v>
      </c>
      <c r="U128" t="str">
        <f t="shared" si="5"/>
        <v>no</v>
      </c>
      <c r="Y128" t="s">
        <v>6006</v>
      </c>
    </row>
    <row r="129" spans="1:25" x14ac:dyDescent="0.25">
      <c r="A129" t="s">
        <v>319</v>
      </c>
      <c r="B129" t="s">
        <v>326</v>
      </c>
      <c r="C129" t="s">
        <v>327</v>
      </c>
      <c r="E129" t="s">
        <v>331</v>
      </c>
      <c r="F129">
        <v>1</v>
      </c>
      <c r="G129" t="s">
        <v>6018</v>
      </c>
      <c r="H129">
        <v>2016</v>
      </c>
      <c r="I129" t="s">
        <v>4</v>
      </c>
      <c r="J129" t="s">
        <v>6007</v>
      </c>
      <c r="K129" t="s">
        <v>5</v>
      </c>
      <c r="L129" t="s">
        <v>329</v>
      </c>
      <c r="P129" s="4">
        <f t="shared" si="3"/>
        <v>56.16</v>
      </c>
      <c r="Q129" s="4">
        <v>56.16</v>
      </c>
      <c r="R129" s="1">
        <f t="shared" si="4"/>
        <v>1</v>
      </c>
      <c r="S129">
        <v>1</v>
      </c>
      <c r="T129" t="s">
        <v>17</v>
      </c>
      <c r="U129" t="str">
        <f t="shared" si="5"/>
        <v>no</v>
      </c>
      <c r="Y129" t="s">
        <v>6006</v>
      </c>
    </row>
    <row r="130" spans="1:25" x14ac:dyDescent="0.25">
      <c r="A130" t="s">
        <v>319</v>
      </c>
      <c r="B130" t="s">
        <v>326</v>
      </c>
      <c r="C130" t="s">
        <v>327</v>
      </c>
      <c r="E130" t="s">
        <v>332</v>
      </c>
      <c r="F130">
        <v>1</v>
      </c>
      <c r="G130" t="s">
        <v>6018</v>
      </c>
      <c r="H130">
        <v>2015</v>
      </c>
      <c r="I130" t="s">
        <v>4</v>
      </c>
      <c r="J130" t="s">
        <v>6007</v>
      </c>
      <c r="K130" t="s">
        <v>5</v>
      </c>
      <c r="L130" t="s">
        <v>329</v>
      </c>
      <c r="P130" s="4">
        <f t="shared" ref="P130:P193" si="6">IFERROR(IF(Q130&gt;0,Q130*1,0),0)</f>
        <v>129</v>
      </c>
      <c r="Q130" s="4">
        <v>129</v>
      </c>
      <c r="R130" s="1">
        <f t="shared" ref="R130:R193" si="7">IFERROR(IF(S130&gt;0,S130*1,0),0)</f>
        <v>1</v>
      </c>
      <c r="S130">
        <v>1</v>
      </c>
      <c r="T130" t="s">
        <v>17</v>
      </c>
      <c r="U130" t="str">
        <f t="shared" ref="U130:U193" si="8">IF(S130 = 1,"no","yes")</f>
        <v>no</v>
      </c>
      <c r="Y130" t="s">
        <v>6006</v>
      </c>
    </row>
    <row r="131" spans="1:25" x14ac:dyDescent="0.25">
      <c r="A131" t="s">
        <v>319</v>
      </c>
      <c r="B131" t="s">
        <v>326</v>
      </c>
      <c r="C131" t="s">
        <v>327</v>
      </c>
      <c r="E131" t="s">
        <v>333</v>
      </c>
      <c r="F131">
        <v>1</v>
      </c>
      <c r="G131" t="s">
        <v>6018</v>
      </c>
      <c r="H131">
        <v>2019</v>
      </c>
      <c r="I131" t="s">
        <v>4</v>
      </c>
      <c r="J131" t="s">
        <v>6007</v>
      </c>
      <c r="K131" t="s">
        <v>334</v>
      </c>
      <c r="L131" t="s">
        <v>335</v>
      </c>
      <c r="P131" s="4">
        <f t="shared" si="6"/>
        <v>41.23</v>
      </c>
      <c r="Q131" s="4">
        <v>41.23</v>
      </c>
      <c r="R131" s="1">
        <f t="shared" si="7"/>
        <v>1</v>
      </c>
      <c r="S131">
        <v>1</v>
      </c>
      <c r="T131" t="s">
        <v>11</v>
      </c>
      <c r="U131" t="str">
        <f t="shared" si="8"/>
        <v>no</v>
      </c>
      <c r="Y131" t="s">
        <v>6006</v>
      </c>
    </row>
    <row r="132" spans="1:25" x14ac:dyDescent="0.25">
      <c r="A132" t="s">
        <v>319</v>
      </c>
      <c r="B132" t="s">
        <v>326</v>
      </c>
      <c r="C132" t="s">
        <v>327</v>
      </c>
      <c r="E132" t="s">
        <v>336</v>
      </c>
      <c r="F132">
        <v>1</v>
      </c>
      <c r="G132" t="s">
        <v>6018</v>
      </c>
      <c r="H132">
        <v>2019</v>
      </c>
      <c r="I132" t="s">
        <v>4</v>
      </c>
      <c r="J132" t="s">
        <v>6007</v>
      </c>
      <c r="K132" t="s">
        <v>334</v>
      </c>
      <c r="L132" t="s">
        <v>335</v>
      </c>
      <c r="P132" s="4">
        <f t="shared" si="6"/>
        <v>90.83</v>
      </c>
      <c r="Q132" s="4">
        <v>90.83</v>
      </c>
      <c r="R132" s="1">
        <f t="shared" si="7"/>
        <v>1</v>
      </c>
      <c r="S132">
        <v>1</v>
      </c>
      <c r="T132" t="s">
        <v>11</v>
      </c>
      <c r="U132" t="str">
        <f t="shared" si="8"/>
        <v>no</v>
      </c>
      <c r="Y132" t="s">
        <v>6006</v>
      </c>
    </row>
    <row r="133" spans="1:25" x14ac:dyDescent="0.25">
      <c r="A133" t="s">
        <v>319</v>
      </c>
      <c r="B133" t="s">
        <v>326</v>
      </c>
      <c r="C133" t="s">
        <v>327</v>
      </c>
      <c r="E133" t="s">
        <v>337</v>
      </c>
      <c r="F133">
        <v>1</v>
      </c>
      <c r="G133" t="s">
        <v>6018</v>
      </c>
      <c r="H133">
        <v>2020</v>
      </c>
      <c r="I133" t="s">
        <v>4</v>
      </c>
      <c r="J133" t="s">
        <v>6007</v>
      </c>
      <c r="K133" t="s">
        <v>334</v>
      </c>
      <c r="L133" t="s">
        <v>335</v>
      </c>
      <c r="P133" s="4">
        <f t="shared" si="6"/>
        <v>56.1</v>
      </c>
      <c r="Q133" s="4">
        <v>56.1</v>
      </c>
      <c r="R133" s="1">
        <f t="shared" si="7"/>
        <v>1</v>
      </c>
      <c r="S133">
        <v>1</v>
      </c>
      <c r="T133" t="s">
        <v>11</v>
      </c>
      <c r="U133" t="str">
        <f t="shared" si="8"/>
        <v>no</v>
      </c>
      <c r="Y133" t="s">
        <v>6006</v>
      </c>
    </row>
    <row r="134" spans="1:25" x14ac:dyDescent="0.25">
      <c r="A134" t="s">
        <v>319</v>
      </c>
      <c r="B134" t="s">
        <v>326</v>
      </c>
      <c r="C134" t="s">
        <v>327</v>
      </c>
      <c r="E134" t="s">
        <v>338</v>
      </c>
      <c r="F134">
        <v>1</v>
      </c>
      <c r="G134" t="s">
        <v>6018</v>
      </c>
      <c r="H134">
        <v>2018</v>
      </c>
      <c r="I134" t="s">
        <v>4</v>
      </c>
      <c r="J134" t="s">
        <v>6007</v>
      </c>
      <c r="K134" t="s">
        <v>334</v>
      </c>
      <c r="L134" t="s">
        <v>335</v>
      </c>
      <c r="P134" s="4">
        <f t="shared" si="6"/>
        <v>53.04</v>
      </c>
      <c r="Q134" s="4">
        <v>53.04</v>
      </c>
      <c r="R134" s="1">
        <f t="shared" si="7"/>
        <v>1</v>
      </c>
      <c r="S134">
        <v>1</v>
      </c>
      <c r="T134" t="s">
        <v>11</v>
      </c>
      <c r="U134" t="str">
        <f t="shared" si="8"/>
        <v>no</v>
      </c>
      <c r="Y134" t="s">
        <v>6006</v>
      </c>
    </row>
    <row r="135" spans="1:25" x14ac:dyDescent="0.25">
      <c r="A135" t="s">
        <v>319</v>
      </c>
      <c r="B135" t="s">
        <v>326</v>
      </c>
      <c r="C135" t="s">
        <v>327</v>
      </c>
      <c r="E135" t="s">
        <v>339</v>
      </c>
      <c r="F135">
        <v>1</v>
      </c>
      <c r="G135" t="s">
        <v>6018</v>
      </c>
      <c r="H135">
        <v>2020</v>
      </c>
      <c r="I135" t="s">
        <v>4</v>
      </c>
      <c r="J135" t="s">
        <v>6007</v>
      </c>
      <c r="K135" t="s">
        <v>334</v>
      </c>
      <c r="L135" t="s">
        <v>335</v>
      </c>
      <c r="P135" s="4">
        <f t="shared" si="6"/>
        <v>56.1</v>
      </c>
      <c r="Q135" s="4">
        <v>56.1</v>
      </c>
      <c r="R135" s="1">
        <f t="shared" si="7"/>
        <v>1</v>
      </c>
      <c r="S135">
        <v>1</v>
      </c>
      <c r="T135" t="s">
        <v>11</v>
      </c>
      <c r="U135" t="str">
        <f t="shared" si="8"/>
        <v>no</v>
      </c>
      <c r="Y135" t="s">
        <v>6006</v>
      </c>
    </row>
    <row r="136" spans="1:25" x14ac:dyDescent="0.25">
      <c r="A136" t="s">
        <v>319</v>
      </c>
      <c r="B136" t="s">
        <v>326</v>
      </c>
      <c r="C136" t="s">
        <v>327</v>
      </c>
      <c r="E136" t="s">
        <v>340</v>
      </c>
      <c r="F136">
        <v>1</v>
      </c>
      <c r="G136" t="s">
        <v>6018</v>
      </c>
      <c r="H136">
        <v>2018</v>
      </c>
      <c r="I136" t="s">
        <v>4</v>
      </c>
      <c r="J136" t="s">
        <v>6007</v>
      </c>
      <c r="K136" t="s">
        <v>334</v>
      </c>
      <c r="L136" t="s">
        <v>335</v>
      </c>
      <c r="P136" s="4">
        <f t="shared" si="6"/>
        <v>57.98</v>
      </c>
      <c r="Q136" s="4">
        <v>57.98</v>
      </c>
      <c r="R136" s="1">
        <f t="shared" si="7"/>
        <v>1</v>
      </c>
      <c r="S136">
        <v>1</v>
      </c>
      <c r="T136" t="s">
        <v>11</v>
      </c>
      <c r="U136" t="str">
        <f t="shared" si="8"/>
        <v>no</v>
      </c>
      <c r="Y136" t="s">
        <v>6006</v>
      </c>
    </row>
    <row r="137" spans="1:25" x14ac:dyDescent="0.25">
      <c r="A137" t="s">
        <v>319</v>
      </c>
      <c r="B137" t="s">
        <v>326</v>
      </c>
      <c r="C137" t="s">
        <v>327</v>
      </c>
      <c r="E137" t="s">
        <v>341</v>
      </c>
      <c r="F137">
        <v>1</v>
      </c>
      <c r="G137" t="s">
        <v>6018</v>
      </c>
      <c r="H137">
        <v>2016</v>
      </c>
      <c r="I137" t="s">
        <v>4</v>
      </c>
      <c r="J137" t="s">
        <v>6007</v>
      </c>
      <c r="K137" t="s">
        <v>5</v>
      </c>
      <c r="L137" t="s">
        <v>329</v>
      </c>
      <c r="P137" s="4">
        <f t="shared" si="6"/>
        <v>578</v>
      </c>
      <c r="Q137" s="4">
        <v>578</v>
      </c>
      <c r="R137" s="1">
        <f t="shared" si="7"/>
        <v>1</v>
      </c>
      <c r="S137">
        <v>1</v>
      </c>
      <c r="T137" t="s">
        <v>40</v>
      </c>
      <c r="U137" t="str">
        <f t="shared" si="8"/>
        <v>no</v>
      </c>
      <c r="Y137" t="s">
        <v>6006</v>
      </c>
    </row>
    <row r="138" spans="1:25" x14ac:dyDescent="0.25">
      <c r="A138" t="s">
        <v>319</v>
      </c>
      <c r="B138" t="s">
        <v>326</v>
      </c>
      <c r="C138" t="s">
        <v>327</v>
      </c>
      <c r="D138" t="s">
        <v>342</v>
      </c>
      <c r="E138" t="s">
        <v>343</v>
      </c>
      <c r="F138">
        <v>1</v>
      </c>
      <c r="G138" t="s">
        <v>6018</v>
      </c>
      <c r="H138">
        <v>2020</v>
      </c>
      <c r="I138" t="s">
        <v>4</v>
      </c>
      <c r="J138" t="s">
        <v>6007</v>
      </c>
      <c r="K138" t="s">
        <v>5</v>
      </c>
      <c r="L138" t="s">
        <v>344</v>
      </c>
      <c r="P138" s="4">
        <f t="shared" si="6"/>
        <v>901.5</v>
      </c>
      <c r="Q138" s="4">
        <v>901.5</v>
      </c>
      <c r="R138" s="1">
        <f t="shared" si="7"/>
        <v>1</v>
      </c>
      <c r="S138">
        <v>1</v>
      </c>
      <c r="T138" t="s">
        <v>40</v>
      </c>
      <c r="U138" t="str">
        <f t="shared" si="8"/>
        <v>no</v>
      </c>
      <c r="Y138" t="s">
        <v>6006</v>
      </c>
    </row>
    <row r="139" spans="1:25" x14ac:dyDescent="0.25">
      <c r="A139" t="s">
        <v>319</v>
      </c>
      <c r="B139" t="s">
        <v>326</v>
      </c>
      <c r="C139" t="s">
        <v>327</v>
      </c>
      <c r="E139" t="s">
        <v>345</v>
      </c>
      <c r="F139">
        <v>1</v>
      </c>
      <c r="G139" t="s">
        <v>6018</v>
      </c>
      <c r="H139">
        <v>2016</v>
      </c>
      <c r="I139" t="s">
        <v>4</v>
      </c>
      <c r="J139" t="s">
        <v>6007</v>
      </c>
      <c r="K139" t="s">
        <v>334</v>
      </c>
      <c r="L139" t="s">
        <v>346</v>
      </c>
      <c r="M139" t="s">
        <v>347</v>
      </c>
      <c r="O139" t="s">
        <v>348</v>
      </c>
      <c r="P139" s="4">
        <f t="shared" si="6"/>
        <v>37</v>
      </c>
      <c r="Q139" s="4">
        <v>37</v>
      </c>
      <c r="R139" s="1">
        <f t="shared" si="7"/>
        <v>1</v>
      </c>
      <c r="S139">
        <v>1</v>
      </c>
      <c r="T139" t="s">
        <v>11</v>
      </c>
      <c r="U139" t="str">
        <f t="shared" si="8"/>
        <v>no</v>
      </c>
      <c r="Y139" t="s">
        <v>6006</v>
      </c>
    </row>
    <row r="140" spans="1:25" x14ac:dyDescent="0.25">
      <c r="A140" t="s">
        <v>319</v>
      </c>
      <c r="B140" t="s">
        <v>326</v>
      </c>
      <c r="C140" t="s">
        <v>327</v>
      </c>
      <c r="E140" t="s">
        <v>349</v>
      </c>
      <c r="F140">
        <v>1</v>
      </c>
      <c r="G140" t="s">
        <v>6018</v>
      </c>
      <c r="H140">
        <v>2019</v>
      </c>
      <c r="I140" t="s">
        <v>4</v>
      </c>
      <c r="J140" t="s">
        <v>6007</v>
      </c>
      <c r="K140" t="s">
        <v>334</v>
      </c>
      <c r="L140" t="s">
        <v>346</v>
      </c>
      <c r="M140" t="s">
        <v>347</v>
      </c>
      <c r="O140" t="s">
        <v>348</v>
      </c>
      <c r="P140" s="4">
        <f t="shared" si="6"/>
        <v>68.319999999999993</v>
      </c>
      <c r="Q140" s="4">
        <v>68.319999999999993</v>
      </c>
      <c r="R140" s="1">
        <f t="shared" si="7"/>
        <v>1</v>
      </c>
      <c r="S140">
        <v>1</v>
      </c>
      <c r="T140" t="s">
        <v>11</v>
      </c>
      <c r="U140" t="str">
        <f t="shared" si="8"/>
        <v>no</v>
      </c>
      <c r="Y140" t="s">
        <v>6006</v>
      </c>
    </row>
    <row r="141" spans="1:25" x14ac:dyDescent="0.25">
      <c r="A141" t="s">
        <v>319</v>
      </c>
      <c r="B141" t="s">
        <v>350</v>
      </c>
      <c r="C141" t="s">
        <v>351</v>
      </c>
      <c r="E141" t="s">
        <v>352</v>
      </c>
      <c r="F141">
        <v>1</v>
      </c>
      <c r="G141" t="s">
        <v>6018</v>
      </c>
      <c r="H141">
        <v>2013</v>
      </c>
      <c r="I141" t="s">
        <v>4</v>
      </c>
      <c r="J141" t="s">
        <v>6007</v>
      </c>
      <c r="K141" t="s">
        <v>21</v>
      </c>
      <c r="L141" t="s">
        <v>22</v>
      </c>
      <c r="M141" t="s">
        <v>19</v>
      </c>
      <c r="N141" t="s">
        <v>23</v>
      </c>
      <c r="O141" t="s">
        <v>353</v>
      </c>
      <c r="P141" s="4">
        <f t="shared" si="6"/>
        <v>171.6</v>
      </c>
      <c r="Q141" s="4">
        <v>171.6</v>
      </c>
      <c r="R141" s="1">
        <f t="shared" si="7"/>
        <v>0</v>
      </c>
      <c r="S141">
        <v>0</v>
      </c>
      <c r="T141" t="s">
        <v>40</v>
      </c>
      <c r="U141" t="str">
        <f t="shared" si="8"/>
        <v>yes</v>
      </c>
      <c r="Y141" t="s">
        <v>6006</v>
      </c>
    </row>
    <row r="142" spans="1:25" x14ac:dyDescent="0.25">
      <c r="A142" t="s">
        <v>319</v>
      </c>
      <c r="B142" t="s">
        <v>350</v>
      </c>
      <c r="C142" t="s">
        <v>351</v>
      </c>
      <c r="E142" t="s">
        <v>354</v>
      </c>
      <c r="F142">
        <v>1</v>
      </c>
      <c r="G142" t="s">
        <v>6018</v>
      </c>
      <c r="H142">
        <v>2014</v>
      </c>
      <c r="I142" t="s">
        <v>4</v>
      </c>
      <c r="J142" t="s">
        <v>6007</v>
      </c>
      <c r="K142" t="s">
        <v>5</v>
      </c>
      <c r="L142" t="s">
        <v>355</v>
      </c>
      <c r="M142" t="s">
        <v>356</v>
      </c>
      <c r="N142" t="s">
        <v>23</v>
      </c>
      <c r="O142" t="s">
        <v>357</v>
      </c>
      <c r="P142" s="4">
        <f t="shared" si="6"/>
        <v>8.32</v>
      </c>
      <c r="Q142" s="4">
        <v>8.32</v>
      </c>
      <c r="R142" s="1">
        <f t="shared" si="7"/>
        <v>1</v>
      </c>
      <c r="S142">
        <v>1</v>
      </c>
      <c r="T142" t="s">
        <v>17</v>
      </c>
      <c r="U142" t="str">
        <f t="shared" si="8"/>
        <v>no</v>
      </c>
      <c r="Y142" t="s">
        <v>6006</v>
      </c>
    </row>
    <row r="143" spans="1:25" x14ac:dyDescent="0.25">
      <c r="A143" t="s">
        <v>319</v>
      </c>
      <c r="B143" t="s">
        <v>350</v>
      </c>
      <c r="C143" t="s">
        <v>351</v>
      </c>
      <c r="E143" t="s">
        <v>358</v>
      </c>
      <c r="F143">
        <v>1</v>
      </c>
      <c r="G143" t="s">
        <v>6018</v>
      </c>
      <c r="H143">
        <v>2022</v>
      </c>
      <c r="I143" t="s">
        <v>4</v>
      </c>
      <c r="J143" t="s">
        <v>6007</v>
      </c>
      <c r="K143" t="s">
        <v>5</v>
      </c>
      <c r="L143" t="s">
        <v>355</v>
      </c>
      <c r="O143" t="s">
        <v>359</v>
      </c>
      <c r="P143" s="4">
        <f t="shared" si="6"/>
        <v>108</v>
      </c>
      <c r="Q143" s="4">
        <v>108</v>
      </c>
      <c r="R143" s="1">
        <f t="shared" si="7"/>
        <v>1</v>
      </c>
      <c r="S143">
        <v>1</v>
      </c>
      <c r="T143" t="s">
        <v>40</v>
      </c>
      <c r="U143" t="str">
        <f t="shared" si="8"/>
        <v>no</v>
      </c>
      <c r="Y143" t="s">
        <v>6006</v>
      </c>
    </row>
    <row r="144" spans="1:25" x14ac:dyDescent="0.25">
      <c r="A144" t="s">
        <v>319</v>
      </c>
      <c r="B144" t="s">
        <v>350</v>
      </c>
      <c r="C144" t="s">
        <v>351</v>
      </c>
      <c r="D144" t="s">
        <v>360</v>
      </c>
      <c r="E144" t="s">
        <v>361</v>
      </c>
      <c r="F144">
        <v>1</v>
      </c>
      <c r="G144" t="s">
        <v>6018</v>
      </c>
      <c r="H144">
        <v>2014</v>
      </c>
      <c r="I144" t="s">
        <v>4</v>
      </c>
      <c r="J144" t="s">
        <v>6007</v>
      </c>
      <c r="K144" t="s">
        <v>5</v>
      </c>
      <c r="L144" t="s">
        <v>355</v>
      </c>
      <c r="P144" s="4">
        <f t="shared" si="6"/>
        <v>56.68</v>
      </c>
      <c r="Q144" s="4">
        <v>56.68</v>
      </c>
      <c r="R144" s="1">
        <f t="shared" si="7"/>
        <v>1</v>
      </c>
      <c r="S144">
        <v>1</v>
      </c>
      <c r="T144" t="s">
        <v>17</v>
      </c>
      <c r="U144" t="str">
        <f t="shared" si="8"/>
        <v>no</v>
      </c>
      <c r="Y144" t="s">
        <v>6006</v>
      </c>
    </row>
    <row r="145" spans="1:25" x14ac:dyDescent="0.25">
      <c r="A145" t="s">
        <v>319</v>
      </c>
      <c r="B145" t="s">
        <v>350</v>
      </c>
      <c r="C145" t="s">
        <v>351</v>
      </c>
      <c r="E145" t="s">
        <v>362</v>
      </c>
      <c r="F145">
        <v>1</v>
      </c>
      <c r="G145" t="s">
        <v>6018</v>
      </c>
      <c r="H145">
        <v>2016</v>
      </c>
      <c r="I145" t="s">
        <v>4</v>
      </c>
      <c r="J145" t="s">
        <v>6007</v>
      </c>
      <c r="K145" t="s">
        <v>5</v>
      </c>
      <c r="L145" t="s">
        <v>363</v>
      </c>
      <c r="N145" t="s">
        <v>19</v>
      </c>
      <c r="P145" s="4">
        <f t="shared" si="6"/>
        <v>34</v>
      </c>
      <c r="Q145" s="4">
        <v>34</v>
      </c>
      <c r="R145" s="1">
        <f t="shared" si="7"/>
        <v>1</v>
      </c>
      <c r="S145">
        <v>1</v>
      </c>
      <c r="T145" t="s">
        <v>17</v>
      </c>
      <c r="U145" t="str">
        <f t="shared" si="8"/>
        <v>no</v>
      </c>
      <c r="Y145" t="s">
        <v>6006</v>
      </c>
    </row>
    <row r="146" spans="1:25" x14ac:dyDescent="0.25">
      <c r="A146" t="s">
        <v>319</v>
      </c>
      <c r="B146" t="s">
        <v>350</v>
      </c>
      <c r="C146" t="s">
        <v>351</v>
      </c>
      <c r="E146" t="s">
        <v>364</v>
      </c>
      <c r="F146">
        <v>1</v>
      </c>
      <c r="G146" t="s">
        <v>6018</v>
      </c>
      <c r="H146">
        <v>2015</v>
      </c>
      <c r="I146" t="s">
        <v>4</v>
      </c>
      <c r="J146" t="s">
        <v>6007</v>
      </c>
      <c r="K146" t="s">
        <v>5</v>
      </c>
      <c r="L146" t="s">
        <v>363</v>
      </c>
      <c r="N146" t="s">
        <v>19</v>
      </c>
      <c r="O146" t="s">
        <v>365</v>
      </c>
      <c r="P146" s="4">
        <f t="shared" si="6"/>
        <v>54.34</v>
      </c>
      <c r="Q146" s="4">
        <v>54.34</v>
      </c>
      <c r="R146" s="1">
        <f t="shared" si="7"/>
        <v>1</v>
      </c>
      <c r="S146">
        <v>1</v>
      </c>
      <c r="T146" t="s">
        <v>17</v>
      </c>
      <c r="U146" t="str">
        <f t="shared" si="8"/>
        <v>no</v>
      </c>
      <c r="Y146" t="s">
        <v>6006</v>
      </c>
    </row>
    <row r="147" spans="1:25" x14ac:dyDescent="0.25">
      <c r="A147" t="s">
        <v>319</v>
      </c>
      <c r="B147" t="s">
        <v>366</v>
      </c>
      <c r="C147" t="s">
        <v>367</v>
      </c>
      <c r="E147" t="s">
        <v>368</v>
      </c>
      <c r="F147">
        <v>1</v>
      </c>
      <c r="G147" t="s">
        <v>6018</v>
      </c>
      <c r="H147">
        <v>2022</v>
      </c>
      <c r="I147" t="s">
        <v>4</v>
      </c>
      <c r="J147" t="s">
        <v>6007</v>
      </c>
      <c r="K147" t="s">
        <v>5</v>
      </c>
      <c r="L147" t="s">
        <v>369</v>
      </c>
      <c r="P147" s="4">
        <f t="shared" si="6"/>
        <v>62</v>
      </c>
      <c r="Q147" s="4">
        <v>62</v>
      </c>
      <c r="R147" s="1">
        <f t="shared" si="7"/>
        <v>1</v>
      </c>
      <c r="S147">
        <v>1</v>
      </c>
      <c r="T147" t="s">
        <v>7</v>
      </c>
      <c r="U147" t="str">
        <f t="shared" si="8"/>
        <v>no</v>
      </c>
      <c r="Y147" t="s">
        <v>6006</v>
      </c>
    </row>
    <row r="148" spans="1:25" x14ac:dyDescent="0.25">
      <c r="A148" t="s">
        <v>319</v>
      </c>
      <c r="B148" t="s">
        <v>370</v>
      </c>
      <c r="C148" t="s">
        <v>367</v>
      </c>
      <c r="E148" t="s">
        <v>371</v>
      </c>
      <c r="F148">
        <v>1</v>
      </c>
      <c r="G148" t="s">
        <v>6018</v>
      </c>
      <c r="H148">
        <v>2017</v>
      </c>
      <c r="I148" t="s">
        <v>4</v>
      </c>
      <c r="J148" t="s">
        <v>6007</v>
      </c>
      <c r="K148" t="s">
        <v>21</v>
      </c>
      <c r="L148" t="s">
        <v>22</v>
      </c>
      <c r="N148" t="s">
        <v>56</v>
      </c>
      <c r="O148" t="s">
        <v>372</v>
      </c>
      <c r="P148" s="4">
        <f t="shared" si="6"/>
        <v>243.00000000000003</v>
      </c>
      <c r="Q148" s="4">
        <v>243.00000000000003</v>
      </c>
      <c r="R148" s="1">
        <f t="shared" si="7"/>
        <v>0</v>
      </c>
      <c r="S148">
        <v>0</v>
      </c>
      <c r="T148" t="s">
        <v>40</v>
      </c>
      <c r="U148" t="str">
        <f t="shared" si="8"/>
        <v>yes</v>
      </c>
      <c r="Y148" t="s">
        <v>6006</v>
      </c>
    </row>
    <row r="149" spans="1:25" x14ac:dyDescent="0.25">
      <c r="A149" t="s">
        <v>319</v>
      </c>
      <c r="B149" t="s">
        <v>350</v>
      </c>
      <c r="C149" t="s">
        <v>373</v>
      </c>
      <c r="D149" t="s">
        <v>374</v>
      </c>
      <c r="E149" t="s">
        <v>375</v>
      </c>
      <c r="F149">
        <v>1</v>
      </c>
      <c r="G149" t="s">
        <v>6018</v>
      </c>
      <c r="H149">
        <v>2023</v>
      </c>
      <c r="I149" t="s">
        <v>4</v>
      </c>
      <c r="J149" t="s">
        <v>6007</v>
      </c>
      <c r="K149" t="s">
        <v>5</v>
      </c>
      <c r="L149" t="s">
        <v>376</v>
      </c>
      <c r="P149" s="4">
        <f t="shared" si="6"/>
        <v>72.625</v>
      </c>
      <c r="Q149" s="4">
        <v>72.625</v>
      </c>
      <c r="R149" s="1">
        <f t="shared" si="7"/>
        <v>1</v>
      </c>
      <c r="S149">
        <v>1</v>
      </c>
      <c r="T149" t="s">
        <v>7</v>
      </c>
      <c r="U149" t="str">
        <f t="shared" si="8"/>
        <v>no</v>
      </c>
      <c r="Y149" t="s">
        <v>6006</v>
      </c>
    </row>
    <row r="150" spans="1:25" x14ac:dyDescent="0.25">
      <c r="A150" t="s">
        <v>319</v>
      </c>
      <c r="B150" t="s">
        <v>350</v>
      </c>
      <c r="C150" t="s">
        <v>373</v>
      </c>
      <c r="D150" t="s">
        <v>377</v>
      </c>
      <c r="E150" t="s">
        <v>378</v>
      </c>
      <c r="F150">
        <v>1</v>
      </c>
      <c r="G150" t="s">
        <v>6018</v>
      </c>
      <c r="H150">
        <v>2022</v>
      </c>
      <c r="I150" t="s">
        <v>4</v>
      </c>
      <c r="J150" t="s">
        <v>6007</v>
      </c>
      <c r="K150" t="s">
        <v>5</v>
      </c>
      <c r="L150" t="s">
        <v>376</v>
      </c>
      <c r="P150" s="4">
        <f t="shared" si="6"/>
        <v>33.6</v>
      </c>
      <c r="Q150" s="4">
        <v>33.6</v>
      </c>
      <c r="R150" s="1">
        <f t="shared" si="7"/>
        <v>1</v>
      </c>
      <c r="S150">
        <v>1</v>
      </c>
      <c r="T150" t="s">
        <v>7</v>
      </c>
      <c r="U150" t="str">
        <f t="shared" si="8"/>
        <v>no</v>
      </c>
      <c r="Y150" t="s">
        <v>6006</v>
      </c>
    </row>
    <row r="151" spans="1:25" x14ac:dyDescent="0.25">
      <c r="A151" t="s">
        <v>319</v>
      </c>
      <c r="B151" t="s">
        <v>350</v>
      </c>
      <c r="C151" t="s">
        <v>373</v>
      </c>
      <c r="D151" t="s">
        <v>379</v>
      </c>
      <c r="E151" t="s">
        <v>380</v>
      </c>
      <c r="F151">
        <v>1</v>
      </c>
      <c r="G151" t="s">
        <v>6018</v>
      </c>
      <c r="H151">
        <v>2019</v>
      </c>
      <c r="I151" t="s">
        <v>4</v>
      </c>
      <c r="J151" t="s">
        <v>6007</v>
      </c>
      <c r="K151" t="s">
        <v>5</v>
      </c>
      <c r="L151" t="s">
        <v>381</v>
      </c>
      <c r="P151" s="4">
        <f t="shared" si="6"/>
        <v>39</v>
      </c>
      <c r="Q151" s="4">
        <v>39</v>
      </c>
      <c r="R151" s="1">
        <f t="shared" si="7"/>
        <v>1</v>
      </c>
      <c r="S151">
        <v>1</v>
      </c>
      <c r="T151" t="s">
        <v>11</v>
      </c>
      <c r="U151" t="str">
        <f t="shared" si="8"/>
        <v>no</v>
      </c>
      <c r="Y151" t="s">
        <v>6006</v>
      </c>
    </row>
    <row r="152" spans="1:25" x14ac:dyDescent="0.25">
      <c r="A152" t="s">
        <v>319</v>
      </c>
      <c r="B152" t="s">
        <v>350</v>
      </c>
      <c r="C152" t="s">
        <v>373</v>
      </c>
      <c r="E152" t="s">
        <v>382</v>
      </c>
      <c r="F152">
        <v>1</v>
      </c>
      <c r="G152" t="s">
        <v>6018</v>
      </c>
      <c r="H152">
        <v>2019</v>
      </c>
      <c r="I152" t="s">
        <v>4</v>
      </c>
      <c r="J152" t="s">
        <v>6007</v>
      </c>
      <c r="K152" t="s">
        <v>5</v>
      </c>
      <c r="L152" t="s">
        <v>381</v>
      </c>
      <c r="P152" s="4">
        <f t="shared" si="6"/>
        <v>72</v>
      </c>
      <c r="Q152" s="4">
        <v>72</v>
      </c>
      <c r="R152" s="1">
        <f t="shared" si="7"/>
        <v>1</v>
      </c>
      <c r="S152">
        <v>1</v>
      </c>
      <c r="T152" t="s">
        <v>11</v>
      </c>
      <c r="U152" t="str">
        <f t="shared" si="8"/>
        <v>no</v>
      </c>
      <c r="Y152" t="s">
        <v>6006</v>
      </c>
    </row>
    <row r="153" spans="1:25" x14ac:dyDescent="0.25">
      <c r="A153" t="s">
        <v>319</v>
      </c>
      <c r="B153" t="s">
        <v>350</v>
      </c>
      <c r="C153" t="s">
        <v>373</v>
      </c>
      <c r="D153" t="s">
        <v>383</v>
      </c>
      <c r="E153" t="s">
        <v>384</v>
      </c>
      <c r="F153">
        <v>1</v>
      </c>
      <c r="G153" t="s">
        <v>6018</v>
      </c>
      <c r="H153">
        <v>2019</v>
      </c>
      <c r="I153" t="s">
        <v>4</v>
      </c>
      <c r="J153" t="s">
        <v>6007</v>
      </c>
      <c r="K153" t="s">
        <v>5</v>
      </c>
      <c r="L153" t="s">
        <v>381</v>
      </c>
      <c r="P153" s="4">
        <f t="shared" si="6"/>
        <v>60</v>
      </c>
      <c r="Q153" s="4">
        <v>60</v>
      </c>
      <c r="R153" s="1">
        <f t="shared" si="7"/>
        <v>1</v>
      </c>
      <c r="S153">
        <v>1</v>
      </c>
      <c r="T153" t="s">
        <v>11</v>
      </c>
      <c r="U153" t="str">
        <f t="shared" si="8"/>
        <v>no</v>
      </c>
      <c r="Y153" t="s">
        <v>6006</v>
      </c>
    </row>
    <row r="154" spans="1:25" x14ac:dyDescent="0.25">
      <c r="A154" t="s">
        <v>319</v>
      </c>
      <c r="B154" t="s">
        <v>350</v>
      </c>
      <c r="C154" t="s">
        <v>373</v>
      </c>
      <c r="E154" t="s">
        <v>385</v>
      </c>
      <c r="F154">
        <v>1</v>
      </c>
      <c r="G154" t="s">
        <v>6018</v>
      </c>
      <c r="H154">
        <v>2019</v>
      </c>
      <c r="I154" t="s">
        <v>4</v>
      </c>
      <c r="J154" t="s">
        <v>6007</v>
      </c>
      <c r="K154" t="s">
        <v>5</v>
      </c>
      <c r="L154" t="s">
        <v>381</v>
      </c>
      <c r="P154" s="4">
        <f t="shared" si="6"/>
        <v>53.699999999999996</v>
      </c>
      <c r="Q154" s="4">
        <v>53.699999999999996</v>
      </c>
      <c r="R154" s="1">
        <f t="shared" si="7"/>
        <v>1</v>
      </c>
      <c r="S154">
        <v>1</v>
      </c>
      <c r="T154" t="s">
        <v>11</v>
      </c>
      <c r="U154" t="str">
        <f t="shared" si="8"/>
        <v>no</v>
      </c>
      <c r="Y154" t="s">
        <v>6006</v>
      </c>
    </row>
    <row r="155" spans="1:25" x14ac:dyDescent="0.25">
      <c r="A155" t="s">
        <v>319</v>
      </c>
      <c r="B155" t="s">
        <v>320</v>
      </c>
      <c r="C155" t="s">
        <v>386</v>
      </c>
      <c r="D155" t="s">
        <v>387</v>
      </c>
      <c r="E155" t="s">
        <v>388</v>
      </c>
      <c r="F155">
        <v>1</v>
      </c>
      <c r="G155" t="s">
        <v>6018</v>
      </c>
      <c r="H155">
        <v>2017</v>
      </c>
      <c r="I155" t="s">
        <v>4</v>
      </c>
      <c r="J155" t="s">
        <v>6007</v>
      </c>
      <c r="K155" t="s">
        <v>5</v>
      </c>
      <c r="L155" t="s">
        <v>389</v>
      </c>
      <c r="M155" t="s">
        <v>325</v>
      </c>
      <c r="P155" s="4">
        <f t="shared" si="6"/>
        <v>130.79999999999998</v>
      </c>
      <c r="Q155" s="4">
        <v>130.79999999999998</v>
      </c>
      <c r="R155" s="1">
        <f t="shared" si="7"/>
        <v>1</v>
      </c>
      <c r="S155">
        <v>1</v>
      </c>
      <c r="T155" t="s">
        <v>11</v>
      </c>
      <c r="U155" t="str">
        <f t="shared" si="8"/>
        <v>no</v>
      </c>
      <c r="Y155" t="s">
        <v>6006</v>
      </c>
    </row>
    <row r="156" spans="1:25" x14ac:dyDescent="0.25">
      <c r="A156" t="s">
        <v>319</v>
      </c>
      <c r="B156" t="s">
        <v>320</v>
      </c>
      <c r="C156" t="s">
        <v>386</v>
      </c>
      <c r="D156" t="s">
        <v>390</v>
      </c>
      <c r="E156" t="s">
        <v>391</v>
      </c>
      <c r="F156">
        <v>1</v>
      </c>
      <c r="G156" t="s">
        <v>6018</v>
      </c>
      <c r="H156">
        <v>2015</v>
      </c>
      <c r="I156" t="s">
        <v>4</v>
      </c>
      <c r="J156" t="s">
        <v>6007</v>
      </c>
      <c r="K156" t="s">
        <v>5</v>
      </c>
      <c r="L156" t="s">
        <v>389</v>
      </c>
      <c r="M156" t="s">
        <v>325</v>
      </c>
      <c r="P156" s="4">
        <f t="shared" si="6"/>
        <v>46.8</v>
      </c>
      <c r="Q156" s="4">
        <v>46.8</v>
      </c>
      <c r="R156" s="1">
        <f t="shared" si="7"/>
        <v>1</v>
      </c>
      <c r="S156">
        <v>1</v>
      </c>
      <c r="T156" t="s">
        <v>11</v>
      </c>
      <c r="U156" t="str">
        <f t="shared" si="8"/>
        <v>no</v>
      </c>
      <c r="Y156" t="s">
        <v>6006</v>
      </c>
    </row>
    <row r="157" spans="1:25" x14ac:dyDescent="0.25">
      <c r="A157" t="s">
        <v>319</v>
      </c>
      <c r="B157" t="s">
        <v>320</v>
      </c>
      <c r="C157" t="s">
        <v>386</v>
      </c>
      <c r="D157" t="s">
        <v>390</v>
      </c>
      <c r="E157" t="s">
        <v>392</v>
      </c>
      <c r="F157">
        <v>1</v>
      </c>
      <c r="G157" t="s">
        <v>6018</v>
      </c>
      <c r="H157">
        <v>2016</v>
      </c>
      <c r="I157" t="s">
        <v>4</v>
      </c>
      <c r="J157" t="s">
        <v>6007</v>
      </c>
      <c r="K157" t="s">
        <v>5</v>
      </c>
      <c r="L157" t="s">
        <v>389</v>
      </c>
      <c r="M157" t="s">
        <v>325</v>
      </c>
      <c r="P157" s="4">
        <f t="shared" si="6"/>
        <v>21.84</v>
      </c>
      <c r="Q157" s="4">
        <v>21.84</v>
      </c>
      <c r="R157" s="1">
        <f t="shared" si="7"/>
        <v>1</v>
      </c>
      <c r="S157">
        <v>1</v>
      </c>
      <c r="T157" t="s">
        <v>11</v>
      </c>
      <c r="U157" t="str">
        <f t="shared" si="8"/>
        <v>no</v>
      </c>
      <c r="Y157" t="s">
        <v>6006</v>
      </c>
    </row>
    <row r="158" spans="1:25" x14ac:dyDescent="0.25">
      <c r="A158" t="s">
        <v>319</v>
      </c>
      <c r="B158" t="s">
        <v>320</v>
      </c>
      <c r="C158" t="s">
        <v>386</v>
      </c>
      <c r="D158" t="s">
        <v>393</v>
      </c>
      <c r="E158" t="s">
        <v>394</v>
      </c>
      <c r="F158">
        <v>1</v>
      </c>
      <c r="G158" t="s">
        <v>6018</v>
      </c>
      <c r="H158">
        <v>2020</v>
      </c>
      <c r="I158" t="s">
        <v>4</v>
      </c>
      <c r="J158" t="s">
        <v>6007</v>
      </c>
      <c r="K158" t="s">
        <v>5</v>
      </c>
      <c r="L158" t="s">
        <v>389</v>
      </c>
      <c r="M158" t="s">
        <v>325</v>
      </c>
      <c r="P158" s="4">
        <f t="shared" si="6"/>
        <v>169</v>
      </c>
      <c r="Q158" s="4">
        <v>169</v>
      </c>
      <c r="R158" s="1">
        <f t="shared" si="7"/>
        <v>1</v>
      </c>
      <c r="S158">
        <v>1</v>
      </c>
      <c r="T158" t="s">
        <v>11</v>
      </c>
      <c r="U158" t="str">
        <f t="shared" si="8"/>
        <v>no</v>
      </c>
      <c r="Y158" t="s">
        <v>6006</v>
      </c>
    </row>
    <row r="159" spans="1:25" x14ac:dyDescent="0.25">
      <c r="A159" t="s">
        <v>319</v>
      </c>
      <c r="B159" t="s">
        <v>320</v>
      </c>
      <c r="C159" t="s">
        <v>386</v>
      </c>
      <c r="D159" t="s">
        <v>395</v>
      </c>
      <c r="E159" t="s">
        <v>396</v>
      </c>
      <c r="F159">
        <v>1</v>
      </c>
      <c r="G159" t="s">
        <v>6018</v>
      </c>
      <c r="H159">
        <v>2017</v>
      </c>
      <c r="I159" t="s">
        <v>4</v>
      </c>
      <c r="J159" t="s">
        <v>6007</v>
      </c>
      <c r="K159" t="s">
        <v>5</v>
      </c>
      <c r="L159" t="s">
        <v>397</v>
      </c>
      <c r="M159" t="s">
        <v>325</v>
      </c>
      <c r="O159" t="s">
        <v>398</v>
      </c>
      <c r="P159" s="4">
        <f t="shared" si="6"/>
        <v>142.19999999999999</v>
      </c>
      <c r="Q159" s="4">
        <v>142.19999999999999</v>
      </c>
      <c r="R159" s="1">
        <f t="shared" si="7"/>
        <v>1</v>
      </c>
      <c r="S159">
        <v>1</v>
      </c>
      <c r="T159" t="s">
        <v>11</v>
      </c>
      <c r="U159" t="str">
        <f t="shared" si="8"/>
        <v>no</v>
      </c>
      <c r="Y159" t="s">
        <v>6006</v>
      </c>
    </row>
    <row r="160" spans="1:25" x14ac:dyDescent="0.25">
      <c r="A160" t="s">
        <v>319</v>
      </c>
      <c r="B160" t="s">
        <v>320</v>
      </c>
      <c r="C160" t="s">
        <v>386</v>
      </c>
      <c r="D160" t="s">
        <v>395</v>
      </c>
      <c r="E160" t="s">
        <v>399</v>
      </c>
      <c r="F160">
        <v>1</v>
      </c>
      <c r="G160" t="s">
        <v>6018</v>
      </c>
      <c r="H160">
        <v>2017</v>
      </c>
      <c r="I160" t="s">
        <v>4</v>
      </c>
      <c r="J160" t="s">
        <v>6007</v>
      </c>
      <c r="K160" t="s">
        <v>5</v>
      </c>
      <c r="L160" t="s">
        <v>397</v>
      </c>
      <c r="M160" t="s">
        <v>325</v>
      </c>
      <c r="O160" t="s">
        <v>398</v>
      </c>
      <c r="P160" s="4">
        <f t="shared" si="6"/>
        <v>113.39999999999999</v>
      </c>
      <c r="Q160" s="4">
        <v>113.39999999999999</v>
      </c>
      <c r="R160" s="1">
        <f t="shared" si="7"/>
        <v>1</v>
      </c>
      <c r="S160">
        <v>1</v>
      </c>
      <c r="T160" t="s">
        <v>11</v>
      </c>
      <c r="U160" t="str">
        <f t="shared" si="8"/>
        <v>no</v>
      </c>
      <c r="Y160" t="s">
        <v>6006</v>
      </c>
    </row>
    <row r="161" spans="1:25" x14ac:dyDescent="0.25">
      <c r="A161" t="s">
        <v>319</v>
      </c>
      <c r="B161" t="s">
        <v>320</v>
      </c>
      <c r="C161" t="s">
        <v>386</v>
      </c>
      <c r="D161" t="s">
        <v>395</v>
      </c>
      <c r="E161" t="s">
        <v>400</v>
      </c>
      <c r="F161">
        <v>1</v>
      </c>
      <c r="G161" t="s">
        <v>6018</v>
      </c>
      <c r="H161">
        <v>2021</v>
      </c>
      <c r="I161" t="s">
        <v>4</v>
      </c>
      <c r="J161" t="s">
        <v>6007</v>
      </c>
      <c r="K161" t="s">
        <v>5</v>
      </c>
      <c r="L161" t="s">
        <v>397</v>
      </c>
      <c r="M161" t="s">
        <v>325</v>
      </c>
      <c r="P161" s="4">
        <f t="shared" si="6"/>
        <v>167.77</v>
      </c>
      <c r="Q161" s="4">
        <v>167.77</v>
      </c>
      <c r="R161" s="1">
        <f t="shared" si="7"/>
        <v>1</v>
      </c>
      <c r="S161">
        <v>1</v>
      </c>
      <c r="T161" t="s">
        <v>11</v>
      </c>
      <c r="U161" t="str">
        <f t="shared" si="8"/>
        <v>no</v>
      </c>
      <c r="Y161" t="s">
        <v>6006</v>
      </c>
    </row>
    <row r="162" spans="1:25" x14ac:dyDescent="0.25">
      <c r="A162" t="s">
        <v>319</v>
      </c>
      <c r="B162" t="s">
        <v>401</v>
      </c>
      <c r="C162" t="s">
        <v>402</v>
      </c>
      <c r="D162" t="s">
        <v>403</v>
      </c>
      <c r="E162" t="s">
        <v>404</v>
      </c>
      <c r="F162">
        <v>1</v>
      </c>
      <c r="G162" t="s">
        <v>6018</v>
      </c>
      <c r="H162">
        <v>2022</v>
      </c>
      <c r="I162" t="s">
        <v>4</v>
      </c>
      <c r="J162" t="s">
        <v>6007</v>
      </c>
      <c r="K162" t="s">
        <v>5</v>
      </c>
      <c r="L162" t="s">
        <v>405</v>
      </c>
      <c r="P162" s="4">
        <f t="shared" si="6"/>
        <v>100</v>
      </c>
      <c r="Q162" s="4">
        <v>100</v>
      </c>
      <c r="R162" s="1">
        <f t="shared" si="7"/>
        <v>1</v>
      </c>
      <c r="S162">
        <v>1</v>
      </c>
      <c r="T162" t="s">
        <v>7</v>
      </c>
      <c r="U162" t="str">
        <f t="shared" si="8"/>
        <v>no</v>
      </c>
      <c r="Y162" t="s">
        <v>6006</v>
      </c>
    </row>
    <row r="163" spans="1:25" x14ac:dyDescent="0.25">
      <c r="A163" t="s">
        <v>319</v>
      </c>
      <c r="B163" t="s">
        <v>401</v>
      </c>
      <c r="C163" t="s">
        <v>402</v>
      </c>
      <c r="D163" t="s">
        <v>406</v>
      </c>
      <c r="E163" t="s">
        <v>407</v>
      </c>
      <c r="F163">
        <v>1</v>
      </c>
      <c r="G163" t="s">
        <v>6018</v>
      </c>
      <c r="H163">
        <v>2022</v>
      </c>
      <c r="I163" t="s">
        <v>4</v>
      </c>
      <c r="J163" t="s">
        <v>6007</v>
      </c>
      <c r="K163" t="s">
        <v>5</v>
      </c>
      <c r="L163" t="s">
        <v>405</v>
      </c>
      <c r="P163" s="4">
        <f t="shared" si="6"/>
        <v>100</v>
      </c>
      <c r="Q163" s="4">
        <v>100</v>
      </c>
      <c r="R163" s="1">
        <f t="shared" si="7"/>
        <v>1</v>
      </c>
      <c r="S163">
        <v>1</v>
      </c>
      <c r="T163" t="s">
        <v>7</v>
      </c>
      <c r="U163" t="str">
        <f t="shared" si="8"/>
        <v>no</v>
      </c>
      <c r="Y163" t="s">
        <v>6006</v>
      </c>
    </row>
    <row r="164" spans="1:25" x14ac:dyDescent="0.25">
      <c r="A164" t="s">
        <v>319</v>
      </c>
      <c r="B164" t="s">
        <v>320</v>
      </c>
      <c r="C164" t="s">
        <v>408</v>
      </c>
      <c r="D164" t="s">
        <v>409</v>
      </c>
      <c r="E164" t="s">
        <v>410</v>
      </c>
      <c r="F164">
        <v>1</v>
      </c>
      <c r="G164" t="s">
        <v>6018</v>
      </c>
      <c r="H164">
        <v>2018</v>
      </c>
      <c r="I164" t="s">
        <v>4</v>
      </c>
      <c r="J164" t="s">
        <v>6007</v>
      </c>
      <c r="K164" t="s">
        <v>5</v>
      </c>
      <c r="L164" t="s">
        <v>411</v>
      </c>
      <c r="M164" t="s">
        <v>325</v>
      </c>
      <c r="P164" s="4">
        <f t="shared" si="6"/>
        <v>222.29999999999998</v>
      </c>
      <c r="Q164" s="4">
        <v>222.29999999999998</v>
      </c>
      <c r="R164" s="1">
        <f t="shared" si="7"/>
        <v>1</v>
      </c>
      <c r="S164">
        <v>1</v>
      </c>
      <c r="T164" t="s">
        <v>11</v>
      </c>
      <c r="U164" t="str">
        <f t="shared" si="8"/>
        <v>no</v>
      </c>
      <c r="Y164" t="s">
        <v>6006</v>
      </c>
    </row>
    <row r="165" spans="1:25" x14ac:dyDescent="0.25">
      <c r="A165" t="s">
        <v>319</v>
      </c>
      <c r="B165" t="s">
        <v>320</v>
      </c>
      <c r="C165" t="s">
        <v>408</v>
      </c>
      <c r="D165" t="s">
        <v>412</v>
      </c>
      <c r="E165" t="s">
        <v>413</v>
      </c>
      <c r="F165">
        <v>1</v>
      </c>
      <c r="G165" t="s">
        <v>6018</v>
      </c>
      <c r="H165">
        <v>2022</v>
      </c>
      <c r="I165" t="s">
        <v>4</v>
      </c>
      <c r="J165" t="s">
        <v>6007</v>
      </c>
      <c r="K165" t="s">
        <v>5</v>
      </c>
      <c r="L165" t="s">
        <v>414</v>
      </c>
      <c r="M165" t="s">
        <v>325</v>
      </c>
      <c r="P165" s="4">
        <f t="shared" si="6"/>
        <v>78</v>
      </c>
      <c r="Q165" s="4">
        <v>78</v>
      </c>
      <c r="R165" s="1">
        <f t="shared" si="7"/>
        <v>1</v>
      </c>
      <c r="S165">
        <v>1</v>
      </c>
      <c r="T165" t="s">
        <v>7</v>
      </c>
      <c r="U165" t="str">
        <f t="shared" si="8"/>
        <v>no</v>
      </c>
      <c r="Y165" t="s">
        <v>6006</v>
      </c>
    </row>
    <row r="166" spans="1:25" x14ac:dyDescent="0.25">
      <c r="A166" t="s">
        <v>319</v>
      </c>
      <c r="B166" t="s">
        <v>320</v>
      </c>
      <c r="C166" t="s">
        <v>408</v>
      </c>
      <c r="D166" t="s">
        <v>415</v>
      </c>
      <c r="E166" t="s">
        <v>416</v>
      </c>
      <c r="F166">
        <v>1</v>
      </c>
      <c r="G166" t="s">
        <v>6018</v>
      </c>
      <c r="H166">
        <v>2023</v>
      </c>
      <c r="I166" t="s">
        <v>4</v>
      </c>
      <c r="J166" t="s">
        <v>6007</v>
      </c>
      <c r="K166" t="s">
        <v>5</v>
      </c>
      <c r="L166" t="s">
        <v>414</v>
      </c>
      <c r="M166" t="s">
        <v>325</v>
      </c>
      <c r="P166" s="4">
        <f t="shared" si="6"/>
        <v>85</v>
      </c>
      <c r="Q166" s="4">
        <v>85</v>
      </c>
      <c r="R166" s="1">
        <f t="shared" si="7"/>
        <v>1</v>
      </c>
      <c r="S166">
        <v>1</v>
      </c>
      <c r="T166" t="s">
        <v>7</v>
      </c>
      <c r="U166" t="str">
        <f t="shared" si="8"/>
        <v>no</v>
      </c>
      <c r="Y166" t="s">
        <v>6006</v>
      </c>
    </row>
    <row r="167" spans="1:25" x14ac:dyDescent="0.25">
      <c r="A167" t="s">
        <v>319</v>
      </c>
      <c r="B167" t="s">
        <v>320</v>
      </c>
      <c r="C167" t="s">
        <v>408</v>
      </c>
      <c r="D167" t="s">
        <v>417</v>
      </c>
      <c r="E167" t="s">
        <v>418</v>
      </c>
      <c r="F167">
        <v>1</v>
      </c>
      <c r="G167" t="s">
        <v>6018</v>
      </c>
      <c r="H167">
        <v>2016</v>
      </c>
      <c r="I167" t="s">
        <v>4</v>
      </c>
      <c r="J167" t="s">
        <v>6007</v>
      </c>
      <c r="K167" t="s">
        <v>5</v>
      </c>
      <c r="L167" t="s">
        <v>419</v>
      </c>
      <c r="M167" t="s">
        <v>325</v>
      </c>
      <c r="P167" s="4">
        <f t="shared" si="6"/>
        <v>50.4</v>
      </c>
      <c r="Q167" s="4">
        <v>50.4</v>
      </c>
      <c r="R167" s="1">
        <f t="shared" si="7"/>
        <v>1</v>
      </c>
      <c r="S167">
        <v>1</v>
      </c>
      <c r="T167" t="s">
        <v>11</v>
      </c>
      <c r="U167" t="str">
        <f t="shared" si="8"/>
        <v>no</v>
      </c>
      <c r="Y167" t="s">
        <v>6006</v>
      </c>
    </row>
    <row r="168" spans="1:25" x14ac:dyDescent="0.25">
      <c r="A168" t="s">
        <v>319</v>
      </c>
      <c r="B168" t="s">
        <v>320</v>
      </c>
      <c r="C168" t="s">
        <v>408</v>
      </c>
      <c r="D168" t="s">
        <v>420</v>
      </c>
      <c r="E168" t="s">
        <v>421</v>
      </c>
      <c r="F168">
        <v>1</v>
      </c>
      <c r="G168" t="s">
        <v>6018</v>
      </c>
      <c r="H168">
        <v>2018</v>
      </c>
      <c r="I168" t="s">
        <v>4</v>
      </c>
      <c r="J168" t="s">
        <v>6007</v>
      </c>
      <c r="K168" t="s">
        <v>21</v>
      </c>
      <c r="L168" t="s">
        <v>22</v>
      </c>
      <c r="M168" t="s">
        <v>422</v>
      </c>
      <c r="N168" t="s">
        <v>56</v>
      </c>
      <c r="P168" s="4">
        <f t="shared" si="6"/>
        <v>299.25</v>
      </c>
      <c r="Q168" s="4">
        <v>299.25</v>
      </c>
      <c r="R168" s="1">
        <f t="shared" si="7"/>
        <v>0</v>
      </c>
      <c r="S168">
        <v>0</v>
      </c>
      <c r="T168" t="s">
        <v>40</v>
      </c>
      <c r="U168" t="str">
        <f t="shared" si="8"/>
        <v>yes</v>
      </c>
      <c r="Y168" t="s">
        <v>6006</v>
      </c>
    </row>
    <row r="169" spans="1:25" x14ac:dyDescent="0.25">
      <c r="A169" t="s">
        <v>319</v>
      </c>
      <c r="B169" t="s">
        <v>320</v>
      </c>
      <c r="C169" t="s">
        <v>408</v>
      </c>
      <c r="D169" t="s">
        <v>423</v>
      </c>
      <c r="E169" t="s">
        <v>424</v>
      </c>
      <c r="F169">
        <v>1</v>
      </c>
      <c r="G169" t="s">
        <v>6018</v>
      </c>
      <c r="H169">
        <v>2018</v>
      </c>
      <c r="I169" t="s">
        <v>4</v>
      </c>
      <c r="J169" t="s">
        <v>6007</v>
      </c>
      <c r="K169" t="s">
        <v>334</v>
      </c>
      <c r="L169" t="s">
        <v>425</v>
      </c>
      <c r="M169" t="s">
        <v>325</v>
      </c>
      <c r="P169" s="4">
        <f t="shared" si="6"/>
        <v>60.480000000000004</v>
      </c>
      <c r="Q169" s="4">
        <v>60.480000000000004</v>
      </c>
      <c r="R169" s="1">
        <f t="shared" si="7"/>
        <v>1</v>
      </c>
      <c r="S169">
        <v>1</v>
      </c>
      <c r="T169" t="s">
        <v>11</v>
      </c>
      <c r="U169" t="str">
        <f t="shared" si="8"/>
        <v>no</v>
      </c>
      <c r="Y169" t="s">
        <v>6006</v>
      </c>
    </row>
    <row r="170" spans="1:25" x14ac:dyDescent="0.25">
      <c r="A170" t="s">
        <v>319</v>
      </c>
      <c r="B170" t="s">
        <v>320</v>
      </c>
      <c r="C170" t="s">
        <v>408</v>
      </c>
      <c r="D170" t="s">
        <v>423</v>
      </c>
      <c r="E170" t="s">
        <v>426</v>
      </c>
      <c r="F170">
        <v>1</v>
      </c>
      <c r="G170" t="s">
        <v>6018</v>
      </c>
      <c r="H170">
        <v>2018</v>
      </c>
      <c r="I170" t="s">
        <v>4</v>
      </c>
      <c r="J170" t="s">
        <v>6007</v>
      </c>
      <c r="K170" t="s">
        <v>334</v>
      </c>
      <c r="L170" t="s">
        <v>425</v>
      </c>
      <c r="M170" t="s">
        <v>325</v>
      </c>
      <c r="P170" s="4">
        <f t="shared" si="6"/>
        <v>68.040000000000006</v>
      </c>
      <c r="Q170" s="4">
        <v>68.040000000000006</v>
      </c>
      <c r="R170" s="1">
        <f t="shared" si="7"/>
        <v>1</v>
      </c>
      <c r="S170">
        <v>1</v>
      </c>
      <c r="T170" t="s">
        <v>11</v>
      </c>
      <c r="U170" t="str">
        <f t="shared" si="8"/>
        <v>no</v>
      </c>
      <c r="Y170" t="s">
        <v>6006</v>
      </c>
    </row>
    <row r="171" spans="1:25" x14ac:dyDescent="0.25">
      <c r="A171" t="s">
        <v>319</v>
      </c>
      <c r="B171" t="s">
        <v>320</v>
      </c>
      <c r="C171" t="s">
        <v>408</v>
      </c>
      <c r="D171" t="s">
        <v>423</v>
      </c>
      <c r="E171" t="s">
        <v>427</v>
      </c>
      <c r="F171">
        <v>1</v>
      </c>
      <c r="G171" t="s">
        <v>6018</v>
      </c>
      <c r="H171">
        <v>2018</v>
      </c>
      <c r="I171" t="s">
        <v>4</v>
      </c>
      <c r="J171" t="s">
        <v>6007</v>
      </c>
      <c r="K171" t="s">
        <v>334</v>
      </c>
      <c r="L171" t="s">
        <v>425</v>
      </c>
      <c r="M171" t="s">
        <v>325</v>
      </c>
      <c r="P171" s="4">
        <f t="shared" si="6"/>
        <v>67.2</v>
      </c>
      <c r="Q171" s="4">
        <v>67.2</v>
      </c>
      <c r="R171" s="1">
        <f t="shared" si="7"/>
        <v>1</v>
      </c>
      <c r="S171">
        <v>1</v>
      </c>
      <c r="T171" t="s">
        <v>11</v>
      </c>
      <c r="U171" t="str">
        <f t="shared" si="8"/>
        <v>no</v>
      </c>
      <c r="Y171" t="s">
        <v>6006</v>
      </c>
    </row>
    <row r="172" spans="1:25" x14ac:dyDescent="0.25">
      <c r="A172" t="s">
        <v>319</v>
      </c>
      <c r="B172" t="s">
        <v>320</v>
      </c>
      <c r="C172" t="s">
        <v>408</v>
      </c>
      <c r="D172" t="s">
        <v>417</v>
      </c>
      <c r="E172" t="s">
        <v>428</v>
      </c>
      <c r="F172">
        <v>1</v>
      </c>
      <c r="G172" t="s">
        <v>6018</v>
      </c>
      <c r="H172">
        <v>2016</v>
      </c>
      <c r="I172" t="s">
        <v>4</v>
      </c>
      <c r="J172" t="s">
        <v>6007</v>
      </c>
      <c r="K172" t="s">
        <v>5</v>
      </c>
      <c r="L172" t="s">
        <v>419</v>
      </c>
      <c r="M172" t="s">
        <v>325</v>
      </c>
      <c r="P172" s="4">
        <f t="shared" si="6"/>
        <v>55.8</v>
      </c>
      <c r="Q172" s="4">
        <v>55.8</v>
      </c>
      <c r="R172" s="1">
        <f t="shared" si="7"/>
        <v>1</v>
      </c>
      <c r="S172">
        <v>1</v>
      </c>
      <c r="T172" t="s">
        <v>11</v>
      </c>
      <c r="U172" t="str">
        <f t="shared" si="8"/>
        <v>no</v>
      </c>
      <c r="Y172" t="s">
        <v>6006</v>
      </c>
    </row>
    <row r="173" spans="1:25" x14ac:dyDescent="0.25">
      <c r="A173" t="s">
        <v>319</v>
      </c>
      <c r="B173" t="s">
        <v>326</v>
      </c>
      <c r="C173" t="s">
        <v>429</v>
      </c>
      <c r="D173" t="s">
        <v>430</v>
      </c>
      <c r="E173" t="s">
        <v>431</v>
      </c>
      <c r="F173">
        <v>1</v>
      </c>
      <c r="G173" t="s">
        <v>6018</v>
      </c>
      <c r="H173">
        <v>2015</v>
      </c>
      <c r="I173" t="s">
        <v>4</v>
      </c>
      <c r="J173" t="s">
        <v>6007</v>
      </c>
      <c r="K173" t="s">
        <v>5</v>
      </c>
      <c r="L173" t="s">
        <v>432</v>
      </c>
      <c r="P173" s="4">
        <f t="shared" si="6"/>
        <v>34.840000000000003</v>
      </c>
      <c r="Q173" s="4">
        <v>34.840000000000003</v>
      </c>
      <c r="R173" s="1">
        <f t="shared" si="7"/>
        <v>1</v>
      </c>
      <c r="S173">
        <v>1</v>
      </c>
      <c r="T173" t="s">
        <v>17</v>
      </c>
      <c r="U173" t="str">
        <f t="shared" si="8"/>
        <v>no</v>
      </c>
      <c r="Y173" t="s">
        <v>6006</v>
      </c>
    </row>
    <row r="174" spans="1:25" x14ac:dyDescent="0.25">
      <c r="A174" t="s">
        <v>319</v>
      </c>
      <c r="B174" t="s">
        <v>326</v>
      </c>
      <c r="C174" t="s">
        <v>429</v>
      </c>
      <c r="E174" t="s">
        <v>433</v>
      </c>
      <c r="F174">
        <v>1</v>
      </c>
      <c r="G174" t="s">
        <v>6018</v>
      </c>
      <c r="H174">
        <v>2021</v>
      </c>
      <c r="I174" t="s">
        <v>4</v>
      </c>
      <c r="J174" t="s">
        <v>6007</v>
      </c>
      <c r="K174" t="s">
        <v>5</v>
      </c>
      <c r="L174" t="s">
        <v>432</v>
      </c>
      <c r="P174" s="4">
        <f t="shared" si="6"/>
        <v>195.75</v>
      </c>
      <c r="Q174" s="4">
        <v>195.75</v>
      </c>
      <c r="R174" s="1">
        <f t="shared" si="7"/>
        <v>1</v>
      </c>
      <c r="S174">
        <v>1</v>
      </c>
      <c r="T174" t="s">
        <v>11</v>
      </c>
      <c r="U174" t="str">
        <f t="shared" si="8"/>
        <v>no</v>
      </c>
      <c r="Y174" t="s">
        <v>6006</v>
      </c>
    </row>
    <row r="175" spans="1:25" x14ac:dyDescent="0.25">
      <c r="A175" t="s">
        <v>319</v>
      </c>
      <c r="B175" t="s">
        <v>434</v>
      </c>
      <c r="C175" t="s">
        <v>435</v>
      </c>
      <c r="E175" t="s">
        <v>436</v>
      </c>
      <c r="F175">
        <v>1</v>
      </c>
      <c r="G175" t="s">
        <v>6018</v>
      </c>
      <c r="H175">
        <v>2020</v>
      </c>
      <c r="I175" t="s">
        <v>4</v>
      </c>
      <c r="J175" t="s">
        <v>6007</v>
      </c>
      <c r="K175" t="s">
        <v>5</v>
      </c>
      <c r="L175" t="s">
        <v>437</v>
      </c>
      <c r="N175" t="s">
        <v>56</v>
      </c>
      <c r="P175" s="4">
        <f t="shared" si="6"/>
        <v>476.7</v>
      </c>
      <c r="Q175" s="4">
        <v>476.7</v>
      </c>
      <c r="R175" s="1">
        <f t="shared" si="7"/>
        <v>0</v>
      </c>
      <c r="S175">
        <v>0</v>
      </c>
      <c r="T175" t="s">
        <v>40</v>
      </c>
      <c r="U175" t="str">
        <f t="shared" si="8"/>
        <v>yes</v>
      </c>
      <c r="Y175" t="s">
        <v>6006</v>
      </c>
    </row>
    <row r="176" spans="1:25" x14ac:dyDescent="0.25">
      <c r="A176" t="s">
        <v>319</v>
      </c>
      <c r="B176" t="s">
        <v>434</v>
      </c>
      <c r="C176" t="s">
        <v>435</v>
      </c>
      <c r="D176" t="s">
        <v>438</v>
      </c>
      <c r="E176" t="s">
        <v>439</v>
      </c>
      <c r="F176">
        <v>1</v>
      </c>
      <c r="G176" t="s">
        <v>6018</v>
      </c>
      <c r="H176">
        <v>2020</v>
      </c>
      <c r="I176" t="s">
        <v>4</v>
      </c>
      <c r="J176" t="s">
        <v>6007</v>
      </c>
      <c r="K176" t="s">
        <v>5</v>
      </c>
      <c r="L176" t="s">
        <v>437</v>
      </c>
      <c r="P176" s="4">
        <f t="shared" si="6"/>
        <v>202.21</v>
      </c>
      <c r="Q176" s="4">
        <v>202.21</v>
      </c>
      <c r="R176" s="1">
        <f t="shared" si="7"/>
        <v>1</v>
      </c>
      <c r="S176">
        <v>1</v>
      </c>
      <c r="T176" t="s">
        <v>11</v>
      </c>
      <c r="U176" t="str">
        <f t="shared" si="8"/>
        <v>no</v>
      </c>
      <c r="Y176" t="s">
        <v>6006</v>
      </c>
    </row>
    <row r="177" spans="1:25" x14ac:dyDescent="0.25">
      <c r="A177" t="s">
        <v>319</v>
      </c>
      <c r="B177" t="s">
        <v>434</v>
      </c>
      <c r="C177" t="s">
        <v>435</v>
      </c>
      <c r="D177" t="s">
        <v>438</v>
      </c>
      <c r="E177" t="s">
        <v>440</v>
      </c>
      <c r="F177">
        <v>1</v>
      </c>
      <c r="G177" t="s">
        <v>6018</v>
      </c>
      <c r="H177">
        <v>2023</v>
      </c>
      <c r="I177" t="s">
        <v>4</v>
      </c>
      <c r="J177" t="s">
        <v>6007</v>
      </c>
      <c r="K177" t="s">
        <v>5</v>
      </c>
      <c r="L177" t="s">
        <v>437</v>
      </c>
      <c r="P177" s="4">
        <f t="shared" si="6"/>
        <v>83.3</v>
      </c>
      <c r="Q177" s="4">
        <v>83.3</v>
      </c>
      <c r="R177" s="1">
        <f t="shared" si="7"/>
        <v>1</v>
      </c>
      <c r="S177">
        <v>1</v>
      </c>
      <c r="T177" t="s">
        <v>7</v>
      </c>
      <c r="U177" t="str">
        <f t="shared" si="8"/>
        <v>no</v>
      </c>
      <c r="Y177" t="s">
        <v>6006</v>
      </c>
    </row>
    <row r="178" spans="1:25" x14ac:dyDescent="0.25">
      <c r="A178" t="s">
        <v>319</v>
      </c>
      <c r="B178" t="s">
        <v>434</v>
      </c>
      <c r="C178" t="s">
        <v>441</v>
      </c>
      <c r="D178" t="s">
        <v>441</v>
      </c>
      <c r="E178" t="s">
        <v>442</v>
      </c>
      <c r="F178">
        <v>1</v>
      </c>
      <c r="G178" t="s">
        <v>6018</v>
      </c>
      <c r="H178">
        <v>2014</v>
      </c>
      <c r="I178" t="s">
        <v>4</v>
      </c>
      <c r="J178" t="s">
        <v>6007</v>
      </c>
      <c r="K178" t="s">
        <v>5</v>
      </c>
      <c r="L178" t="s">
        <v>443</v>
      </c>
      <c r="M178" t="s">
        <v>347</v>
      </c>
      <c r="P178" s="4">
        <f t="shared" si="6"/>
        <v>27</v>
      </c>
      <c r="Q178" s="4">
        <v>27</v>
      </c>
      <c r="R178" s="1">
        <f t="shared" si="7"/>
        <v>1</v>
      </c>
      <c r="S178">
        <v>1</v>
      </c>
      <c r="T178" t="s">
        <v>40</v>
      </c>
      <c r="U178" t="str">
        <f t="shared" si="8"/>
        <v>no</v>
      </c>
      <c r="Y178" t="s">
        <v>6006</v>
      </c>
    </row>
    <row r="179" spans="1:25" x14ac:dyDescent="0.25">
      <c r="A179" t="s">
        <v>319</v>
      </c>
      <c r="B179" t="s">
        <v>434</v>
      </c>
      <c r="C179" t="s">
        <v>441</v>
      </c>
      <c r="D179" t="s">
        <v>441</v>
      </c>
      <c r="E179" t="s">
        <v>444</v>
      </c>
      <c r="F179">
        <v>1</v>
      </c>
      <c r="G179" t="s">
        <v>6018</v>
      </c>
      <c r="H179">
        <v>2022</v>
      </c>
      <c r="I179" t="s">
        <v>4</v>
      </c>
      <c r="J179" t="s">
        <v>6007</v>
      </c>
      <c r="K179" t="s">
        <v>5</v>
      </c>
      <c r="L179" t="s">
        <v>443</v>
      </c>
      <c r="P179" s="4">
        <f t="shared" si="6"/>
        <v>472.5</v>
      </c>
      <c r="Q179" s="4">
        <v>472.5</v>
      </c>
      <c r="R179" s="1">
        <f t="shared" si="7"/>
        <v>1</v>
      </c>
      <c r="S179">
        <v>1</v>
      </c>
      <c r="T179" t="s">
        <v>7</v>
      </c>
      <c r="U179" t="str">
        <f t="shared" si="8"/>
        <v>no</v>
      </c>
      <c r="Y179" t="s">
        <v>6006</v>
      </c>
    </row>
    <row r="180" spans="1:25" x14ac:dyDescent="0.25">
      <c r="A180" t="s">
        <v>319</v>
      </c>
      <c r="B180" t="s">
        <v>434</v>
      </c>
      <c r="C180" t="s">
        <v>441</v>
      </c>
      <c r="D180" t="s">
        <v>441</v>
      </c>
      <c r="E180" t="s">
        <v>445</v>
      </c>
      <c r="F180">
        <v>1</v>
      </c>
      <c r="G180" t="s">
        <v>6018</v>
      </c>
      <c r="H180">
        <v>2018</v>
      </c>
      <c r="I180" t="s">
        <v>4</v>
      </c>
      <c r="J180" t="s">
        <v>6007</v>
      </c>
      <c r="K180" t="s">
        <v>5</v>
      </c>
      <c r="L180" t="s">
        <v>443</v>
      </c>
      <c r="P180" s="4">
        <f t="shared" si="6"/>
        <v>225.61999999999998</v>
      </c>
      <c r="Q180" s="4">
        <v>225.61999999999998</v>
      </c>
      <c r="R180" s="1">
        <f t="shared" si="7"/>
        <v>1</v>
      </c>
      <c r="S180">
        <v>1</v>
      </c>
      <c r="T180" t="s">
        <v>40</v>
      </c>
      <c r="U180" t="str">
        <f t="shared" si="8"/>
        <v>no</v>
      </c>
      <c r="Y180" t="s">
        <v>6006</v>
      </c>
    </row>
    <row r="181" spans="1:25" x14ac:dyDescent="0.25">
      <c r="A181" t="s">
        <v>319</v>
      </c>
      <c r="B181" t="s">
        <v>434</v>
      </c>
      <c r="C181" t="s">
        <v>441</v>
      </c>
      <c r="E181" t="s">
        <v>446</v>
      </c>
      <c r="F181">
        <v>1</v>
      </c>
      <c r="G181" t="s">
        <v>6018</v>
      </c>
      <c r="H181">
        <v>2016</v>
      </c>
      <c r="I181" t="s">
        <v>4</v>
      </c>
      <c r="J181" t="s">
        <v>6007</v>
      </c>
      <c r="K181" t="s">
        <v>21</v>
      </c>
      <c r="L181" t="s">
        <v>22</v>
      </c>
      <c r="N181" t="s">
        <v>56</v>
      </c>
      <c r="P181" s="4">
        <f t="shared" si="6"/>
        <v>8.32</v>
      </c>
      <c r="Q181" s="4">
        <v>8.32</v>
      </c>
      <c r="R181" s="1">
        <f t="shared" si="7"/>
        <v>0</v>
      </c>
      <c r="S181">
        <v>0</v>
      </c>
      <c r="T181" t="s">
        <v>17</v>
      </c>
      <c r="U181" t="str">
        <f t="shared" si="8"/>
        <v>yes</v>
      </c>
      <c r="Y181" t="s">
        <v>6006</v>
      </c>
    </row>
    <row r="182" spans="1:25" x14ac:dyDescent="0.25">
      <c r="A182" t="s">
        <v>319</v>
      </c>
      <c r="B182" t="s">
        <v>350</v>
      </c>
      <c r="C182" t="s">
        <v>447</v>
      </c>
      <c r="E182" t="s">
        <v>448</v>
      </c>
      <c r="F182">
        <v>1</v>
      </c>
      <c r="G182" t="s">
        <v>6018</v>
      </c>
      <c r="H182">
        <v>2022</v>
      </c>
      <c r="I182" t="s">
        <v>4</v>
      </c>
      <c r="J182" t="s">
        <v>6007</v>
      </c>
      <c r="K182" t="s">
        <v>5</v>
      </c>
      <c r="L182" t="s">
        <v>449</v>
      </c>
      <c r="P182" s="4">
        <f t="shared" si="6"/>
        <v>38</v>
      </c>
      <c r="Q182" s="4">
        <v>38</v>
      </c>
      <c r="R182" s="1">
        <f t="shared" si="7"/>
        <v>1</v>
      </c>
      <c r="S182">
        <v>1</v>
      </c>
      <c r="T182" t="s">
        <v>7</v>
      </c>
      <c r="U182" t="str">
        <f t="shared" si="8"/>
        <v>no</v>
      </c>
      <c r="Y182" t="s">
        <v>6006</v>
      </c>
    </row>
    <row r="183" spans="1:25" x14ac:dyDescent="0.25">
      <c r="A183" t="s">
        <v>319</v>
      </c>
      <c r="B183" t="s">
        <v>350</v>
      </c>
      <c r="C183" t="s">
        <v>447</v>
      </c>
      <c r="E183" t="s">
        <v>450</v>
      </c>
      <c r="F183">
        <v>1</v>
      </c>
      <c r="G183" t="s">
        <v>6018</v>
      </c>
      <c r="H183">
        <v>2022</v>
      </c>
      <c r="I183" t="s">
        <v>4</v>
      </c>
      <c r="J183" t="s">
        <v>6007</v>
      </c>
      <c r="K183" t="s">
        <v>5</v>
      </c>
      <c r="L183" t="s">
        <v>449</v>
      </c>
      <c r="P183" s="4">
        <f t="shared" si="6"/>
        <v>49</v>
      </c>
      <c r="Q183" s="4">
        <v>49</v>
      </c>
      <c r="R183" s="1">
        <f t="shared" si="7"/>
        <v>1</v>
      </c>
      <c r="S183">
        <v>1</v>
      </c>
      <c r="T183" t="s">
        <v>7</v>
      </c>
      <c r="U183" t="str">
        <f t="shared" si="8"/>
        <v>no</v>
      </c>
      <c r="Y183" t="s">
        <v>6006</v>
      </c>
    </row>
    <row r="184" spans="1:25" x14ac:dyDescent="0.25">
      <c r="A184" t="s">
        <v>319</v>
      </c>
      <c r="B184" t="s">
        <v>350</v>
      </c>
      <c r="C184" t="s">
        <v>447</v>
      </c>
      <c r="E184" t="s">
        <v>451</v>
      </c>
      <c r="F184">
        <v>1</v>
      </c>
      <c r="G184" t="s">
        <v>6018</v>
      </c>
      <c r="H184">
        <v>2022</v>
      </c>
      <c r="I184" t="s">
        <v>4</v>
      </c>
      <c r="J184" t="s">
        <v>6007</v>
      </c>
      <c r="K184" t="s">
        <v>5</v>
      </c>
      <c r="L184" t="s">
        <v>449</v>
      </c>
      <c r="P184" s="4">
        <f t="shared" si="6"/>
        <v>47</v>
      </c>
      <c r="Q184" s="4">
        <v>47</v>
      </c>
      <c r="R184" s="1">
        <f t="shared" si="7"/>
        <v>1</v>
      </c>
      <c r="S184">
        <v>1</v>
      </c>
      <c r="T184" t="s">
        <v>7</v>
      </c>
      <c r="U184" t="str">
        <f t="shared" si="8"/>
        <v>no</v>
      </c>
      <c r="Y184" t="s">
        <v>6006</v>
      </c>
    </row>
    <row r="185" spans="1:25" x14ac:dyDescent="0.25">
      <c r="A185" t="s">
        <v>319</v>
      </c>
      <c r="B185" t="s">
        <v>350</v>
      </c>
      <c r="C185" t="s">
        <v>447</v>
      </c>
      <c r="E185" t="s">
        <v>452</v>
      </c>
      <c r="F185">
        <v>1</v>
      </c>
      <c r="G185" t="s">
        <v>6018</v>
      </c>
      <c r="H185">
        <v>2023</v>
      </c>
      <c r="I185" t="s">
        <v>4</v>
      </c>
      <c r="J185" t="s">
        <v>6007</v>
      </c>
      <c r="K185" t="s">
        <v>5</v>
      </c>
      <c r="L185" t="s">
        <v>449</v>
      </c>
      <c r="P185" s="4">
        <f t="shared" si="6"/>
        <v>162.80000000000001</v>
      </c>
      <c r="Q185" s="4">
        <v>162.80000000000001</v>
      </c>
      <c r="R185" s="1">
        <f t="shared" si="7"/>
        <v>1</v>
      </c>
      <c r="S185">
        <v>1</v>
      </c>
      <c r="T185" t="s">
        <v>11</v>
      </c>
      <c r="U185" t="str">
        <f t="shared" si="8"/>
        <v>no</v>
      </c>
      <c r="Y185" t="s">
        <v>6006</v>
      </c>
    </row>
    <row r="186" spans="1:25" x14ac:dyDescent="0.25">
      <c r="A186" t="s">
        <v>319</v>
      </c>
      <c r="B186" t="s">
        <v>320</v>
      </c>
      <c r="C186" t="s">
        <v>453</v>
      </c>
      <c r="E186" t="s">
        <v>454</v>
      </c>
      <c r="F186">
        <v>1</v>
      </c>
      <c r="G186" t="s">
        <v>6018</v>
      </c>
      <c r="H186">
        <v>2019</v>
      </c>
      <c r="I186" t="s">
        <v>4</v>
      </c>
      <c r="J186" t="s">
        <v>6007</v>
      </c>
      <c r="K186" t="s">
        <v>5</v>
      </c>
      <c r="L186" t="s">
        <v>455</v>
      </c>
      <c r="M186" t="s">
        <v>325</v>
      </c>
      <c r="P186" s="4">
        <f t="shared" si="6"/>
        <v>154.70000000000002</v>
      </c>
      <c r="Q186" s="4">
        <v>154.70000000000002</v>
      </c>
      <c r="R186" s="1">
        <f t="shared" si="7"/>
        <v>1</v>
      </c>
      <c r="S186">
        <v>1</v>
      </c>
      <c r="T186" t="s">
        <v>11</v>
      </c>
      <c r="U186" t="str">
        <f t="shared" si="8"/>
        <v>no</v>
      </c>
      <c r="Y186" t="s">
        <v>6006</v>
      </c>
    </row>
    <row r="187" spans="1:25" x14ac:dyDescent="0.25">
      <c r="A187" t="s">
        <v>319</v>
      </c>
      <c r="B187" t="s">
        <v>350</v>
      </c>
      <c r="C187" t="s">
        <v>456</v>
      </c>
      <c r="D187" t="s">
        <v>457</v>
      </c>
      <c r="E187" t="s">
        <v>458</v>
      </c>
      <c r="F187">
        <v>1</v>
      </c>
      <c r="G187" t="s">
        <v>6018</v>
      </c>
      <c r="H187">
        <v>2015</v>
      </c>
      <c r="I187" t="s">
        <v>4</v>
      </c>
      <c r="J187" t="s">
        <v>6007</v>
      </c>
      <c r="K187" t="s">
        <v>5</v>
      </c>
      <c r="L187" t="s">
        <v>459</v>
      </c>
      <c r="P187" s="4">
        <f t="shared" si="6"/>
        <v>18</v>
      </c>
      <c r="Q187" s="4">
        <v>18</v>
      </c>
      <c r="R187" s="1">
        <f t="shared" si="7"/>
        <v>1</v>
      </c>
      <c r="S187">
        <v>1</v>
      </c>
      <c r="T187" t="s">
        <v>17</v>
      </c>
      <c r="U187" t="str">
        <f t="shared" si="8"/>
        <v>no</v>
      </c>
      <c r="Y187" t="s">
        <v>6006</v>
      </c>
    </row>
    <row r="188" spans="1:25" x14ac:dyDescent="0.25">
      <c r="A188" t="s">
        <v>319</v>
      </c>
      <c r="B188" t="s">
        <v>366</v>
      </c>
      <c r="C188" t="s">
        <v>460</v>
      </c>
      <c r="D188" t="s">
        <v>461</v>
      </c>
      <c r="E188" t="s">
        <v>462</v>
      </c>
      <c r="F188">
        <v>1</v>
      </c>
      <c r="G188" t="s">
        <v>6018</v>
      </c>
      <c r="H188">
        <v>2016</v>
      </c>
      <c r="I188" t="s">
        <v>4</v>
      </c>
      <c r="J188" t="s">
        <v>6007</v>
      </c>
      <c r="K188" t="s">
        <v>5</v>
      </c>
      <c r="L188" t="s">
        <v>463</v>
      </c>
      <c r="O188" t="s">
        <v>464</v>
      </c>
      <c r="P188" s="4">
        <f t="shared" si="6"/>
        <v>118.04</v>
      </c>
      <c r="Q188" s="4">
        <v>118.04</v>
      </c>
      <c r="R188" s="1">
        <f t="shared" si="7"/>
        <v>1</v>
      </c>
      <c r="S188">
        <v>1</v>
      </c>
      <c r="T188" t="s">
        <v>11</v>
      </c>
      <c r="U188" t="str">
        <f t="shared" si="8"/>
        <v>no</v>
      </c>
      <c r="Y188" t="s">
        <v>6006</v>
      </c>
    </row>
    <row r="189" spans="1:25" x14ac:dyDescent="0.25">
      <c r="A189" t="s">
        <v>319</v>
      </c>
      <c r="B189" t="s">
        <v>366</v>
      </c>
      <c r="C189" t="s">
        <v>460</v>
      </c>
      <c r="D189" t="s">
        <v>465</v>
      </c>
      <c r="E189" t="s">
        <v>466</v>
      </c>
      <c r="F189">
        <v>1</v>
      </c>
      <c r="G189" t="s">
        <v>6018</v>
      </c>
      <c r="H189">
        <v>2015</v>
      </c>
      <c r="I189" t="s">
        <v>4</v>
      </c>
      <c r="J189" t="s">
        <v>6007</v>
      </c>
      <c r="K189" t="s">
        <v>5</v>
      </c>
      <c r="L189" t="s">
        <v>463</v>
      </c>
      <c r="P189" s="4">
        <f t="shared" si="6"/>
        <v>180</v>
      </c>
      <c r="Q189" s="4">
        <v>180</v>
      </c>
      <c r="R189" s="1">
        <f t="shared" si="7"/>
        <v>1</v>
      </c>
      <c r="S189">
        <v>1</v>
      </c>
      <c r="T189" t="s">
        <v>40</v>
      </c>
      <c r="U189" t="str">
        <f t="shared" si="8"/>
        <v>no</v>
      </c>
      <c r="Y189" t="s">
        <v>6006</v>
      </c>
    </row>
    <row r="190" spans="1:25" x14ac:dyDescent="0.25">
      <c r="A190" t="s">
        <v>319</v>
      </c>
      <c r="B190" t="s">
        <v>366</v>
      </c>
      <c r="C190" t="s">
        <v>460</v>
      </c>
      <c r="D190" t="s">
        <v>461</v>
      </c>
      <c r="E190" t="s">
        <v>467</v>
      </c>
      <c r="F190">
        <v>1</v>
      </c>
      <c r="G190" t="s">
        <v>6018</v>
      </c>
      <c r="H190">
        <v>2017</v>
      </c>
      <c r="I190" t="s">
        <v>4</v>
      </c>
      <c r="J190" t="s">
        <v>6007</v>
      </c>
      <c r="K190" t="s">
        <v>5</v>
      </c>
      <c r="L190" t="s">
        <v>463</v>
      </c>
      <c r="P190" s="4">
        <f t="shared" si="6"/>
        <v>99</v>
      </c>
      <c r="Q190" s="4">
        <v>99</v>
      </c>
      <c r="R190" s="1">
        <f t="shared" si="7"/>
        <v>1</v>
      </c>
      <c r="S190">
        <v>1</v>
      </c>
      <c r="T190" t="s">
        <v>11</v>
      </c>
      <c r="U190" t="str">
        <f t="shared" si="8"/>
        <v>no</v>
      </c>
      <c r="Y190" t="s">
        <v>6006</v>
      </c>
    </row>
    <row r="191" spans="1:25" x14ac:dyDescent="0.25">
      <c r="A191" t="s">
        <v>319</v>
      </c>
      <c r="B191" t="s">
        <v>366</v>
      </c>
      <c r="C191" t="s">
        <v>460</v>
      </c>
      <c r="D191" t="s">
        <v>461</v>
      </c>
      <c r="E191" t="s">
        <v>468</v>
      </c>
      <c r="F191">
        <v>1</v>
      </c>
      <c r="G191" t="s">
        <v>6018</v>
      </c>
      <c r="H191">
        <v>2020</v>
      </c>
      <c r="I191" t="s">
        <v>4</v>
      </c>
      <c r="J191" t="s">
        <v>6007</v>
      </c>
      <c r="K191" t="s">
        <v>5</v>
      </c>
      <c r="L191" t="s">
        <v>463</v>
      </c>
      <c r="P191" s="4">
        <f t="shared" si="6"/>
        <v>448.5</v>
      </c>
      <c r="Q191" s="4">
        <v>448.5</v>
      </c>
      <c r="R191" s="1">
        <f t="shared" si="7"/>
        <v>1</v>
      </c>
      <c r="S191">
        <v>1</v>
      </c>
      <c r="T191" t="s">
        <v>11</v>
      </c>
      <c r="U191" t="str">
        <f t="shared" si="8"/>
        <v>no</v>
      </c>
      <c r="Y191" t="s">
        <v>6006</v>
      </c>
    </row>
    <row r="192" spans="1:25" x14ac:dyDescent="0.25">
      <c r="A192" t="s">
        <v>319</v>
      </c>
      <c r="B192" t="s">
        <v>366</v>
      </c>
      <c r="C192" t="s">
        <v>460</v>
      </c>
      <c r="D192" t="s">
        <v>465</v>
      </c>
      <c r="E192" t="s">
        <v>469</v>
      </c>
      <c r="F192">
        <v>1</v>
      </c>
      <c r="G192" t="s">
        <v>6018</v>
      </c>
      <c r="H192">
        <v>2018</v>
      </c>
      <c r="I192" t="s">
        <v>4</v>
      </c>
      <c r="J192" t="s">
        <v>6007</v>
      </c>
      <c r="K192" t="s">
        <v>5</v>
      </c>
      <c r="L192" t="s">
        <v>463</v>
      </c>
      <c r="P192" s="4">
        <f t="shared" si="6"/>
        <v>75.625</v>
      </c>
      <c r="Q192" s="4">
        <v>75.625</v>
      </c>
      <c r="R192" s="1">
        <f t="shared" si="7"/>
        <v>1</v>
      </c>
      <c r="S192">
        <v>1</v>
      </c>
      <c r="T192" t="s">
        <v>11</v>
      </c>
      <c r="U192" t="str">
        <f t="shared" si="8"/>
        <v>no</v>
      </c>
      <c r="Y192" t="s">
        <v>6006</v>
      </c>
    </row>
    <row r="193" spans="1:25" x14ac:dyDescent="0.25">
      <c r="A193" t="s">
        <v>319</v>
      </c>
      <c r="B193" t="s">
        <v>366</v>
      </c>
      <c r="C193" t="s">
        <v>460</v>
      </c>
      <c r="E193" t="s">
        <v>470</v>
      </c>
      <c r="F193">
        <v>1</v>
      </c>
      <c r="G193" t="s">
        <v>6018</v>
      </c>
      <c r="H193">
        <v>2020</v>
      </c>
      <c r="I193" t="s">
        <v>4</v>
      </c>
      <c r="J193" t="s">
        <v>6007</v>
      </c>
      <c r="K193" t="s">
        <v>5</v>
      </c>
      <c r="L193" t="s">
        <v>463</v>
      </c>
      <c r="P193" s="4">
        <f t="shared" si="6"/>
        <v>76.260000000000005</v>
      </c>
      <c r="Q193" s="4">
        <v>76.260000000000005</v>
      </c>
      <c r="R193" s="1">
        <f t="shared" si="7"/>
        <v>1</v>
      </c>
      <c r="S193">
        <v>1</v>
      </c>
      <c r="T193" t="s">
        <v>11</v>
      </c>
      <c r="U193" t="str">
        <f t="shared" si="8"/>
        <v>no</v>
      </c>
      <c r="Y193" t="s">
        <v>6006</v>
      </c>
    </row>
    <row r="194" spans="1:25" x14ac:dyDescent="0.25">
      <c r="A194" t="s">
        <v>319</v>
      </c>
      <c r="B194" t="s">
        <v>370</v>
      </c>
      <c r="C194" t="s">
        <v>471</v>
      </c>
      <c r="E194" t="s">
        <v>472</v>
      </c>
      <c r="F194">
        <v>1</v>
      </c>
      <c r="G194" t="s">
        <v>6018</v>
      </c>
      <c r="H194">
        <v>2020</v>
      </c>
      <c r="I194" t="s">
        <v>4</v>
      </c>
      <c r="J194" t="s">
        <v>6007</v>
      </c>
      <c r="K194" t="s">
        <v>5</v>
      </c>
      <c r="L194" t="s">
        <v>473</v>
      </c>
      <c r="P194" s="4">
        <f t="shared" ref="P194:P257" si="9">IFERROR(IF(Q194&gt;0,Q194*1,0),0)</f>
        <v>58.5</v>
      </c>
      <c r="Q194" s="4">
        <v>58.5</v>
      </c>
      <c r="R194" s="1">
        <f t="shared" ref="R194:R257" si="10">IFERROR(IF(S194&gt;0,S194*1,0),0)</f>
        <v>1</v>
      </c>
      <c r="S194">
        <v>1</v>
      </c>
      <c r="T194" t="s">
        <v>11</v>
      </c>
      <c r="U194" t="str">
        <f t="shared" ref="U194:U257" si="11">IF(S194 = 1,"no","yes")</f>
        <v>no</v>
      </c>
      <c r="Y194" t="s">
        <v>6006</v>
      </c>
    </row>
    <row r="195" spans="1:25" x14ac:dyDescent="0.25">
      <c r="A195" t="s">
        <v>319</v>
      </c>
      <c r="B195" t="s">
        <v>370</v>
      </c>
      <c r="C195" t="s">
        <v>474</v>
      </c>
      <c r="D195" t="s">
        <v>475</v>
      </c>
      <c r="E195" t="s">
        <v>476</v>
      </c>
      <c r="F195">
        <v>1</v>
      </c>
      <c r="G195" t="s">
        <v>6018</v>
      </c>
      <c r="H195">
        <v>2022</v>
      </c>
      <c r="I195" t="s">
        <v>4</v>
      </c>
      <c r="J195" t="s">
        <v>6007</v>
      </c>
      <c r="K195" t="s">
        <v>5</v>
      </c>
      <c r="L195" t="s">
        <v>477</v>
      </c>
      <c r="P195" s="4">
        <f t="shared" si="9"/>
        <v>191.52</v>
      </c>
      <c r="Q195" s="4">
        <v>191.52</v>
      </c>
      <c r="R195" s="1">
        <f t="shared" si="10"/>
        <v>1</v>
      </c>
      <c r="S195">
        <v>1</v>
      </c>
      <c r="T195" t="s">
        <v>7</v>
      </c>
      <c r="U195" t="str">
        <f t="shared" si="11"/>
        <v>no</v>
      </c>
      <c r="Y195" t="s">
        <v>6006</v>
      </c>
    </row>
    <row r="196" spans="1:25" x14ac:dyDescent="0.25">
      <c r="A196" t="s">
        <v>319</v>
      </c>
      <c r="B196" t="s">
        <v>370</v>
      </c>
      <c r="C196" t="s">
        <v>474</v>
      </c>
      <c r="E196" t="s">
        <v>478</v>
      </c>
      <c r="F196">
        <v>1</v>
      </c>
      <c r="G196" t="s">
        <v>6018</v>
      </c>
      <c r="H196">
        <v>2022</v>
      </c>
      <c r="I196" t="s">
        <v>4</v>
      </c>
      <c r="J196" t="s">
        <v>6007</v>
      </c>
      <c r="K196" t="s">
        <v>5</v>
      </c>
      <c r="L196" t="s">
        <v>477</v>
      </c>
      <c r="P196" s="4">
        <f t="shared" si="9"/>
        <v>206.64</v>
      </c>
      <c r="Q196" s="4">
        <v>206.64</v>
      </c>
      <c r="R196" s="1">
        <f t="shared" si="10"/>
        <v>1</v>
      </c>
      <c r="S196">
        <v>1</v>
      </c>
      <c r="T196" t="s">
        <v>7</v>
      </c>
      <c r="U196" t="str">
        <f t="shared" si="11"/>
        <v>no</v>
      </c>
      <c r="Y196" t="s">
        <v>6006</v>
      </c>
    </row>
    <row r="197" spans="1:25" x14ac:dyDescent="0.25">
      <c r="A197" t="s">
        <v>319</v>
      </c>
      <c r="B197" t="s">
        <v>370</v>
      </c>
      <c r="C197" t="s">
        <v>479</v>
      </c>
      <c r="E197" t="s">
        <v>480</v>
      </c>
      <c r="F197">
        <v>1</v>
      </c>
      <c r="G197" t="s">
        <v>6018</v>
      </c>
      <c r="H197">
        <v>2019</v>
      </c>
      <c r="I197" t="s">
        <v>4</v>
      </c>
      <c r="J197" t="s">
        <v>6007</v>
      </c>
      <c r="K197" t="s">
        <v>5</v>
      </c>
      <c r="L197" t="s">
        <v>481</v>
      </c>
      <c r="P197" s="4">
        <f t="shared" si="9"/>
        <v>393.36</v>
      </c>
      <c r="Q197" s="4">
        <v>393.36</v>
      </c>
      <c r="R197" s="1">
        <f t="shared" si="10"/>
        <v>1</v>
      </c>
      <c r="S197">
        <v>1</v>
      </c>
      <c r="T197" t="s">
        <v>11</v>
      </c>
      <c r="U197" t="str">
        <f t="shared" si="11"/>
        <v>no</v>
      </c>
      <c r="Y197" t="s">
        <v>6006</v>
      </c>
    </row>
    <row r="198" spans="1:25" x14ac:dyDescent="0.25">
      <c r="A198" t="s">
        <v>319</v>
      </c>
      <c r="B198" t="s">
        <v>370</v>
      </c>
      <c r="C198" t="s">
        <v>479</v>
      </c>
      <c r="E198" t="s">
        <v>482</v>
      </c>
      <c r="F198">
        <v>1</v>
      </c>
      <c r="G198" t="s">
        <v>6018</v>
      </c>
      <c r="H198">
        <v>2020</v>
      </c>
      <c r="I198" t="s">
        <v>4</v>
      </c>
      <c r="J198" t="s">
        <v>6007</v>
      </c>
      <c r="K198" t="s">
        <v>5</v>
      </c>
      <c r="L198" t="s">
        <v>481</v>
      </c>
      <c r="P198" s="4">
        <f t="shared" si="9"/>
        <v>71.759999999999991</v>
      </c>
      <c r="Q198" s="4">
        <v>71.759999999999991</v>
      </c>
      <c r="R198" s="1">
        <f t="shared" si="10"/>
        <v>1</v>
      </c>
      <c r="S198">
        <v>1</v>
      </c>
      <c r="T198" t="s">
        <v>11</v>
      </c>
      <c r="U198" t="str">
        <f t="shared" si="11"/>
        <v>no</v>
      </c>
      <c r="Y198" t="s">
        <v>6006</v>
      </c>
    </row>
    <row r="199" spans="1:25" x14ac:dyDescent="0.25">
      <c r="A199" t="s">
        <v>319</v>
      </c>
      <c r="B199" t="s">
        <v>434</v>
      </c>
      <c r="C199" t="s">
        <v>483</v>
      </c>
      <c r="D199" t="s">
        <v>484</v>
      </c>
      <c r="E199" t="s">
        <v>485</v>
      </c>
      <c r="F199">
        <v>1</v>
      </c>
      <c r="G199" t="s">
        <v>6018</v>
      </c>
      <c r="H199">
        <v>2017</v>
      </c>
      <c r="I199" t="s">
        <v>4</v>
      </c>
      <c r="J199" t="s">
        <v>6007</v>
      </c>
      <c r="K199" t="s">
        <v>5</v>
      </c>
      <c r="L199" t="s">
        <v>486</v>
      </c>
      <c r="P199" s="4">
        <f t="shared" si="9"/>
        <v>31.2</v>
      </c>
      <c r="Q199" s="4">
        <v>31.2</v>
      </c>
      <c r="R199" s="1">
        <f t="shared" si="10"/>
        <v>1</v>
      </c>
      <c r="S199">
        <v>1</v>
      </c>
      <c r="T199" t="s">
        <v>11</v>
      </c>
      <c r="U199" t="str">
        <f t="shared" si="11"/>
        <v>no</v>
      </c>
      <c r="Y199" t="s">
        <v>6006</v>
      </c>
    </row>
    <row r="200" spans="1:25" x14ac:dyDescent="0.25">
      <c r="A200" t="s">
        <v>319</v>
      </c>
      <c r="B200" t="s">
        <v>370</v>
      </c>
      <c r="C200" t="s">
        <v>487</v>
      </c>
      <c r="E200" t="s">
        <v>488</v>
      </c>
      <c r="F200">
        <v>1</v>
      </c>
      <c r="G200" t="s">
        <v>6018</v>
      </c>
      <c r="H200">
        <v>2020</v>
      </c>
      <c r="I200" t="s">
        <v>4</v>
      </c>
      <c r="J200" t="s">
        <v>6007</v>
      </c>
      <c r="K200" t="s">
        <v>5</v>
      </c>
      <c r="L200" t="s">
        <v>489</v>
      </c>
      <c r="P200" s="4">
        <f t="shared" si="9"/>
        <v>496.37500000000006</v>
      </c>
      <c r="Q200" s="4">
        <v>496.37500000000006</v>
      </c>
      <c r="R200" s="1">
        <f t="shared" si="10"/>
        <v>1</v>
      </c>
      <c r="S200">
        <v>1</v>
      </c>
      <c r="T200" t="s">
        <v>40</v>
      </c>
      <c r="U200" t="str">
        <f t="shared" si="11"/>
        <v>no</v>
      </c>
      <c r="Y200" t="s">
        <v>6006</v>
      </c>
    </row>
    <row r="201" spans="1:25" x14ac:dyDescent="0.25">
      <c r="A201" t="s">
        <v>319</v>
      </c>
      <c r="B201" t="s">
        <v>370</v>
      </c>
      <c r="C201" t="s">
        <v>487</v>
      </c>
      <c r="E201" t="s">
        <v>490</v>
      </c>
      <c r="F201">
        <v>1</v>
      </c>
      <c r="G201" t="s">
        <v>6018</v>
      </c>
      <c r="H201">
        <v>2019</v>
      </c>
      <c r="I201" t="s">
        <v>4</v>
      </c>
      <c r="J201" t="s">
        <v>6007</v>
      </c>
      <c r="K201" t="s">
        <v>5</v>
      </c>
      <c r="L201" t="s">
        <v>489</v>
      </c>
      <c r="P201" s="4">
        <f t="shared" si="9"/>
        <v>199.65</v>
      </c>
      <c r="Q201" s="4">
        <v>199.65</v>
      </c>
      <c r="R201" s="1">
        <f t="shared" si="10"/>
        <v>1</v>
      </c>
      <c r="S201">
        <v>1</v>
      </c>
      <c r="T201" t="s">
        <v>11</v>
      </c>
      <c r="U201" t="str">
        <f t="shared" si="11"/>
        <v>no</v>
      </c>
      <c r="Y201" t="s">
        <v>6006</v>
      </c>
    </row>
    <row r="202" spans="1:25" x14ac:dyDescent="0.25">
      <c r="A202" t="s">
        <v>319</v>
      </c>
      <c r="B202" t="s">
        <v>370</v>
      </c>
      <c r="C202" t="s">
        <v>487</v>
      </c>
      <c r="E202" t="s">
        <v>491</v>
      </c>
      <c r="F202">
        <v>1</v>
      </c>
      <c r="G202" t="s">
        <v>6018</v>
      </c>
      <c r="H202">
        <v>2020</v>
      </c>
      <c r="I202" t="s">
        <v>4</v>
      </c>
      <c r="J202" t="s">
        <v>6007</v>
      </c>
      <c r="K202" t="s">
        <v>5</v>
      </c>
      <c r="L202" t="s">
        <v>489</v>
      </c>
      <c r="P202" s="4">
        <f t="shared" si="9"/>
        <v>203.125</v>
      </c>
      <c r="Q202" s="4">
        <v>203.125</v>
      </c>
      <c r="R202" s="1">
        <f t="shared" si="10"/>
        <v>1</v>
      </c>
      <c r="S202">
        <v>1</v>
      </c>
      <c r="T202" t="s">
        <v>11</v>
      </c>
      <c r="U202" t="str">
        <f t="shared" si="11"/>
        <v>no</v>
      </c>
      <c r="Y202" t="s">
        <v>6006</v>
      </c>
    </row>
    <row r="203" spans="1:25" x14ac:dyDescent="0.25">
      <c r="A203" t="s">
        <v>319</v>
      </c>
      <c r="B203" t="s">
        <v>370</v>
      </c>
      <c r="C203" t="s">
        <v>487</v>
      </c>
      <c r="E203" t="s">
        <v>492</v>
      </c>
      <c r="F203">
        <v>1</v>
      </c>
      <c r="G203" t="s">
        <v>6018</v>
      </c>
      <c r="H203">
        <v>2020</v>
      </c>
      <c r="I203" t="s">
        <v>4</v>
      </c>
      <c r="J203" t="s">
        <v>6007</v>
      </c>
      <c r="K203" t="s">
        <v>5</v>
      </c>
      <c r="L203" t="s">
        <v>489</v>
      </c>
      <c r="O203" t="s">
        <v>493</v>
      </c>
      <c r="P203" s="4">
        <f t="shared" si="9"/>
        <v>385.125</v>
      </c>
      <c r="Q203" s="4">
        <v>385.125</v>
      </c>
      <c r="R203" s="1">
        <f t="shared" si="10"/>
        <v>1</v>
      </c>
      <c r="S203">
        <v>1</v>
      </c>
      <c r="T203" t="s">
        <v>40</v>
      </c>
      <c r="U203" t="str">
        <f t="shared" si="11"/>
        <v>no</v>
      </c>
      <c r="Y203" t="s">
        <v>6006</v>
      </c>
    </row>
    <row r="204" spans="1:25" x14ac:dyDescent="0.25">
      <c r="A204" t="s">
        <v>319</v>
      </c>
      <c r="B204" t="s">
        <v>370</v>
      </c>
      <c r="C204" t="s">
        <v>487</v>
      </c>
      <c r="E204" t="s">
        <v>494</v>
      </c>
      <c r="F204">
        <v>1</v>
      </c>
      <c r="G204" t="s">
        <v>6018</v>
      </c>
      <c r="H204">
        <v>2017</v>
      </c>
      <c r="I204" t="s">
        <v>4</v>
      </c>
      <c r="J204" t="s">
        <v>6007</v>
      </c>
      <c r="K204" t="s">
        <v>21</v>
      </c>
      <c r="L204" t="s">
        <v>22</v>
      </c>
      <c r="N204" t="s">
        <v>56</v>
      </c>
      <c r="P204" s="4">
        <f t="shared" si="9"/>
        <v>274.96000000000004</v>
      </c>
      <c r="Q204" s="4">
        <v>274.96000000000004</v>
      </c>
      <c r="R204" s="1">
        <f t="shared" si="10"/>
        <v>0</v>
      </c>
      <c r="S204">
        <v>0</v>
      </c>
      <c r="T204" t="s">
        <v>40</v>
      </c>
      <c r="U204" t="str">
        <f t="shared" si="11"/>
        <v>yes</v>
      </c>
      <c r="Y204" t="s">
        <v>6006</v>
      </c>
    </row>
    <row r="205" spans="1:25" x14ac:dyDescent="0.25">
      <c r="A205" t="s">
        <v>319</v>
      </c>
      <c r="B205" t="s">
        <v>370</v>
      </c>
      <c r="C205" t="s">
        <v>495</v>
      </c>
      <c r="E205" t="s">
        <v>496</v>
      </c>
      <c r="F205">
        <v>1</v>
      </c>
      <c r="G205" t="s">
        <v>6018</v>
      </c>
      <c r="H205">
        <v>2018</v>
      </c>
      <c r="I205" t="s">
        <v>4</v>
      </c>
      <c r="J205" t="s">
        <v>6007</v>
      </c>
      <c r="K205" t="s">
        <v>5</v>
      </c>
      <c r="L205" t="s">
        <v>497</v>
      </c>
      <c r="P205" s="4">
        <f t="shared" si="9"/>
        <v>105</v>
      </c>
      <c r="Q205" s="4">
        <v>105</v>
      </c>
      <c r="R205" s="1">
        <f t="shared" si="10"/>
        <v>1</v>
      </c>
      <c r="S205">
        <v>1</v>
      </c>
      <c r="T205" t="s">
        <v>40</v>
      </c>
      <c r="U205" t="str">
        <f t="shared" si="11"/>
        <v>no</v>
      </c>
      <c r="Y205" t="s">
        <v>6006</v>
      </c>
    </row>
    <row r="206" spans="1:25" x14ac:dyDescent="0.25">
      <c r="A206" t="s">
        <v>319</v>
      </c>
      <c r="B206" t="s">
        <v>370</v>
      </c>
      <c r="C206" t="s">
        <v>495</v>
      </c>
      <c r="E206" t="s">
        <v>498</v>
      </c>
      <c r="F206">
        <v>1</v>
      </c>
      <c r="G206" t="s">
        <v>6018</v>
      </c>
      <c r="H206">
        <v>2020</v>
      </c>
      <c r="I206" t="s">
        <v>4</v>
      </c>
      <c r="J206" t="s">
        <v>6007</v>
      </c>
      <c r="K206" t="s">
        <v>5</v>
      </c>
      <c r="L206" t="s">
        <v>497</v>
      </c>
      <c r="P206" s="4">
        <f t="shared" si="9"/>
        <v>61.2</v>
      </c>
      <c r="Q206" s="4">
        <v>61.2</v>
      </c>
      <c r="R206" s="1">
        <f t="shared" si="10"/>
        <v>1</v>
      </c>
      <c r="S206">
        <v>1</v>
      </c>
      <c r="T206" t="s">
        <v>11</v>
      </c>
      <c r="U206" t="str">
        <f t="shared" si="11"/>
        <v>no</v>
      </c>
      <c r="Y206" t="s">
        <v>6006</v>
      </c>
    </row>
    <row r="207" spans="1:25" x14ac:dyDescent="0.25">
      <c r="A207" t="s">
        <v>319</v>
      </c>
      <c r="B207" t="s">
        <v>370</v>
      </c>
      <c r="C207" t="s">
        <v>495</v>
      </c>
      <c r="E207" t="s">
        <v>499</v>
      </c>
      <c r="F207">
        <v>1</v>
      </c>
      <c r="G207" t="s">
        <v>6018</v>
      </c>
      <c r="H207">
        <v>2019</v>
      </c>
      <c r="I207" t="s">
        <v>4</v>
      </c>
      <c r="J207" t="s">
        <v>6007</v>
      </c>
      <c r="K207" t="s">
        <v>5</v>
      </c>
      <c r="L207" t="s">
        <v>497</v>
      </c>
      <c r="P207" s="4">
        <f t="shared" si="9"/>
        <v>64.48</v>
      </c>
      <c r="Q207" s="4">
        <v>64.48</v>
      </c>
      <c r="R207" s="1">
        <f t="shared" si="10"/>
        <v>1</v>
      </c>
      <c r="S207">
        <v>1</v>
      </c>
      <c r="T207" t="s">
        <v>11</v>
      </c>
      <c r="U207" t="str">
        <f t="shared" si="11"/>
        <v>no</v>
      </c>
      <c r="Y207" t="s">
        <v>6006</v>
      </c>
    </row>
    <row r="208" spans="1:25" x14ac:dyDescent="0.25">
      <c r="A208" t="s">
        <v>319</v>
      </c>
      <c r="B208" t="s">
        <v>370</v>
      </c>
      <c r="C208" t="s">
        <v>495</v>
      </c>
      <c r="E208" t="s">
        <v>500</v>
      </c>
      <c r="F208">
        <v>1</v>
      </c>
      <c r="G208" t="s">
        <v>6018</v>
      </c>
      <c r="H208">
        <v>2018</v>
      </c>
      <c r="I208" t="s">
        <v>4</v>
      </c>
      <c r="J208" t="s">
        <v>6007</v>
      </c>
      <c r="K208" t="s">
        <v>5</v>
      </c>
      <c r="L208" t="s">
        <v>497</v>
      </c>
      <c r="P208" s="4">
        <f t="shared" si="9"/>
        <v>26.4</v>
      </c>
      <c r="Q208" s="4">
        <v>26.4</v>
      </c>
      <c r="R208" s="1">
        <f t="shared" si="10"/>
        <v>1</v>
      </c>
      <c r="S208">
        <v>1</v>
      </c>
      <c r="T208" t="s">
        <v>11</v>
      </c>
      <c r="U208" t="str">
        <f t="shared" si="11"/>
        <v>no</v>
      </c>
      <c r="Y208" t="s">
        <v>6006</v>
      </c>
    </row>
    <row r="209" spans="1:25" x14ac:dyDescent="0.25">
      <c r="A209" t="s">
        <v>319</v>
      </c>
      <c r="B209" t="s">
        <v>370</v>
      </c>
      <c r="C209" t="s">
        <v>495</v>
      </c>
      <c r="E209" t="s">
        <v>501</v>
      </c>
      <c r="F209">
        <v>1</v>
      </c>
      <c r="G209" t="s">
        <v>6018</v>
      </c>
      <c r="H209">
        <v>2019</v>
      </c>
      <c r="I209" t="s">
        <v>4</v>
      </c>
      <c r="J209" t="s">
        <v>6007</v>
      </c>
      <c r="K209" t="s">
        <v>5</v>
      </c>
      <c r="L209" t="s">
        <v>497</v>
      </c>
      <c r="P209" s="4">
        <f t="shared" si="9"/>
        <v>89.28</v>
      </c>
      <c r="Q209" s="4">
        <v>89.28</v>
      </c>
      <c r="R209" s="1">
        <f t="shared" si="10"/>
        <v>1</v>
      </c>
      <c r="S209">
        <v>1</v>
      </c>
      <c r="T209" t="s">
        <v>40</v>
      </c>
      <c r="U209" t="str">
        <f t="shared" si="11"/>
        <v>no</v>
      </c>
      <c r="Y209" t="s">
        <v>6006</v>
      </c>
    </row>
    <row r="210" spans="1:25" x14ac:dyDescent="0.25">
      <c r="A210" t="s">
        <v>319</v>
      </c>
      <c r="B210" t="s">
        <v>370</v>
      </c>
      <c r="C210" t="s">
        <v>495</v>
      </c>
      <c r="E210" t="s">
        <v>502</v>
      </c>
      <c r="F210">
        <v>1</v>
      </c>
      <c r="G210" t="s">
        <v>6018</v>
      </c>
      <c r="H210">
        <v>2018</v>
      </c>
      <c r="I210" t="s">
        <v>4</v>
      </c>
      <c r="J210" t="s">
        <v>6007</v>
      </c>
      <c r="K210" t="s">
        <v>5</v>
      </c>
      <c r="L210" t="s">
        <v>497</v>
      </c>
      <c r="P210" s="4">
        <f t="shared" si="9"/>
        <v>56.4</v>
      </c>
      <c r="Q210" s="4">
        <v>56.4</v>
      </c>
      <c r="R210" s="1">
        <f t="shared" si="10"/>
        <v>1</v>
      </c>
      <c r="S210">
        <v>1</v>
      </c>
      <c r="T210" t="s">
        <v>11</v>
      </c>
      <c r="U210" t="str">
        <f t="shared" si="11"/>
        <v>no</v>
      </c>
      <c r="Y210" t="s">
        <v>6006</v>
      </c>
    </row>
    <row r="211" spans="1:25" x14ac:dyDescent="0.25">
      <c r="A211" t="s">
        <v>319</v>
      </c>
      <c r="B211" t="s">
        <v>326</v>
      </c>
      <c r="C211" t="s">
        <v>503</v>
      </c>
      <c r="D211" t="s">
        <v>503</v>
      </c>
      <c r="E211" t="s">
        <v>504</v>
      </c>
      <c r="F211">
        <v>1</v>
      </c>
      <c r="G211" t="s">
        <v>6018</v>
      </c>
      <c r="H211">
        <v>2022</v>
      </c>
      <c r="I211" t="s">
        <v>4</v>
      </c>
      <c r="J211" t="s">
        <v>6007</v>
      </c>
      <c r="K211" t="s">
        <v>5</v>
      </c>
      <c r="L211" t="s">
        <v>505</v>
      </c>
      <c r="P211" s="4">
        <f t="shared" si="9"/>
        <v>70.5</v>
      </c>
      <c r="Q211" s="4">
        <v>70.5</v>
      </c>
      <c r="R211" s="1">
        <f t="shared" si="10"/>
        <v>1</v>
      </c>
      <c r="S211">
        <v>1</v>
      </c>
      <c r="T211" t="s">
        <v>7</v>
      </c>
      <c r="U211" t="str">
        <f t="shared" si="11"/>
        <v>no</v>
      </c>
      <c r="Y211" t="s">
        <v>6006</v>
      </c>
    </row>
    <row r="212" spans="1:25" x14ac:dyDescent="0.25">
      <c r="A212" t="s">
        <v>319</v>
      </c>
      <c r="B212" t="s">
        <v>326</v>
      </c>
      <c r="C212" t="s">
        <v>503</v>
      </c>
      <c r="D212" t="s">
        <v>503</v>
      </c>
      <c r="E212" t="s">
        <v>506</v>
      </c>
      <c r="F212">
        <v>1</v>
      </c>
      <c r="G212" t="s">
        <v>6018</v>
      </c>
      <c r="H212">
        <v>2022</v>
      </c>
      <c r="I212" t="s">
        <v>4</v>
      </c>
      <c r="J212" t="s">
        <v>6007</v>
      </c>
      <c r="K212" t="s">
        <v>5</v>
      </c>
      <c r="L212" t="s">
        <v>505</v>
      </c>
      <c r="M212" t="s">
        <v>507</v>
      </c>
      <c r="P212" s="4">
        <f t="shared" si="9"/>
        <v>59.4</v>
      </c>
      <c r="Q212" s="4">
        <v>59.4</v>
      </c>
      <c r="R212" s="1">
        <f t="shared" si="10"/>
        <v>1</v>
      </c>
      <c r="S212">
        <v>1</v>
      </c>
      <c r="T212" t="s">
        <v>7</v>
      </c>
      <c r="U212" t="str">
        <f t="shared" si="11"/>
        <v>no</v>
      </c>
      <c r="Y212" t="s">
        <v>6006</v>
      </c>
    </row>
    <row r="213" spans="1:25" x14ac:dyDescent="0.25">
      <c r="A213" t="s">
        <v>319</v>
      </c>
      <c r="B213" t="s">
        <v>326</v>
      </c>
      <c r="C213" t="s">
        <v>503</v>
      </c>
      <c r="D213" t="s">
        <v>503</v>
      </c>
      <c r="E213" t="s">
        <v>508</v>
      </c>
      <c r="F213">
        <v>1</v>
      </c>
      <c r="G213" t="s">
        <v>6018</v>
      </c>
      <c r="H213">
        <v>2022</v>
      </c>
      <c r="I213" t="s">
        <v>4</v>
      </c>
      <c r="J213" t="s">
        <v>6007</v>
      </c>
      <c r="K213" t="s">
        <v>5</v>
      </c>
      <c r="L213" t="s">
        <v>505</v>
      </c>
      <c r="P213" s="4">
        <f t="shared" si="9"/>
        <v>78.7</v>
      </c>
      <c r="Q213" s="4">
        <v>78.7</v>
      </c>
      <c r="R213" s="1">
        <f t="shared" si="10"/>
        <v>1</v>
      </c>
      <c r="S213">
        <v>1</v>
      </c>
      <c r="T213" t="s">
        <v>7</v>
      </c>
      <c r="U213" t="str">
        <f t="shared" si="11"/>
        <v>no</v>
      </c>
      <c r="Y213" t="s">
        <v>6006</v>
      </c>
    </row>
    <row r="214" spans="1:25" x14ac:dyDescent="0.25">
      <c r="A214" t="s">
        <v>319</v>
      </c>
      <c r="B214" t="s">
        <v>326</v>
      </c>
      <c r="C214" t="s">
        <v>503</v>
      </c>
      <c r="D214" t="s">
        <v>503</v>
      </c>
      <c r="E214" t="s">
        <v>509</v>
      </c>
      <c r="F214">
        <v>1</v>
      </c>
      <c r="G214" t="s">
        <v>6018</v>
      </c>
      <c r="H214">
        <v>2019</v>
      </c>
      <c r="I214" t="s">
        <v>4</v>
      </c>
      <c r="J214" t="s">
        <v>6007</v>
      </c>
      <c r="K214" t="s">
        <v>5</v>
      </c>
      <c r="L214" t="s">
        <v>505</v>
      </c>
      <c r="M214" t="s">
        <v>507</v>
      </c>
      <c r="P214" s="4">
        <f t="shared" si="9"/>
        <v>271.5</v>
      </c>
      <c r="Q214" s="4">
        <v>271.5</v>
      </c>
      <c r="R214" s="1">
        <f t="shared" si="10"/>
        <v>1</v>
      </c>
      <c r="S214">
        <v>1</v>
      </c>
      <c r="T214" t="s">
        <v>11</v>
      </c>
      <c r="U214" t="str">
        <f t="shared" si="11"/>
        <v>no</v>
      </c>
      <c r="Y214" t="s">
        <v>6006</v>
      </c>
    </row>
    <row r="215" spans="1:25" x14ac:dyDescent="0.25">
      <c r="A215" t="s">
        <v>319</v>
      </c>
      <c r="B215" t="s">
        <v>326</v>
      </c>
      <c r="C215" t="s">
        <v>503</v>
      </c>
      <c r="D215" t="s">
        <v>510</v>
      </c>
      <c r="E215" t="s">
        <v>511</v>
      </c>
      <c r="F215">
        <v>1</v>
      </c>
      <c r="G215" t="s">
        <v>6018</v>
      </c>
      <c r="H215">
        <v>2022</v>
      </c>
      <c r="I215" t="s">
        <v>4</v>
      </c>
      <c r="J215" t="s">
        <v>6007</v>
      </c>
      <c r="K215" t="s">
        <v>5</v>
      </c>
      <c r="L215" t="s">
        <v>505</v>
      </c>
      <c r="P215" s="4">
        <f t="shared" si="9"/>
        <v>75</v>
      </c>
      <c r="Q215" s="4">
        <v>75</v>
      </c>
      <c r="R215" s="1">
        <f t="shared" si="10"/>
        <v>1</v>
      </c>
      <c r="S215">
        <v>1</v>
      </c>
      <c r="T215" t="s">
        <v>7</v>
      </c>
      <c r="U215" t="str">
        <f t="shared" si="11"/>
        <v>no</v>
      </c>
      <c r="Y215" t="s">
        <v>6006</v>
      </c>
    </row>
    <row r="216" spans="1:25" x14ac:dyDescent="0.25">
      <c r="A216" t="s">
        <v>319</v>
      </c>
      <c r="B216" t="s">
        <v>350</v>
      </c>
      <c r="C216" t="s">
        <v>512</v>
      </c>
      <c r="D216" t="s">
        <v>513</v>
      </c>
      <c r="E216" t="s">
        <v>514</v>
      </c>
      <c r="F216">
        <v>1</v>
      </c>
      <c r="G216" t="s">
        <v>6018</v>
      </c>
      <c r="H216">
        <v>2020</v>
      </c>
      <c r="I216" t="s">
        <v>4</v>
      </c>
      <c r="J216" t="s">
        <v>6007</v>
      </c>
      <c r="K216" t="s">
        <v>5</v>
      </c>
      <c r="L216" t="s">
        <v>515</v>
      </c>
      <c r="M216" t="s">
        <v>516</v>
      </c>
      <c r="P216" s="4">
        <f t="shared" si="9"/>
        <v>112.22500000000001</v>
      </c>
      <c r="Q216" s="4">
        <v>112.22500000000001</v>
      </c>
      <c r="R216" s="1">
        <f t="shared" si="10"/>
        <v>1</v>
      </c>
      <c r="S216">
        <v>1</v>
      </c>
      <c r="T216" t="s">
        <v>11</v>
      </c>
      <c r="U216" t="str">
        <f t="shared" si="11"/>
        <v>no</v>
      </c>
      <c r="Y216" t="s">
        <v>6006</v>
      </c>
    </row>
    <row r="217" spans="1:25" x14ac:dyDescent="0.25">
      <c r="A217" t="s">
        <v>319</v>
      </c>
      <c r="B217" t="s">
        <v>350</v>
      </c>
      <c r="C217" t="s">
        <v>517</v>
      </c>
      <c r="D217" t="s">
        <v>517</v>
      </c>
      <c r="E217" t="s">
        <v>518</v>
      </c>
      <c r="F217">
        <v>1</v>
      </c>
      <c r="G217" t="s">
        <v>6018</v>
      </c>
      <c r="H217">
        <v>2019</v>
      </c>
      <c r="I217" t="s">
        <v>4</v>
      </c>
      <c r="J217" t="s">
        <v>6007</v>
      </c>
      <c r="K217" t="s">
        <v>5</v>
      </c>
      <c r="L217" t="s">
        <v>519</v>
      </c>
      <c r="M217" t="s">
        <v>520</v>
      </c>
      <c r="N217" t="s">
        <v>23</v>
      </c>
      <c r="P217" s="4">
        <f t="shared" si="9"/>
        <v>64.8</v>
      </c>
      <c r="Q217" s="4">
        <v>64.8</v>
      </c>
      <c r="R217" s="1">
        <f t="shared" si="10"/>
        <v>1</v>
      </c>
      <c r="S217">
        <v>1</v>
      </c>
      <c r="T217" t="s">
        <v>40</v>
      </c>
      <c r="U217" t="str">
        <f t="shared" si="11"/>
        <v>no</v>
      </c>
      <c r="Y217" t="s">
        <v>6006</v>
      </c>
    </row>
    <row r="218" spans="1:25" x14ac:dyDescent="0.25">
      <c r="A218" t="s">
        <v>319</v>
      </c>
      <c r="B218" t="s">
        <v>326</v>
      </c>
      <c r="C218" t="s">
        <v>521</v>
      </c>
      <c r="D218" t="s">
        <v>521</v>
      </c>
      <c r="E218" t="s">
        <v>522</v>
      </c>
      <c r="F218">
        <v>1</v>
      </c>
      <c r="G218" t="s">
        <v>6018</v>
      </c>
      <c r="H218">
        <v>2013</v>
      </c>
      <c r="I218" t="s">
        <v>4</v>
      </c>
      <c r="J218" t="s">
        <v>6007</v>
      </c>
      <c r="K218" t="s">
        <v>5</v>
      </c>
      <c r="L218" t="s">
        <v>523</v>
      </c>
      <c r="P218" s="4">
        <f t="shared" si="9"/>
        <v>52</v>
      </c>
      <c r="Q218" s="4">
        <v>52</v>
      </c>
      <c r="R218" s="1">
        <f t="shared" si="10"/>
        <v>1</v>
      </c>
      <c r="S218">
        <v>1</v>
      </c>
      <c r="T218" t="s">
        <v>17</v>
      </c>
      <c r="U218" t="str">
        <f t="shared" si="11"/>
        <v>no</v>
      </c>
      <c r="Y218" t="s">
        <v>6006</v>
      </c>
    </row>
    <row r="219" spans="1:25" x14ac:dyDescent="0.25">
      <c r="A219" t="s">
        <v>319</v>
      </c>
      <c r="B219" t="s">
        <v>326</v>
      </c>
      <c r="C219" t="s">
        <v>521</v>
      </c>
      <c r="D219" t="s">
        <v>521</v>
      </c>
      <c r="E219" t="s">
        <v>524</v>
      </c>
      <c r="F219">
        <v>1</v>
      </c>
      <c r="G219" t="s">
        <v>6018</v>
      </c>
      <c r="H219">
        <v>2015</v>
      </c>
      <c r="I219" t="s">
        <v>4</v>
      </c>
      <c r="J219" t="s">
        <v>6007</v>
      </c>
      <c r="K219" t="s">
        <v>5</v>
      </c>
      <c r="L219" t="s">
        <v>523</v>
      </c>
      <c r="P219" s="4">
        <f t="shared" si="9"/>
        <v>53.3</v>
      </c>
      <c r="Q219" s="4">
        <v>53.3</v>
      </c>
      <c r="R219" s="1">
        <f t="shared" si="10"/>
        <v>1</v>
      </c>
      <c r="S219">
        <v>1</v>
      </c>
      <c r="T219" t="s">
        <v>11</v>
      </c>
      <c r="U219" t="str">
        <f t="shared" si="11"/>
        <v>no</v>
      </c>
      <c r="Y219" t="s">
        <v>6006</v>
      </c>
    </row>
    <row r="220" spans="1:25" x14ac:dyDescent="0.25">
      <c r="A220" t="s">
        <v>319</v>
      </c>
      <c r="B220" t="s">
        <v>326</v>
      </c>
      <c r="C220" t="s">
        <v>521</v>
      </c>
      <c r="D220" t="s">
        <v>521</v>
      </c>
      <c r="E220" t="s">
        <v>525</v>
      </c>
      <c r="F220">
        <v>1</v>
      </c>
      <c r="G220" t="s">
        <v>6018</v>
      </c>
      <c r="H220">
        <v>2014</v>
      </c>
      <c r="I220" t="s">
        <v>4</v>
      </c>
      <c r="J220" t="s">
        <v>6007</v>
      </c>
      <c r="K220" t="s">
        <v>5</v>
      </c>
      <c r="L220" t="s">
        <v>523</v>
      </c>
      <c r="P220" s="4">
        <f t="shared" si="9"/>
        <v>33.799999999999997</v>
      </c>
      <c r="Q220" s="4">
        <v>33.799999999999997</v>
      </c>
      <c r="R220" s="1">
        <f t="shared" si="10"/>
        <v>1</v>
      </c>
      <c r="S220">
        <v>1</v>
      </c>
      <c r="T220" t="s">
        <v>11</v>
      </c>
      <c r="U220" t="str">
        <f t="shared" si="11"/>
        <v>no</v>
      </c>
      <c r="Y220" t="s">
        <v>6006</v>
      </c>
    </row>
    <row r="221" spans="1:25" x14ac:dyDescent="0.25">
      <c r="A221" t="s">
        <v>319</v>
      </c>
      <c r="B221" t="s">
        <v>326</v>
      </c>
      <c r="C221" t="s">
        <v>521</v>
      </c>
      <c r="D221" t="s">
        <v>521</v>
      </c>
      <c r="E221" t="s">
        <v>526</v>
      </c>
      <c r="F221">
        <v>1</v>
      </c>
      <c r="G221" t="s">
        <v>6018</v>
      </c>
      <c r="H221">
        <v>2015</v>
      </c>
      <c r="I221" t="s">
        <v>4</v>
      </c>
      <c r="J221" t="s">
        <v>6007</v>
      </c>
      <c r="K221" t="s">
        <v>5</v>
      </c>
      <c r="L221" t="s">
        <v>523</v>
      </c>
      <c r="P221" s="4">
        <f t="shared" si="9"/>
        <v>5.2</v>
      </c>
      <c r="Q221" s="4">
        <v>5.2</v>
      </c>
      <c r="R221" s="1">
        <f t="shared" si="10"/>
        <v>0</v>
      </c>
      <c r="S221">
        <v>0</v>
      </c>
      <c r="T221" t="s">
        <v>17</v>
      </c>
      <c r="U221" t="str">
        <f t="shared" si="11"/>
        <v>yes</v>
      </c>
      <c r="Y221" t="s">
        <v>6006</v>
      </c>
    </row>
    <row r="222" spans="1:25" x14ac:dyDescent="0.25">
      <c r="A222" t="s">
        <v>319</v>
      </c>
      <c r="B222" t="s">
        <v>326</v>
      </c>
      <c r="C222" t="s">
        <v>521</v>
      </c>
      <c r="D222" t="s">
        <v>521</v>
      </c>
      <c r="E222" t="s">
        <v>527</v>
      </c>
      <c r="F222">
        <v>1</v>
      </c>
      <c r="G222" t="s">
        <v>6018</v>
      </c>
      <c r="H222">
        <v>2017</v>
      </c>
      <c r="I222" t="s">
        <v>4</v>
      </c>
      <c r="J222" t="s">
        <v>6007</v>
      </c>
      <c r="K222" t="s">
        <v>5</v>
      </c>
      <c r="L222" t="s">
        <v>523</v>
      </c>
      <c r="P222" s="4">
        <f t="shared" si="9"/>
        <v>161.19999999999999</v>
      </c>
      <c r="Q222" s="4">
        <v>161.19999999999999</v>
      </c>
      <c r="R222" s="1">
        <f t="shared" si="10"/>
        <v>1</v>
      </c>
      <c r="S222">
        <v>1</v>
      </c>
      <c r="T222" t="s">
        <v>17</v>
      </c>
      <c r="U222" t="str">
        <f t="shared" si="11"/>
        <v>no</v>
      </c>
      <c r="Y222" t="s">
        <v>6006</v>
      </c>
    </row>
    <row r="223" spans="1:25" x14ac:dyDescent="0.25">
      <c r="A223" t="s">
        <v>319</v>
      </c>
      <c r="B223" t="s">
        <v>326</v>
      </c>
      <c r="C223" t="s">
        <v>521</v>
      </c>
      <c r="D223" t="s">
        <v>521</v>
      </c>
      <c r="E223" t="s">
        <v>528</v>
      </c>
      <c r="F223">
        <v>1</v>
      </c>
      <c r="G223" t="s">
        <v>6018</v>
      </c>
      <c r="H223">
        <v>2015</v>
      </c>
      <c r="I223" t="s">
        <v>4</v>
      </c>
      <c r="J223" t="s">
        <v>6007</v>
      </c>
      <c r="K223" t="s">
        <v>5</v>
      </c>
      <c r="L223" t="s">
        <v>523</v>
      </c>
      <c r="P223" s="4">
        <f t="shared" si="9"/>
        <v>21.84</v>
      </c>
      <c r="Q223" s="4">
        <v>21.84</v>
      </c>
      <c r="R223" s="1">
        <f t="shared" si="10"/>
        <v>1</v>
      </c>
      <c r="S223">
        <v>1</v>
      </c>
      <c r="T223" t="s">
        <v>17</v>
      </c>
      <c r="U223" t="str">
        <f t="shared" si="11"/>
        <v>no</v>
      </c>
      <c r="Y223" t="s">
        <v>6006</v>
      </c>
    </row>
    <row r="224" spans="1:25" x14ac:dyDescent="0.25">
      <c r="A224" t="s">
        <v>319</v>
      </c>
      <c r="B224" t="s">
        <v>326</v>
      </c>
      <c r="C224" t="s">
        <v>521</v>
      </c>
      <c r="D224" t="s">
        <v>521</v>
      </c>
      <c r="E224" t="s">
        <v>529</v>
      </c>
      <c r="F224">
        <v>1</v>
      </c>
      <c r="G224" t="s">
        <v>6018</v>
      </c>
      <c r="H224">
        <v>2019</v>
      </c>
      <c r="I224" t="s">
        <v>4</v>
      </c>
      <c r="J224" t="s">
        <v>6007</v>
      </c>
      <c r="K224" t="s">
        <v>5</v>
      </c>
      <c r="L224" t="s">
        <v>523</v>
      </c>
      <c r="P224" s="4">
        <f t="shared" si="9"/>
        <v>60.39</v>
      </c>
      <c r="Q224" s="4">
        <v>60.39</v>
      </c>
      <c r="R224" s="1">
        <f t="shared" si="10"/>
        <v>1</v>
      </c>
      <c r="S224">
        <v>1</v>
      </c>
      <c r="T224" t="s">
        <v>11</v>
      </c>
      <c r="U224" t="str">
        <f t="shared" si="11"/>
        <v>no</v>
      </c>
      <c r="Y224" t="s">
        <v>6006</v>
      </c>
    </row>
    <row r="225" spans="1:25" x14ac:dyDescent="0.25">
      <c r="A225" t="s">
        <v>319</v>
      </c>
      <c r="B225" t="s">
        <v>326</v>
      </c>
      <c r="C225" t="s">
        <v>521</v>
      </c>
      <c r="D225" t="s">
        <v>521</v>
      </c>
      <c r="E225" t="s">
        <v>530</v>
      </c>
      <c r="F225">
        <v>1</v>
      </c>
      <c r="G225" t="s">
        <v>6018</v>
      </c>
      <c r="H225">
        <v>2020</v>
      </c>
      <c r="I225" t="s">
        <v>4</v>
      </c>
      <c r="J225" t="s">
        <v>6007</v>
      </c>
      <c r="K225" t="s">
        <v>5</v>
      </c>
      <c r="L225" t="s">
        <v>523</v>
      </c>
      <c r="P225" s="4">
        <f t="shared" si="9"/>
        <v>67</v>
      </c>
      <c r="Q225" s="4">
        <v>67</v>
      </c>
      <c r="R225" s="1">
        <f t="shared" si="10"/>
        <v>1</v>
      </c>
      <c r="S225">
        <v>1</v>
      </c>
      <c r="T225" t="s">
        <v>11</v>
      </c>
      <c r="U225" t="str">
        <f t="shared" si="11"/>
        <v>no</v>
      </c>
      <c r="Y225" t="s">
        <v>6006</v>
      </c>
    </row>
    <row r="226" spans="1:25" x14ac:dyDescent="0.25">
      <c r="A226" t="s">
        <v>319</v>
      </c>
      <c r="B226" t="s">
        <v>326</v>
      </c>
      <c r="C226" t="s">
        <v>521</v>
      </c>
      <c r="D226" t="s">
        <v>521</v>
      </c>
      <c r="E226" t="s">
        <v>531</v>
      </c>
      <c r="F226">
        <v>1</v>
      </c>
      <c r="G226" t="s">
        <v>6018</v>
      </c>
      <c r="H226">
        <v>2018</v>
      </c>
      <c r="I226" t="s">
        <v>4</v>
      </c>
      <c r="J226" t="s">
        <v>6007</v>
      </c>
      <c r="K226" t="s">
        <v>5</v>
      </c>
      <c r="L226" t="s">
        <v>523</v>
      </c>
      <c r="P226" s="4">
        <f t="shared" si="9"/>
        <v>56.999999999999993</v>
      </c>
      <c r="Q226" s="4">
        <v>56.999999999999993</v>
      </c>
      <c r="R226" s="1">
        <f t="shared" si="10"/>
        <v>1</v>
      </c>
      <c r="S226">
        <v>1</v>
      </c>
      <c r="T226" t="s">
        <v>11</v>
      </c>
      <c r="U226" t="str">
        <f t="shared" si="11"/>
        <v>no</v>
      </c>
      <c r="Y226" t="s">
        <v>6006</v>
      </c>
    </row>
    <row r="227" spans="1:25" x14ac:dyDescent="0.25">
      <c r="A227" t="s">
        <v>319</v>
      </c>
      <c r="B227" t="s">
        <v>326</v>
      </c>
      <c r="C227" t="s">
        <v>521</v>
      </c>
      <c r="D227" t="s">
        <v>532</v>
      </c>
      <c r="E227" t="s">
        <v>533</v>
      </c>
      <c r="F227">
        <v>1</v>
      </c>
      <c r="G227" t="s">
        <v>6018</v>
      </c>
      <c r="H227">
        <v>2022</v>
      </c>
      <c r="I227" t="s">
        <v>4</v>
      </c>
      <c r="J227" t="s">
        <v>6007</v>
      </c>
      <c r="K227" t="s">
        <v>5</v>
      </c>
      <c r="L227" t="s">
        <v>523</v>
      </c>
      <c r="P227" s="4">
        <f t="shared" si="9"/>
        <v>75</v>
      </c>
      <c r="Q227" s="4">
        <v>75</v>
      </c>
      <c r="R227" s="1">
        <f t="shared" si="10"/>
        <v>1</v>
      </c>
      <c r="S227">
        <v>1</v>
      </c>
      <c r="T227" t="s">
        <v>7</v>
      </c>
      <c r="U227" t="str">
        <f t="shared" si="11"/>
        <v>no</v>
      </c>
      <c r="Y227" t="s">
        <v>6006</v>
      </c>
    </row>
    <row r="228" spans="1:25" x14ac:dyDescent="0.25">
      <c r="A228" t="s">
        <v>319</v>
      </c>
      <c r="B228" t="s">
        <v>326</v>
      </c>
      <c r="C228" t="s">
        <v>521</v>
      </c>
      <c r="D228" t="s">
        <v>534</v>
      </c>
      <c r="E228" t="s">
        <v>535</v>
      </c>
      <c r="F228">
        <v>1</v>
      </c>
      <c r="G228" t="s">
        <v>6018</v>
      </c>
      <c r="H228">
        <v>2021</v>
      </c>
      <c r="I228" t="s">
        <v>4</v>
      </c>
      <c r="J228" t="s">
        <v>6007</v>
      </c>
      <c r="K228" t="s">
        <v>5</v>
      </c>
      <c r="L228" t="s">
        <v>523</v>
      </c>
      <c r="P228" s="4">
        <f t="shared" si="9"/>
        <v>78</v>
      </c>
      <c r="Q228" s="4">
        <v>78</v>
      </c>
      <c r="R228" s="1">
        <f t="shared" si="10"/>
        <v>1</v>
      </c>
      <c r="S228">
        <v>1</v>
      </c>
      <c r="T228" t="s">
        <v>7</v>
      </c>
      <c r="U228" t="str">
        <f t="shared" si="11"/>
        <v>no</v>
      </c>
      <c r="Y228" t="s">
        <v>6006</v>
      </c>
    </row>
    <row r="229" spans="1:25" x14ac:dyDescent="0.25">
      <c r="A229" t="s">
        <v>319</v>
      </c>
      <c r="B229" t="s">
        <v>434</v>
      </c>
      <c r="C229" t="s">
        <v>536</v>
      </c>
      <c r="D229" t="s">
        <v>537</v>
      </c>
      <c r="E229" t="s">
        <v>538</v>
      </c>
      <c r="F229">
        <v>1</v>
      </c>
      <c r="G229" t="s">
        <v>6018</v>
      </c>
      <c r="H229">
        <v>2020</v>
      </c>
      <c r="I229" t="s">
        <v>4</v>
      </c>
      <c r="J229" t="s">
        <v>6007</v>
      </c>
      <c r="K229" t="s">
        <v>5</v>
      </c>
      <c r="L229" t="s">
        <v>539</v>
      </c>
      <c r="P229" s="4">
        <f t="shared" si="9"/>
        <v>125.55</v>
      </c>
      <c r="Q229" s="4">
        <v>125.55</v>
      </c>
      <c r="R229" s="1">
        <f t="shared" si="10"/>
        <v>1</v>
      </c>
      <c r="S229">
        <v>1</v>
      </c>
      <c r="T229" t="s">
        <v>11</v>
      </c>
      <c r="U229" t="str">
        <f t="shared" si="11"/>
        <v>no</v>
      </c>
      <c r="Y229" t="s">
        <v>6006</v>
      </c>
    </row>
    <row r="230" spans="1:25" x14ac:dyDescent="0.25">
      <c r="A230" t="s">
        <v>319</v>
      </c>
      <c r="B230" t="s">
        <v>434</v>
      </c>
      <c r="C230" t="s">
        <v>536</v>
      </c>
      <c r="D230" t="s">
        <v>406</v>
      </c>
      <c r="E230" t="s">
        <v>540</v>
      </c>
      <c r="F230">
        <v>1</v>
      </c>
      <c r="G230" t="s">
        <v>6018</v>
      </c>
      <c r="H230">
        <v>2020</v>
      </c>
      <c r="I230" t="s">
        <v>4</v>
      </c>
      <c r="J230" t="s">
        <v>6007</v>
      </c>
      <c r="K230" t="s">
        <v>5</v>
      </c>
      <c r="L230" t="s">
        <v>539</v>
      </c>
      <c r="P230" s="4">
        <f t="shared" si="9"/>
        <v>131.625</v>
      </c>
      <c r="Q230" s="4">
        <v>131.625</v>
      </c>
      <c r="R230" s="1">
        <f t="shared" si="10"/>
        <v>1</v>
      </c>
      <c r="S230">
        <v>1</v>
      </c>
      <c r="T230" t="s">
        <v>11</v>
      </c>
      <c r="U230" t="str">
        <f t="shared" si="11"/>
        <v>no</v>
      </c>
      <c r="Y230" t="s">
        <v>6006</v>
      </c>
    </row>
    <row r="231" spans="1:25" x14ac:dyDescent="0.25">
      <c r="A231" t="s">
        <v>319</v>
      </c>
      <c r="B231" t="s">
        <v>320</v>
      </c>
      <c r="C231" t="s">
        <v>541</v>
      </c>
      <c r="D231" t="s">
        <v>542</v>
      </c>
      <c r="E231" t="s">
        <v>543</v>
      </c>
      <c r="F231">
        <v>1</v>
      </c>
      <c r="G231" t="s">
        <v>6018</v>
      </c>
      <c r="H231">
        <v>2019</v>
      </c>
      <c r="I231" t="s">
        <v>4</v>
      </c>
      <c r="J231" t="s">
        <v>6007</v>
      </c>
      <c r="K231" t="s">
        <v>5</v>
      </c>
      <c r="L231" t="s">
        <v>544</v>
      </c>
      <c r="M231" t="s">
        <v>325</v>
      </c>
      <c r="P231" s="4">
        <f t="shared" si="9"/>
        <v>38.675000000000004</v>
      </c>
      <c r="Q231" s="4">
        <v>38.675000000000004</v>
      </c>
      <c r="R231" s="1">
        <f t="shared" si="10"/>
        <v>1</v>
      </c>
      <c r="S231">
        <v>1</v>
      </c>
      <c r="T231" t="s">
        <v>11</v>
      </c>
      <c r="U231" t="str">
        <f t="shared" si="11"/>
        <v>no</v>
      </c>
      <c r="Y231" t="s">
        <v>6006</v>
      </c>
    </row>
    <row r="232" spans="1:25" x14ac:dyDescent="0.25">
      <c r="A232" t="s">
        <v>319</v>
      </c>
      <c r="B232" t="s">
        <v>320</v>
      </c>
      <c r="C232" t="s">
        <v>541</v>
      </c>
      <c r="D232" t="s">
        <v>542</v>
      </c>
      <c r="E232" t="s">
        <v>545</v>
      </c>
      <c r="F232">
        <v>1</v>
      </c>
      <c r="G232" t="s">
        <v>6018</v>
      </c>
      <c r="H232">
        <v>2020</v>
      </c>
      <c r="I232" t="s">
        <v>4</v>
      </c>
      <c r="J232" t="s">
        <v>6007</v>
      </c>
      <c r="K232" t="s">
        <v>5</v>
      </c>
      <c r="L232" t="s">
        <v>544</v>
      </c>
      <c r="M232" t="s">
        <v>325</v>
      </c>
      <c r="P232" s="4">
        <f t="shared" si="9"/>
        <v>65</v>
      </c>
      <c r="Q232" s="4">
        <v>65</v>
      </c>
      <c r="R232" s="1">
        <f t="shared" si="10"/>
        <v>1</v>
      </c>
      <c r="S232">
        <v>1</v>
      </c>
      <c r="T232" t="s">
        <v>11</v>
      </c>
      <c r="U232" t="str">
        <f t="shared" si="11"/>
        <v>no</v>
      </c>
      <c r="Y232" t="s">
        <v>6006</v>
      </c>
    </row>
    <row r="233" spans="1:25" x14ac:dyDescent="0.25">
      <c r="A233" t="s">
        <v>319</v>
      </c>
      <c r="B233" t="s">
        <v>320</v>
      </c>
      <c r="C233" t="s">
        <v>541</v>
      </c>
      <c r="D233" t="s">
        <v>542</v>
      </c>
      <c r="E233" t="s">
        <v>546</v>
      </c>
      <c r="F233">
        <v>1</v>
      </c>
      <c r="G233" t="s">
        <v>6018</v>
      </c>
      <c r="H233">
        <v>2019</v>
      </c>
      <c r="I233" t="s">
        <v>4</v>
      </c>
      <c r="J233" t="s">
        <v>6007</v>
      </c>
      <c r="K233" t="s">
        <v>5</v>
      </c>
      <c r="L233" t="s">
        <v>544</v>
      </c>
      <c r="M233" t="s">
        <v>325</v>
      </c>
      <c r="P233" s="4">
        <f t="shared" si="9"/>
        <v>65</v>
      </c>
      <c r="Q233" s="4">
        <v>65</v>
      </c>
      <c r="R233" s="1">
        <f t="shared" si="10"/>
        <v>1</v>
      </c>
      <c r="S233">
        <v>1</v>
      </c>
      <c r="T233" t="s">
        <v>11</v>
      </c>
      <c r="U233" t="str">
        <f t="shared" si="11"/>
        <v>no</v>
      </c>
      <c r="Y233" t="s">
        <v>6006</v>
      </c>
    </row>
    <row r="234" spans="1:25" x14ac:dyDescent="0.25">
      <c r="A234" t="s">
        <v>319</v>
      </c>
      <c r="B234" t="s">
        <v>320</v>
      </c>
      <c r="C234" t="s">
        <v>541</v>
      </c>
      <c r="D234" t="s">
        <v>542</v>
      </c>
      <c r="E234" t="s">
        <v>547</v>
      </c>
      <c r="F234">
        <v>1</v>
      </c>
      <c r="G234" t="s">
        <v>6018</v>
      </c>
      <c r="H234">
        <v>2023</v>
      </c>
      <c r="I234" t="s">
        <v>4</v>
      </c>
      <c r="J234" t="s">
        <v>6007</v>
      </c>
      <c r="K234" t="s">
        <v>5</v>
      </c>
      <c r="L234" t="s">
        <v>544</v>
      </c>
      <c r="P234" s="4">
        <f t="shared" si="9"/>
        <v>99.8</v>
      </c>
      <c r="Q234" s="4">
        <v>99.8</v>
      </c>
      <c r="R234" s="1">
        <f t="shared" si="10"/>
        <v>1</v>
      </c>
      <c r="S234">
        <v>1</v>
      </c>
      <c r="T234" t="s">
        <v>7</v>
      </c>
      <c r="U234" t="str">
        <f t="shared" si="11"/>
        <v>no</v>
      </c>
      <c r="Y234" t="s">
        <v>6006</v>
      </c>
    </row>
    <row r="235" spans="1:25" x14ac:dyDescent="0.25">
      <c r="A235" t="s">
        <v>319</v>
      </c>
      <c r="B235" t="s">
        <v>434</v>
      </c>
      <c r="C235" t="s">
        <v>548</v>
      </c>
      <c r="D235" t="s">
        <v>549</v>
      </c>
      <c r="E235" t="s">
        <v>550</v>
      </c>
      <c r="F235">
        <v>1</v>
      </c>
      <c r="G235" t="s">
        <v>6018</v>
      </c>
      <c r="H235">
        <v>2013</v>
      </c>
      <c r="I235" t="s">
        <v>4</v>
      </c>
      <c r="J235" t="s">
        <v>6007</v>
      </c>
      <c r="K235" t="s">
        <v>21</v>
      </c>
      <c r="L235" t="s">
        <v>22</v>
      </c>
      <c r="M235" t="s">
        <v>19</v>
      </c>
      <c r="N235" t="s">
        <v>23</v>
      </c>
      <c r="O235" t="s">
        <v>551</v>
      </c>
      <c r="P235" s="4">
        <f t="shared" si="9"/>
        <v>23.92</v>
      </c>
      <c r="Q235" s="4">
        <v>23.92</v>
      </c>
      <c r="R235" s="1">
        <f t="shared" si="10"/>
        <v>0</v>
      </c>
      <c r="S235">
        <v>0</v>
      </c>
      <c r="T235" t="s">
        <v>17</v>
      </c>
      <c r="U235" t="str">
        <f t="shared" si="11"/>
        <v>yes</v>
      </c>
      <c r="Y235" t="s">
        <v>6006</v>
      </c>
    </row>
    <row r="236" spans="1:25" x14ac:dyDescent="0.25">
      <c r="A236" t="s">
        <v>319</v>
      </c>
      <c r="B236" t="s">
        <v>434</v>
      </c>
      <c r="C236" t="s">
        <v>548</v>
      </c>
      <c r="D236" t="s">
        <v>552</v>
      </c>
      <c r="E236" t="s">
        <v>553</v>
      </c>
      <c r="F236">
        <v>1</v>
      </c>
      <c r="G236" t="s">
        <v>6018</v>
      </c>
      <c r="H236">
        <v>2013</v>
      </c>
      <c r="I236" t="s">
        <v>4</v>
      </c>
      <c r="J236" t="s">
        <v>6007</v>
      </c>
      <c r="K236" t="s">
        <v>21</v>
      </c>
      <c r="L236" t="s">
        <v>22</v>
      </c>
      <c r="M236" t="s">
        <v>19</v>
      </c>
      <c r="N236" t="s">
        <v>23</v>
      </c>
      <c r="O236" t="s">
        <v>551</v>
      </c>
      <c r="P236" s="4">
        <f t="shared" si="9"/>
        <v>14.56</v>
      </c>
      <c r="Q236" s="4">
        <v>14.56</v>
      </c>
      <c r="R236" s="1">
        <f t="shared" si="10"/>
        <v>0</v>
      </c>
      <c r="S236">
        <v>0</v>
      </c>
      <c r="T236" t="s">
        <v>17</v>
      </c>
      <c r="U236" t="str">
        <f t="shared" si="11"/>
        <v>yes</v>
      </c>
      <c r="Y236" t="s">
        <v>6006</v>
      </c>
    </row>
    <row r="237" spans="1:25" x14ac:dyDescent="0.25">
      <c r="A237" t="s">
        <v>319</v>
      </c>
      <c r="B237" t="s">
        <v>434</v>
      </c>
      <c r="C237" t="s">
        <v>548</v>
      </c>
      <c r="D237" t="s">
        <v>19</v>
      </c>
      <c r="E237" t="s">
        <v>554</v>
      </c>
      <c r="F237">
        <v>1</v>
      </c>
      <c r="G237" t="s">
        <v>6018</v>
      </c>
      <c r="H237">
        <v>2014</v>
      </c>
      <c r="I237" t="s">
        <v>4</v>
      </c>
      <c r="J237" t="s">
        <v>6007</v>
      </c>
      <c r="K237" t="s">
        <v>21</v>
      </c>
      <c r="L237" t="s">
        <v>22</v>
      </c>
      <c r="M237" t="s">
        <v>19</v>
      </c>
      <c r="N237" t="s">
        <v>23</v>
      </c>
      <c r="O237" t="s">
        <v>171</v>
      </c>
      <c r="P237" s="4">
        <f t="shared" si="9"/>
        <v>70.2</v>
      </c>
      <c r="Q237" s="4">
        <v>70.2</v>
      </c>
      <c r="R237" s="1">
        <f t="shared" si="10"/>
        <v>0</v>
      </c>
      <c r="S237">
        <v>0</v>
      </c>
      <c r="T237" t="s">
        <v>17</v>
      </c>
      <c r="U237" t="str">
        <f t="shared" si="11"/>
        <v>yes</v>
      </c>
      <c r="Y237" t="s">
        <v>6006</v>
      </c>
    </row>
    <row r="238" spans="1:25" x14ac:dyDescent="0.25">
      <c r="A238" t="s">
        <v>319</v>
      </c>
      <c r="B238" t="s">
        <v>434</v>
      </c>
      <c r="C238" t="s">
        <v>548</v>
      </c>
      <c r="D238" t="s">
        <v>19</v>
      </c>
      <c r="E238" t="s">
        <v>555</v>
      </c>
      <c r="F238">
        <v>1</v>
      </c>
      <c r="G238" t="s">
        <v>6018</v>
      </c>
      <c r="H238">
        <v>2012</v>
      </c>
      <c r="I238" t="s">
        <v>4</v>
      </c>
      <c r="J238" t="s">
        <v>6007</v>
      </c>
      <c r="K238" t="s">
        <v>21</v>
      </c>
      <c r="L238" t="s">
        <v>22</v>
      </c>
      <c r="M238" t="s">
        <v>19</v>
      </c>
      <c r="N238" t="s">
        <v>23</v>
      </c>
      <c r="O238" t="s">
        <v>556</v>
      </c>
      <c r="P238" s="4">
        <f t="shared" si="9"/>
        <v>21.32</v>
      </c>
      <c r="Q238" s="4">
        <v>21.32</v>
      </c>
      <c r="R238" s="1">
        <f t="shared" si="10"/>
        <v>0</v>
      </c>
      <c r="S238">
        <v>0</v>
      </c>
      <c r="T238" t="s">
        <v>17</v>
      </c>
      <c r="U238" t="str">
        <f t="shared" si="11"/>
        <v>yes</v>
      </c>
      <c r="Y238" t="s">
        <v>6006</v>
      </c>
    </row>
    <row r="239" spans="1:25" x14ac:dyDescent="0.25">
      <c r="A239" t="s">
        <v>319</v>
      </c>
      <c r="B239" t="s">
        <v>434</v>
      </c>
      <c r="C239" t="s">
        <v>548</v>
      </c>
      <c r="D239" t="s">
        <v>19</v>
      </c>
      <c r="E239" t="s">
        <v>557</v>
      </c>
      <c r="F239">
        <v>1</v>
      </c>
      <c r="G239" t="s">
        <v>6018</v>
      </c>
      <c r="H239">
        <v>2016</v>
      </c>
      <c r="I239" t="s">
        <v>4</v>
      </c>
      <c r="J239" t="s">
        <v>6007</v>
      </c>
      <c r="K239" t="s">
        <v>21</v>
      </c>
      <c r="L239" t="s">
        <v>22</v>
      </c>
      <c r="M239" t="s">
        <v>19</v>
      </c>
      <c r="N239" t="s">
        <v>23</v>
      </c>
      <c r="O239" t="s">
        <v>556</v>
      </c>
      <c r="P239" s="4">
        <f t="shared" si="9"/>
        <v>0</v>
      </c>
      <c r="Q239" s="4"/>
      <c r="R239" s="1">
        <f t="shared" si="10"/>
        <v>0</v>
      </c>
      <c r="S239">
        <v>0</v>
      </c>
      <c r="T239" t="s">
        <v>40</v>
      </c>
      <c r="U239" t="str">
        <f t="shared" si="11"/>
        <v>yes</v>
      </c>
      <c r="Y239" t="s">
        <v>6006</v>
      </c>
    </row>
    <row r="240" spans="1:25" x14ac:dyDescent="0.25">
      <c r="A240" t="s">
        <v>319</v>
      </c>
      <c r="B240" t="s">
        <v>434</v>
      </c>
      <c r="C240" t="s">
        <v>548</v>
      </c>
      <c r="D240" t="s">
        <v>558</v>
      </c>
      <c r="E240" t="s">
        <v>559</v>
      </c>
      <c r="F240">
        <v>1</v>
      </c>
      <c r="G240" t="s">
        <v>6018</v>
      </c>
      <c r="H240">
        <v>2014</v>
      </c>
      <c r="I240" t="s">
        <v>4</v>
      </c>
      <c r="J240" t="s">
        <v>6007</v>
      </c>
      <c r="K240" t="s">
        <v>21</v>
      </c>
      <c r="L240" t="s">
        <v>22</v>
      </c>
      <c r="M240" t="s">
        <v>19</v>
      </c>
      <c r="N240" t="s">
        <v>23</v>
      </c>
      <c r="O240" t="s">
        <v>556</v>
      </c>
      <c r="P240" s="4">
        <f t="shared" si="9"/>
        <v>123.28</v>
      </c>
      <c r="Q240" s="4">
        <v>123.28</v>
      </c>
      <c r="R240" s="1">
        <f t="shared" si="10"/>
        <v>0</v>
      </c>
      <c r="S240">
        <v>0</v>
      </c>
      <c r="T240" t="s">
        <v>17</v>
      </c>
      <c r="U240" t="str">
        <f t="shared" si="11"/>
        <v>yes</v>
      </c>
      <c r="Y240" t="s">
        <v>6006</v>
      </c>
    </row>
    <row r="241" spans="1:25" x14ac:dyDescent="0.25">
      <c r="A241" t="s">
        <v>319</v>
      </c>
      <c r="B241" t="s">
        <v>366</v>
      </c>
      <c r="C241" t="s">
        <v>560</v>
      </c>
      <c r="E241" t="s">
        <v>561</v>
      </c>
      <c r="F241">
        <v>1</v>
      </c>
      <c r="G241" t="s">
        <v>6018</v>
      </c>
      <c r="H241">
        <v>2019</v>
      </c>
      <c r="I241" t="s">
        <v>4</v>
      </c>
      <c r="J241" t="s">
        <v>6007</v>
      </c>
      <c r="K241" t="s">
        <v>334</v>
      </c>
      <c r="L241" t="s">
        <v>562</v>
      </c>
      <c r="M241" t="s">
        <v>347</v>
      </c>
      <c r="P241" s="4">
        <f t="shared" si="9"/>
        <v>67.760000000000005</v>
      </c>
      <c r="Q241" s="4">
        <v>67.760000000000005</v>
      </c>
      <c r="R241" s="1">
        <f t="shared" si="10"/>
        <v>1</v>
      </c>
      <c r="S241">
        <v>1</v>
      </c>
      <c r="T241" t="s">
        <v>11</v>
      </c>
      <c r="U241" t="str">
        <f t="shared" si="11"/>
        <v>no</v>
      </c>
      <c r="Y241" t="s">
        <v>6006</v>
      </c>
    </row>
    <row r="242" spans="1:25" x14ac:dyDescent="0.25">
      <c r="A242" t="s">
        <v>319</v>
      </c>
      <c r="B242" t="s">
        <v>366</v>
      </c>
      <c r="C242" t="s">
        <v>560</v>
      </c>
      <c r="E242" t="s">
        <v>563</v>
      </c>
      <c r="F242">
        <v>1</v>
      </c>
      <c r="G242" t="s">
        <v>6018</v>
      </c>
      <c r="H242">
        <v>2020</v>
      </c>
      <c r="I242" t="s">
        <v>4</v>
      </c>
      <c r="J242" t="s">
        <v>6007</v>
      </c>
      <c r="K242" t="s">
        <v>334</v>
      </c>
      <c r="L242" t="s">
        <v>562</v>
      </c>
      <c r="M242" t="s">
        <v>347</v>
      </c>
      <c r="P242" s="4">
        <f t="shared" si="9"/>
        <v>72</v>
      </c>
      <c r="Q242" s="4">
        <v>72</v>
      </c>
      <c r="R242" s="1">
        <f t="shared" si="10"/>
        <v>1</v>
      </c>
      <c r="S242">
        <v>1</v>
      </c>
      <c r="T242" t="s">
        <v>11</v>
      </c>
      <c r="U242" t="str">
        <f t="shared" si="11"/>
        <v>no</v>
      </c>
      <c r="Y242" t="s">
        <v>6006</v>
      </c>
    </row>
    <row r="243" spans="1:25" x14ac:dyDescent="0.25">
      <c r="A243" t="s">
        <v>319</v>
      </c>
      <c r="B243" t="s">
        <v>366</v>
      </c>
      <c r="C243" t="s">
        <v>560</v>
      </c>
      <c r="E243" t="s">
        <v>564</v>
      </c>
      <c r="F243">
        <v>1</v>
      </c>
      <c r="G243" t="s">
        <v>6018</v>
      </c>
      <c r="H243">
        <v>2017</v>
      </c>
      <c r="I243" t="s">
        <v>4</v>
      </c>
      <c r="J243" t="s">
        <v>6007</v>
      </c>
      <c r="K243" t="s">
        <v>334</v>
      </c>
      <c r="L243" t="s">
        <v>562</v>
      </c>
      <c r="M243" t="s">
        <v>347</v>
      </c>
      <c r="P243" s="4">
        <f t="shared" si="9"/>
        <v>54.06</v>
      </c>
      <c r="Q243" s="4">
        <v>54.06</v>
      </c>
      <c r="R243" s="1">
        <f t="shared" si="10"/>
        <v>1</v>
      </c>
      <c r="S243">
        <v>1</v>
      </c>
      <c r="T243" t="s">
        <v>11</v>
      </c>
      <c r="U243" t="str">
        <f t="shared" si="11"/>
        <v>no</v>
      </c>
      <c r="Y243" t="s">
        <v>6006</v>
      </c>
    </row>
    <row r="244" spans="1:25" x14ac:dyDescent="0.25">
      <c r="A244" t="s">
        <v>319</v>
      </c>
      <c r="B244" t="s">
        <v>366</v>
      </c>
      <c r="C244" t="s">
        <v>560</v>
      </c>
      <c r="E244" t="s">
        <v>565</v>
      </c>
      <c r="F244">
        <v>1</v>
      </c>
      <c r="G244" t="s">
        <v>6018</v>
      </c>
      <c r="H244">
        <v>2017</v>
      </c>
      <c r="I244" t="s">
        <v>4</v>
      </c>
      <c r="J244" t="s">
        <v>6007</v>
      </c>
      <c r="K244" t="s">
        <v>334</v>
      </c>
      <c r="L244" t="s">
        <v>562</v>
      </c>
      <c r="M244" t="s">
        <v>347</v>
      </c>
      <c r="P244" s="4">
        <f t="shared" si="9"/>
        <v>54</v>
      </c>
      <c r="Q244" s="4">
        <v>54</v>
      </c>
      <c r="R244" s="1">
        <f t="shared" si="10"/>
        <v>1</v>
      </c>
      <c r="S244">
        <v>1</v>
      </c>
      <c r="T244" t="s">
        <v>11</v>
      </c>
      <c r="U244" t="str">
        <f t="shared" si="11"/>
        <v>no</v>
      </c>
      <c r="Y244" t="s">
        <v>6006</v>
      </c>
    </row>
    <row r="245" spans="1:25" x14ac:dyDescent="0.25">
      <c r="A245" t="s">
        <v>319</v>
      </c>
      <c r="B245" t="s">
        <v>366</v>
      </c>
      <c r="C245" t="s">
        <v>560</v>
      </c>
      <c r="E245" t="s">
        <v>566</v>
      </c>
      <c r="F245">
        <v>1</v>
      </c>
      <c r="G245" t="s">
        <v>6018</v>
      </c>
      <c r="H245">
        <v>2019</v>
      </c>
      <c r="I245" t="s">
        <v>4</v>
      </c>
      <c r="J245" t="s">
        <v>6007</v>
      </c>
      <c r="K245" t="s">
        <v>334</v>
      </c>
      <c r="L245" t="s">
        <v>562</v>
      </c>
      <c r="M245" t="s">
        <v>347</v>
      </c>
      <c r="P245" s="4">
        <f t="shared" si="9"/>
        <v>147.84</v>
      </c>
      <c r="Q245" s="4">
        <v>147.84</v>
      </c>
      <c r="R245" s="1">
        <f t="shared" si="10"/>
        <v>1</v>
      </c>
      <c r="S245">
        <v>1</v>
      </c>
      <c r="T245" t="s">
        <v>11</v>
      </c>
      <c r="U245" t="str">
        <f t="shared" si="11"/>
        <v>no</v>
      </c>
      <c r="Y245" t="s">
        <v>6006</v>
      </c>
    </row>
    <row r="246" spans="1:25" x14ac:dyDescent="0.25">
      <c r="A246" t="s">
        <v>319</v>
      </c>
      <c r="B246" t="s">
        <v>366</v>
      </c>
      <c r="C246" t="s">
        <v>560</v>
      </c>
      <c r="E246" t="s">
        <v>567</v>
      </c>
      <c r="F246">
        <v>1</v>
      </c>
      <c r="G246" t="s">
        <v>6018</v>
      </c>
      <c r="H246">
        <v>2017</v>
      </c>
      <c r="I246" t="s">
        <v>4</v>
      </c>
      <c r="J246" t="s">
        <v>6007</v>
      </c>
      <c r="K246" t="s">
        <v>334</v>
      </c>
      <c r="L246" t="s">
        <v>562</v>
      </c>
      <c r="M246" t="s">
        <v>347</v>
      </c>
      <c r="P246" s="4">
        <f t="shared" si="9"/>
        <v>72.5</v>
      </c>
      <c r="Q246" s="4">
        <v>72.5</v>
      </c>
      <c r="R246" s="1">
        <f t="shared" si="10"/>
        <v>1</v>
      </c>
      <c r="S246">
        <v>1</v>
      </c>
      <c r="T246" t="s">
        <v>11</v>
      </c>
      <c r="U246" t="str">
        <f t="shared" si="11"/>
        <v>no</v>
      </c>
      <c r="Y246" t="s">
        <v>6006</v>
      </c>
    </row>
    <row r="247" spans="1:25" x14ac:dyDescent="0.25">
      <c r="A247" t="s">
        <v>319</v>
      </c>
      <c r="B247" t="s">
        <v>366</v>
      </c>
      <c r="C247" t="s">
        <v>560</v>
      </c>
      <c r="E247" t="s">
        <v>568</v>
      </c>
      <c r="F247">
        <v>1</v>
      </c>
      <c r="G247" t="s">
        <v>6018</v>
      </c>
      <c r="H247">
        <v>2019</v>
      </c>
      <c r="I247" t="s">
        <v>4</v>
      </c>
      <c r="J247" t="s">
        <v>6007</v>
      </c>
      <c r="K247" t="s">
        <v>334</v>
      </c>
      <c r="L247" t="s">
        <v>562</v>
      </c>
      <c r="M247" t="s">
        <v>347</v>
      </c>
      <c r="P247" s="4">
        <f t="shared" si="9"/>
        <v>53.760000000000005</v>
      </c>
      <c r="Q247" s="4">
        <v>53.760000000000005</v>
      </c>
      <c r="R247" s="1">
        <f t="shared" si="10"/>
        <v>1</v>
      </c>
      <c r="S247">
        <v>1</v>
      </c>
      <c r="T247" t="s">
        <v>11</v>
      </c>
      <c r="U247" t="str">
        <f t="shared" si="11"/>
        <v>no</v>
      </c>
      <c r="Y247" t="s">
        <v>6006</v>
      </c>
    </row>
    <row r="248" spans="1:25" x14ac:dyDescent="0.25">
      <c r="A248" t="s">
        <v>319</v>
      </c>
      <c r="B248" t="s">
        <v>366</v>
      </c>
      <c r="C248" t="s">
        <v>560</v>
      </c>
      <c r="D248" t="s">
        <v>569</v>
      </c>
      <c r="E248" t="s">
        <v>570</v>
      </c>
      <c r="F248">
        <v>1</v>
      </c>
      <c r="G248" t="s">
        <v>6018</v>
      </c>
      <c r="H248">
        <v>2017</v>
      </c>
      <c r="I248" t="s">
        <v>4</v>
      </c>
      <c r="J248" t="s">
        <v>6007</v>
      </c>
      <c r="K248" t="s">
        <v>334</v>
      </c>
      <c r="L248" t="s">
        <v>562</v>
      </c>
      <c r="M248" t="s">
        <v>347</v>
      </c>
      <c r="P248" s="4">
        <f t="shared" si="9"/>
        <v>75.900000000000006</v>
      </c>
      <c r="Q248" s="4">
        <v>75.900000000000006</v>
      </c>
      <c r="R248" s="1">
        <f t="shared" si="10"/>
        <v>1</v>
      </c>
      <c r="S248">
        <v>1</v>
      </c>
      <c r="T248" t="s">
        <v>11</v>
      </c>
      <c r="U248" t="str">
        <f t="shared" si="11"/>
        <v>no</v>
      </c>
      <c r="Y248" t="s">
        <v>6006</v>
      </c>
    </row>
    <row r="249" spans="1:25" x14ac:dyDescent="0.25">
      <c r="A249" t="s">
        <v>319</v>
      </c>
      <c r="B249" t="s">
        <v>366</v>
      </c>
      <c r="C249" t="s">
        <v>560</v>
      </c>
      <c r="D249" t="s">
        <v>569</v>
      </c>
      <c r="E249" t="s">
        <v>571</v>
      </c>
      <c r="F249">
        <v>1</v>
      </c>
      <c r="G249" t="s">
        <v>6018</v>
      </c>
      <c r="H249">
        <v>2018</v>
      </c>
      <c r="I249" t="s">
        <v>4</v>
      </c>
      <c r="J249" t="s">
        <v>6007</v>
      </c>
      <c r="K249" t="s">
        <v>334</v>
      </c>
      <c r="L249" t="s">
        <v>562</v>
      </c>
      <c r="M249" t="s">
        <v>347</v>
      </c>
      <c r="P249" s="4">
        <f t="shared" si="9"/>
        <v>67.5</v>
      </c>
      <c r="Q249" s="4">
        <v>67.5</v>
      </c>
      <c r="R249" s="1">
        <f t="shared" si="10"/>
        <v>1</v>
      </c>
      <c r="S249">
        <v>1</v>
      </c>
      <c r="T249" t="s">
        <v>11</v>
      </c>
      <c r="U249" t="str">
        <f t="shared" si="11"/>
        <v>no</v>
      </c>
      <c r="Y249" t="s">
        <v>6006</v>
      </c>
    </row>
    <row r="250" spans="1:25" x14ac:dyDescent="0.25">
      <c r="A250" t="s">
        <v>319</v>
      </c>
      <c r="B250" t="s">
        <v>350</v>
      </c>
      <c r="C250" t="s">
        <v>572</v>
      </c>
      <c r="E250" t="s">
        <v>573</v>
      </c>
      <c r="F250">
        <v>1</v>
      </c>
      <c r="G250" t="s">
        <v>6018</v>
      </c>
      <c r="H250">
        <v>2019</v>
      </c>
      <c r="I250" t="s">
        <v>4</v>
      </c>
      <c r="J250" t="s">
        <v>6007</v>
      </c>
      <c r="K250" t="s">
        <v>574</v>
      </c>
      <c r="L250" t="s">
        <v>575</v>
      </c>
      <c r="P250" s="4">
        <f t="shared" si="9"/>
        <v>72</v>
      </c>
      <c r="Q250" s="4">
        <v>72</v>
      </c>
      <c r="R250" s="1">
        <f t="shared" si="10"/>
        <v>1</v>
      </c>
      <c r="S250">
        <v>1</v>
      </c>
      <c r="T250" t="s">
        <v>11</v>
      </c>
      <c r="U250" t="str">
        <f t="shared" si="11"/>
        <v>no</v>
      </c>
      <c r="Y250" t="s">
        <v>6006</v>
      </c>
    </row>
    <row r="251" spans="1:25" x14ac:dyDescent="0.25">
      <c r="A251" t="s">
        <v>319</v>
      </c>
      <c r="B251" t="s">
        <v>350</v>
      </c>
      <c r="C251" t="s">
        <v>572</v>
      </c>
      <c r="E251" t="s">
        <v>576</v>
      </c>
      <c r="F251">
        <v>1</v>
      </c>
      <c r="G251" t="s">
        <v>6018</v>
      </c>
      <c r="H251">
        <v>2022</v>
      </c>
      <c r="I251" t="s">
        <v>4</v>
      </c>
      <c r="J251" t="s">
        <v>6007</v>
      </c>
      <c r="K251" t="s">
        <v>577</v>
      </c>
      <c r="L251" t="s">
        <v>578</v>
      </c>
      <c r="M251" t="s">
        <v>578</v>
      </c>
      <c r="P251" s="4">
        <f t="shared" si="9"/>
        <v>1193</v>
      </c>
      <c r="Q251" s="4">
        <v>1193</v>
      </c>
      <c r="R251" s="1">
        <f t="shared" si="10"/>
        <v>1</v>
      </c>
      <c r="S251">
        <v>1</v>
      </c>
      <c r="T251" t="s">
        <v>7</v>
      </c>
      <c r="U251" t="str">
        <f t="shared" si="11"/>
        <v>no</v>
      </c>
      <c r="Y251" t="s">
        <v>6006</v>
      </c>
    </row>
    <row r="252" spans="1:25" x14ac:dyDescent="0.25">
      <c r="A252" t="s">
        <v>319</v>
      </c>
      <c r="B252" t="s">
        <v>350</v>
      </c>
      <c r="C252" t="s">
        <v>572</v>
      </c>
      <c r="E252" t="s">
        <v>579</v>
      </c>
      <c r="F252">
        <v>1</v>
      </c>
      <c r="G252" t="s">
        <v>6018</v>
      </c>
      <c r="H252">
        <v>2012</v>
      </c>
      <c r="I252" t="s">
        <v>4</v>
      </c>
      <c r="J252" t="s">
        <v>6007</v>
      </c>
      <c r="K252" t="s">
        <v>580</v>
      </c>
      <c r="L252" t="s">
        <v>22</v>
      </c>
      <c r="M252" t="s">
        <v>581</v>
      </c>
      <c r="P252" s="4">
        <f t="shared" si="9"/>
        <v>67.34</v>
      </c>
      <c r="Q252" s="4">
        <v>67.34</v>
      </c>
      <c r="R252" s="1">
        <f t="shared" si="10"/>
        <v>1</v>
      </c>
      <c r="S252">
        <v>1</v>
      </c>
      <c r="T252" t="s">
        <v>582</v>
      </c>
      <c r="U252" t="str">
        <f t="shared" si="11"/>
        <v>no</v>
      </c>
      <c r="Y252" t="s">
        <v>6006</v>
      </c>
    </row>
    <row r="253" spans="1:25" x14ac:dyDescent="0.25">
      <c r="A253" t="s">
        <v>319</v>
      </c>
      <c r="B253" t="s">
        <v>350</v>
      </c>
      <c r="C253" t="s">
        <v>572</v>
      </c>
      <c r="E253" t="s">
        <v>583</v>
      </c>
      <c r="F253">
        <v>1</v>
      </c>
      <c r="G253" t="s">
        <v>6018</v>
      </c>
      <c r="H253">
        <v>2012</v>
      </c>
      <c r="I253" t="s">
        <v>4</v>
      </c>
      <c r="J253" t="s">
        <v>6007</v>
      </c>
      <c r="K253" t="s">
        <v>580</v>
      </c>
      <c r="L253" t="s">
        <v>22</v>
      </c>
      <c r="M253" t="s">
        <v>581</v>
      </c>
      <c r="P253" s="4">
        <f t="shared" si="9"/>
        <v>95.42</v>
      </c>
      <c r="Q253" s="4">
        <v>95.42</v>
      </c>
      <c r="R253" s="1">
        <f t="shared" si="10"/>
        <v>1</v>
      </c>
      <c r="S253">
        <v>1</v>
      </c>
      <c r="T253" t="s">
        <v>582</v>
      </c>
      <c r="U253" t="str">
        <f t="shared" si="11"/>
        <v>no</v>
      </c>
      <c r="Y253" t="s">
        <v>6006</v>
      </c>
    </row>
    <row r="254" spans="1:25" x14ac:dyDescent="0.25">
      <c r="A254" t="s">
        <v>319</v>
      </c>
      <c r="B254" t="s">
        <v>370</v>
      </c>
      <c r="C254" t="s">
        <v>584</v>
      </c>
      <c r="D254" t="s">
        <v>584</v>
      </c>
      <c r="E254" t="s">
        <v>585</v>
      </c>
      <c r="F254">
        <v>1</v>
      </c>
      <c r="G254" t="s">
        <v>6018</v>
      </c>
      <c r="H254">
        <v>2018</v>
      </c>
      <c r="I254" t="s">
        <v>4</v>
      </c>
      <c r="J254" t="s">
        <v>6007</v>
      </c>
      <c r="K254" t="s">
        <v>5</v>
      </c>
      <c r="L254" t="s">
        <v>586</v>
      </c>
      <c r="M254" t="s">
        <v>19</v>
      </c>
      <c r="P254" s="4">
        <f t="shared" si="9"/>
        <v>48</v>
      </c>
      <c r="Q254" s="4">
        <v>48</v>
      </c>
      <c r="R254" s="1">
        <f t="shared" si="10"/>
        <v>1</v>
      </c>
      <c r="S254">
        <v>1</v>
      </c>
      <c r="T254" t="s">
        <v>11</v>
      </c>
      <c r="U254" t="str">
        <f t="shared" si="11"/>
        <v>no</v>
      </c>
      <c r="Y254" t="s">
        <v>6006</v>
      </c>
    </row>
    <row r="255" spans="1:25" x14ac:dyDescent="0.25">
      <c r="A255" t="s">
        <v>319</v>
      </c>
      <c r="B255" t="s">
        <v>370</v>
      </c>
      <c r="C255" t="s">
        <v>587</v>
      </c>
      <c r="D255" t="s">
        <v>588</v>
      </c>
      <c r="E255" t="s">
        <v>589</v>
      </c>
      <c r="F255">
        <v>1</v>
      </c>
      <c r="G255" t="s">
        <v>6018</v>
      </c>
      <c r="H255">
        <v>2019</v>
      </c>
      <c r="I255" t="s">
        <v>4</v>
      </c>
      <c r="J255" t="s">
        <v>6007</v>
      </c>
      <c r="K255" t="s">
        <v>21</v>
      </c>
      <c r="L255" t="s">
        <v>22</v>
      </c>
      <c r="M255" t="s">
        <v>19</v>
      </c>
      <c r="N255" t="s">
        <v>23</v>
      </c>
      <c r="P255" s="4">
        <f t="shared" si="9"/>
        <v>198</v>
      </c>
      <c r="Q255" s="4">
        <v>198</v>
      </c>
      <c r="R255" s="1">
        <f t="shared" si="10"/>
        <v>0</v>
      </c>
      <c r="S255">
        <v>0</v>
      </c>
      <c r="T255" t="s">
        <v>40</v>
      </c>
      <c r="U255" t="str">
        <f t="shared" si="11"/>
        <v>yes</v>
      </c>
      <c r="Y255" t="s">
        <v>6006</v>
      </c>
    </row>
    <row r="256" spans="1:25" x14ac:dyDescent="0.25">
      <c r="A256" t="s">
        <v>319</v>
      </c>
      <c r="B256" t="s">
        <v>370</v>
      </c>
      <c r="C256" t="s">
        <v>587</v>
      </c>
      <c r="D256" t="s">
        <v>590</v>
      </c>
      <c r="E256" t="s">
        <v>591</v>
      </c>
      <c r="F256">
        <v>1</v>
      </c>
      <c r="G256" t="s">
        <v>6018</v>
      </c>
      <c r="H256">
        <v>2018</v>
      </c>
      <c r="I256" t="s">
        <v>4</v>
      </c>
      <c r="J256" t="s">
        <v>6007</v>
      </c>
      <c r="K256" t="s">
        <v>574</v>
      </c>
      <c r="L256" t="s">
        <v>575</v>
      </c>
      <c r="M256" t="s">
        <v>592</v>
      </c>
      <c r="P256" s="4">
        <f t="shared" si="9"/>
        <v>0</v>
      </c>
      <c r="Q256" s="4"/>
      <c r="R256" s="1">
        <f t="shared" si="10"/>
        <v>1</v>
      </c>
      <c r="S256">
        <v>1</v>
      </c>
      <c r="T256" t="s">
        <v>11</v>
      </c>
      <c r="U256" t="str">
        <f t="shared" si="11"/>
        <v>no</v>
      </c>
      <c r="Y256" t="s">
        <v>6006</v>
      </c>
    </row>
    <row r="257" spans="1:25" x14ac:dyDescent="0.25">
      <c r="A257" t="s">
        <v>319</v>
      </c>
      <c r="B257" t="s">
        <v>320</v>
      </c>
      <c r="C257" t="s">
        <v>593</v>
      </c>
      <c r="D257" t="s">
        <v>594</v>
      </c>
      <c r="E257" t="s">
        <v>595</v>
      </c>
      <c r="F257">
        <v>1</v>
      </c>
      <c r="G257" t="s">
        <v>6018</v>
      </c>
      <c r="H257">
        <v>2017</v>
      </c>
      <c r="I257" t="s">
        <v>4</v>
      </c>
      <c r="J257" t="s">
        <v>6007</v>
      </c>
      <c r="K257" t="s">
        <v>5</v>
      </c>
      <c r="L257" t="s">
        <v>596</v>
      </c>
      <c r="M257" t="s">
        <v>325</v>
      </c>
      <c r="O257" t="s">
        <v>597</v>
      </c>
      <c r="P257" s="4">
        <f t="shared" si="9"/>
        <v>91</v>
      </c>
      <c r="Q257" s="4">
        <v>91</v>
      </c>
      <c r="R257" s="1">
        <f t="shared" si="10"/>
        <v>1</v>
      </c>
      <c r="S257">
        <v>1</v>
      </c>
      <c r="T257" t="s">
        <v>11</v>
      </c>
      <c r="U257" t="str">
        <f t="shared" si="11"/>
        <v>no</v>
      </c>
      <c r="Y257" t="s">
        <v>6006</v>
      </c>
    </row>
    <row r="258" spans="1:25" x14ac:dyDescent="0.25">
      <c r="A258" t="s">
        <v>319</v>
      </c>
      <c r="B258" t="s">
        <v>320</v>
      </c>
      <c r="C258" t="s">
        <v>593</v>
      </c>
      <c r="D258" t="s">
        <v>594</v>
      </c>
      <c r="E258" t="s">
        <v>598</v>
      </c>
      <c r="F258">
        <v>1</v>
      </c>
      <c r="G258" t="s">
        <v>6018</v>
      </c>
      <c r="H258">
        <v>2016</v>
      </c>
      <c r="I258" t="s">
        <v>4</v>
      </c>
      <c r="J258" t="s">
        <v>6007</v>
      </c>
      <c r="K258" t="s">
        <v>5</v>
      </c>
      <c r="L258" t="s">
        <v>596</v>
      </c>
      <c r="M258" t="s">
        <v>325</v>
      </c>
      <c r="O258" t="s">
        <v>599</v>
      </c>
      <c r="P258" s="4">
        <f t="shared" ref="P258:P321" si="12">IFERROR(IF(Q258&gt;0,Q258*1,0),0)</f>
        <v>104</v>
      </c>
      <c r="Q258" s="4">
        <v>104</v>
      </c>
      <c r="R258" s="1">
        <f t="shared" ref="R258:R321" si="13">IFERROR(IF(S258&gt;0,S258*1,0),0)</f>
        <v>1</v>
      </c>
      <c r="S258">
        <v>1</v>
      </c>
      <c r="T258" t="s">
        <v>11</v>
      </c>
      <c r="U258" t="str">
        <f t="shared" ref="U258:U321" si="14">IF(S258 = 1,"no","yes")</f>
        <v>no</v>
      </c>
      <c r="Y258" t="s">
        <v>6006</v>
      </c>
    </row>
    <row r="259" spans="1:25" x14ac:dyDescent="0.25">
      <c r="A259" t="s">
        <v>319</v>
      </c>
      <c r="B259" t="s">
        <v>320</v>
      </c>
      <c r="C259" t="s">
        <v>593</v>
      </c>
      <c r="D259" t="s">
        <v>594</v>
      </c>
      <c r="E259" t="s">
        <v>600</v>
      </c>
      <c r="F259">
        <v>1</v>
      </c>
      <c r="G259" t="s">
        <v>6018</v>
      </c>
      <c r="H259">
        <v>2018</v>
      </c>
      <c r="I259" t="s">
        <v>4</v>
      </c>
      <c r="J259" t="s">
        <v>6007</v>
      </c>
      <c r="K259" t="s">
        <v>5</v>
      </c>
      <c r="L259" t="s">
        <v>596</v>
      </c>
      <c r="M259" t="s">
        <v>325</v>
      </c>
      <c r="P259" s="4">
        <f t="shared" si="12"/>
        <v>91</v>
      </c>
      <c r="Q259" s="4">
        <v>91</v>
      </c>
      <c r="R259" s="1">
        <f t="shared" si="13"/>
        <v>1</v>
      </c>
      <c r="S259">
        <v>1</v>
      </c>
      <c r="T259" t="s">
        <v>11</v>
      </c>
      <c r="U259" t="str">
        <f t="shared" si="14"/>
        <v>no</v>
      </c>
      <c r="Y259" t="s">
        <v>6006</v>
      </c>
    </row>
    <row r="260" spans="1:25" x14ac:dyDescent="0.25">
      <c r="A260" t="s">
        <v>319</v>
      </c>
      <c r="B260" t="s">
        <v>320</v>
      </c>
      <c r="C260" t="s">
        <v>593</v>
      </c>
      <c r="D260" t="s">
        <v>594</v>
      </c>
      <c r="E260" t="s">
        <v>601</v>
      </c>
      <c r="F260">
        <v>1</v>
      </c>
      <c r="G260" t="s">
        <v>6018</v>
      </c>
      <c r="H260">
        <v>2020</v>
      </c>
      <c r="I260" t="s">
        <v>4</v>
      </c>
      <c r="J260" t="s">
        <v>6007</v>
      </c>
      <c r="K260" t="s">
        <v>5</v>
      </c>
      <c r="L260" t="s">
        <v>596</v>
      </c>
      <c r="M260" t="s">
        <v>325</v>
      </c>
      <c r="P260" s="4">
        <f t="shared" si="12"/>
        <v>181.12</v>
      </c>
      <c r="Q260" s="4">
        <v>181.12</v>
      </c>
      <c r="R260" s="1">
        <f t="shared" si="13"/>
        <v>1</v>
      </c>
      <c r="S260">
        <v>1</v>
      </c>
      <c r="T260" t="s">
        <v>11</v>
      </c>
      <c r="U260" t="str">
        <f t="shared" si="14"/>
        <v>no</v>
      </c>
      <c r="Y260" t="s">
        <v>6006</v>
      </c>
    </row>
    <row r="261" spans="1:25" x14ac:dyDescent="0.25">
      <c r="A261" t="s">
        <v>319</v>
      </c>
      <c r="B261" t="s">
        <v>320</v>
      </c>
      <c r="C261" t="s">
        <v>593</v>
      </c>
      <c r="D261" t="s">
        <v>594</v>
      </c>
      <c r="E261" t="s">
        <v>602</v>
      </c>
      <c r="F261">
        <v>1</v>
      </c>
      <c r="G261" t="s">
        <v>6018</v>
      </c>
      <c r="H261">
        <v>2022</v>
      </c>
      <c r="I261" t="s">
        <v>4</v>
      </c>
      <c r="J261" t="s">
        <v>6007</v>
      </c>
      <c r="K261" t="s">
        <v>5</v>
      </c>
      <c r="L261" t="s">
        <v>596</v>
      </c>
      <c r="P261" s="4">
        <f t="shared" si="12"/>
        <v>65.52</v>
      </c>
      <c r="Q261" s="4">
        <v>65.52</v>
      </c>
      <c r="R261" s="1">
        <f t="shared" si="13"/>
        <v>1</v>
      </c>
      <c r="S261">
        <v>1</v>
      </c>
      <c r="T261" t="s">
        <v>7</v>
      </c>
      <c r="U261" t="str">
        <f t="shared" si="14"/>
        <v>no</v>
      </c>
      <c r="Y261" t="s">
        <v>6006</v>
      </c>
    </row>
    <row r="262" spans="1:25" x14ac:dyDescent="0.25">
      <c r="A262" t="s">
        <v>319</v>
      </c>
      <c r="B262" t="s">
        <v>320</v>
      </c>
      <c r="C262" t="s">
        <v>593</v>
      </c>
      <c r="D262" t="s">
        <v>603</v>
      </c>
      <c r="E262" t="s">
        <v>604</v>
      </c>
      <c r="F262">
        <v>1</v>
      </c>
      <c r="G262" t="s">
        <v>6018</v>
      </c>
      <c r="H262">
        <v>2017</v>
      </c>
      <c r="I262" t="s">
        <v>4</v>
      </c>
      <c r="J262" t="s">
        <v>6007</v>
      </c>
      <c r="K262" t="s">
        <v>5</v>
      </c>
      <c r="L262" t="s">
        <v>605</v>
      </c>
      <c r="P262" s="4">
        <f t="shared" si="12"/>
        <v>129.36000000000001</v>
      </c>
      <c r="Q262" s="4">
        <v>129.36000000000001</v>
      </c>
      <c r="R262" s="1">
        <f t="shared" si="13"/>
        <v>1</v>
      </c>
      <c r="S262">
        <v>1</v>
      </c>
      <c r="T262" t="s">
        <v>11</v>
      </c>
      <c r="U262" t="str">
        <f t="shared" si="14"/>
        <v>no</v>
      </c>
      <c r="Y262" t="s">
        <v>6006</v>
      </c>
    </row>
    <row r="263" spans="1:25" x14ac:dyDescent="0.25">
      <c r="A263" t="s">
        <v>319</v>
      </c>
      <c r="B263" t="s">
        <v>320</v>
      </c>
      <c r="C263" t="s">
        <v>593</v>
      </c>
      <c r="D263" t="s">
        <v>606</v>
      </c>
      <c r="E263" t="s">
        <v>607</v>
      </c>
      <c r="F263">
        <v>1</v>
      </c>
      <c r="G263" t="s">
        <v>6018</v>
      </c>
      <c r="H263">
        <v>2016</v>
      </c>
      <c r="I263" t="s">
        <v>4</v>
      </c>
      <c r="J263" t="s">
        <v>6007</v>
      </c>
      <c r="K263" t="s">
        <v>5</v>
      </c>
      <c r="L263" t="s">
        <v>608</v>
      </c>
      <c r="M263" t="s">
        <v>325</v>
      </c>
      <c r="P263" s="4">
        <f t="shared" si="12"/>
        <v>123.48000000000002</v>
      </c>
      <c r="Q263" s="4">
        <v>123.48000000000002</v>
      </c>
      <c r="R263" s="1">
        <f t="shared" si="13"/>
        <v>1</v>
      </c>
      <c r="S263">
        <v>1</v>
      </c>
      <c r="T263" t="s">
        <v>11</v>
      </c>
      <c r="U263" t="str">
        <f t="shared" si="14"/>
        <v>no</v>
      </c>
      <c r="Y263" t="s">
        <v>6006</v>
      </c>
    </row>
    <row r="264" spans="1:25" x14ac:dyDescent="0.25">
      <c r="A264" t="s">
        <v>319</v>
      </c>
      <c r="B264" t="s">
        <v>320</v>
      </c>
      <c r="C264" t="s">
        <v>593</v>
      </c>
      <c r="D264" t="s">
        <v>609</v>
      </c>
      <c r="E264" t="s">
        <v>610</v>
      </c>
      <c r="F264">
        <v>1</v>
      </c>
      <c r="G264" t="s">
        <v>6018</v>
      </c>
      <c r="H264">
        <v>2018</v>
      </c>
      <c r="I264" t="s">
        <v>4</v>
      </c>
      <c r="J264" t="s">
        <v>6007</v>
      </c>
      <c r="K264" t="s">
        <v>5</v>
      </c>
      <c r="L264" t="s">
        <v>608</v>
      </c>
      <c r="M264" t="s">
        <v>325</v>
      </c>
      <c r="P264" s="4">
        <f t="shared" si="12"/>
        <v>145.84200000000001</v>
      </c>
      <c r="Q264" s="4">
        <v>145.84200000000001</v>
      </c>
      <c r="R264" s="1">
        <f t="shared" si="13"/>
        <v>1</v>
      </c>
      <c r="S264">
        <v>1</v>
      </c>
      <c r="T264" t="s">
        <v>11</v>
      </c>
      <c r="U264" t="str">
        <f t="shared" si="14"/>
        <v>no</v>
      </c>
      <c r="Y264" t="s">
        <v>6006</v>
      </c>
    </row>
    <row r="265" spans="1:25" x14ac:dyDescent="0.25">
      <c r="A265" t="s">
        <v>319</v>
      </c>
      <c r="B265" t="s">
        <v>320</v>
      </c>
      <c r="C265" t="s">
        <v>593</v>
      </c>
      <c r="D265" t="s">
        <v>611</v>
      </c>
      <c r="E265" t="s">
        <v>612</v>
      </c>
      <c r="F265">
        <v>1</v>
      </c>
      <c r="G265" t="s">
        <v>6018</v>
      </c>
      <c r="H265">
        <v>2019</v>
      </c>
      <c r="I265" t="s">
        <v>4</v>
      </c>
      <c r="J265" t="s">
        <v>6007</v>
      </c>
      <c r="K265" t="s">
        <v>5</v>
      </c>
      <c r="L265" t="s">
        <v>608</v>
      </c>
      <c r="M265" t="s">
        <v>613</v>
      </c>
      <c r="P265" s="4">
        <f t="shared" si="12"/>
        <v>67.709999999999994</v>
      </c>
      <c r="Q265" s="4">
        <v>67.709999999999994</v>
      </c>
      <c r="R265" s="1">
        <f t="shared" si="13"/>
        <v>1</v>
      </c>
      <c r="S265">
        <v>1</v>
      </c>
      <c r="T265" t="s">
        <v>11</v>
      </c>
      <c r="U265" t="str">
        <f t="shared" si="14"/>
        <v>no</v>
      </c>
      <c r="Y265" t="s">
        <v>6006</v>
      </c>
    </row>
    <row r="266" spans="1:25" x14ac:dyDescent="0.25">
      <c r="A266" t="s">
        <v>319</v>
      </c>
      <c r="B266" t="s">
        <v>320</v>
      </c>
      <c r="C266" t="s">
        <v>593</v>
      </c>
      <c r="D266" t="s">
        <v>614</v>
      </c>
      <c r="E266" t="s">
        <v>615</v>
      </c>
      <c r="F266">
        <v>1</v>
      </c>
      <c r="G266" t="s">
        <v>6018</v>
      </c>
      <c r="H266">
        <v>2019</v>
      </c>
      <c r="I266" t="s">
        <v>4</v>
      </c>
      <c r="J266" t="s">
        <v>6007</v>
      </c>
      <c r="K266" t="s">
        <v>5</v>
      </c>
      <c r="L266" t="s">
        <v>608</v>
      </c>
      <c r="M266" t="s">
        <v>613</v>
      </c>
      <c r="P266" s="4">
        <f t="shared" si="12"/>
        <v>77.5</v>
      </c>
      <c r="Q266" s="4">
        <v>77.5</v>
      </c>
      <c r="R266" s="1">
        <f t="shared" si="13"/>
        <v>1</v>
      </c>
      <c r="S266">
        <v>1</v>
      </c>
      <c r="T266" t="s">
        <v>11</v>
      </c>
      <c r="U266" t="str">
        <f t="shared" si="14"/>
        <v>no</v>
      </c>
      <c r="Y266" t="s">
        <v>6006</v>
      </c>
    </row>
    <row r="267" spans="1:25" x14ac:dyDescent="0.25">
      <c r="A267" t="s">
        <v>319</v>
      </c>
      <c r="B267" t="s">
        <v>320</v>
      </c>
      <c r="C267" t="s">
        <v>593</v>
      </c>
      <c r="E267" t="s">
        <v>616</v>
      </c>
      <c r="F267">
        <v>1</v>
      </c>
      <c r="G267" t="s">
        <v>6018</v>
      </c>
      <c r="H267">
        <v>2020</v>
      </c>
      <c r="I267" t="s">
        <v>4</v>
      </c>
      <c r="J267" t="s">
        <v>6007</v>
      </c>
      <c r="K267" t="s">
        <v>5</v>
      </c>
      <c r="L267" t="s">
        <v>608</v>
      </c>
      <c r="M267" t="s">
        <v>613</v>
      </c>
      <c r="P267" s="4">
        <f t="shared" si="12"/>
        <v>97.679999999999993</v>
      </c>
      <c r="Q267" s="4">
        <v>97.679999999999993</v>
      </c>
      <c r="R267" s="1">
        <f t="shared" si="13"/>
        <v>1</v>
      </c>
      <c r="S267">
        <v>1</v>
      </c>
      <c r="T267" t="s">
        <v>11</v>
      </c>
      <c r="U267" t="str">
        <f t="shared" si="14"/>
        <v>no</v>
      </c>
      <c r="Y267" t="s">
        <v>6006</v>
      </c>
    </row>
    <row r="268" spans="1:25" x14ac:dyDescent="0.25">
      <c r="A268" t="s">
        <v>319</v>
      </c>
      <c r="B268" t="s">
        <v>320</v>
      </c>
      <c r="C268" t="s">
        <v>593</v>
      </c>
      <c r="E268" t="s">
        <v>617</v>
      </c>
      <c r="F268">
        <v>1</v>
      </c>
      <c r="G268" t="s">
        <v>6018</v>
      </c>
      <c r="H268">
        <v>2020</v>
      </c>
      <c r="I268" t="s">
        <v>4</v>
      </c>
      <c r="J268" t="s">
        <v>6007</v>
      </c>
      <c r="K268" t="s">
        <v>5</v>
      </c>
      <c r="L268" t="s">
        <v>608</v>
      </c>
      <c r="M268" t="s">
        <v>613</v>
      </c>
      <c r="P268" s="4">
        <f t="shared" si="12"/>
        <v>77.7</v>
      </c>
      <c r="Q268" s="4">
        <v>77.7</v>
      </c>
      <c r="R268" s="1">
        <f t="shared" si="13"/>
        <v>1</v>
      </c>
      <c r="S268">
        <v>1</v>
      </c>
      <c r="T268" t="s">
        <v>11</v>
      </c>
      <c r="U268" t="str">
        <f t="shared" si="14"/>
        <v>no</v>
      </c>
      <c r="Y268" t="s">
        <v>6006</v>
      </c>
    </row>
    <row r="269" spans="1:25" x14ac:dyDescent="0.25">
      <c r="A269" t="s">
        <v>319</v>
      </c>
      <c r="B269" t="s">
        <v>320</v>
      </c>
      <c r="C269" t="s">
        <v>593</v>
      </c>
      <c r="D269" t="s">
        <v>611</v>
      </c>
      <c r="E269" t="s">
        <v>618</v>
      </c>
      <c r="F269">
        <v>1</v>
      </c>
      <c r="G269" t="s">
        <v>6018</v>
      </c>
      <c r="H269">
        <v>2022</v>
      </c>
      <c r="I269" t="s">
        <v>4</v>
      </c>
      <c r="J269" t="s">
        <v>6007</v>
      </c>
      <c r="K269" t="s">
        <v>5</v>
      </c>
      <c r="L269" t="s">
        <v>608</v>
      </c>
      <c r="M269" t="s">
        <v>613</v>
      </c>
      <c r="P269" s="4">
        <f t="shared" si="12"/>
        <v>99</v>
      </c>
      <c r="Q269" s="4">
        <v>99</v>
      </c>
      <c r="R269" s="1">
        <f t="shared" si="13"/>
        <v>1</v>
      </c>
      <c r="S269">
        <v>1</v>
      </c>
      <c r="T269" t="s">
        <v>7</v>
      </c>
      <c r="U269" t="str">
        <f t="shared" si="14"/>
        <v>no</v>
      </c>
      <c r="Y269" t="s">
        <v>6006</v>
      </c>
    </row>
    <row r="270" spans="1:25" x14ac:dyDescent="0.25">
      <c r="A270" t="s">
        <v>319</v>
      </c>
      <c r="B270" t="s">
        <v>320</v>
      </c>
      <c r="C270" t="s">
        <v>593</v>
      </c>
      <c r="E270" t="s">
        <v>619</v>
      </c>
      <c r="F270">
        <v>1</v>
      </c>
      <c r="G270" t="s">
        <v>6018</v>
      </c>
      <c r="H270">
        <v>2023</v>
      </c>
      <c r="I270" t="s">
        <v>4</v>
      </c>
      <c r="J270" t="s">
        <v>6007</v>
      </c>
      <c r="K270" t="s">
        <v>5</v>
      </c>
      <c r="L270" t="s">
        <v>608</v>
      </c>
      <c r="M270" t="s">
        <v>613</v>
      </c>
      <c r="P270" s="4">
        <f t="shared" si="12"/>
        <v>75.600000000000009</v>
      </c>
      <c r="Q270" s="4">
        <v>75.600000000000009</v>
      </c>
      <c r="R270" s="1">
        <f t="shared" si="13"/>
        <v>1</v>
      </c>
      <c r="S270">
        <v>1</v>
      </c>
      <c r="T270" t="s">
        <v>7</v>
      </c>
      <c r="U270" t="str">
        <f t="shared" si="14"/>
        <v>no</v>
      </c>
      <c r="Y270" t="s">
        <v>6006</v>
      </c>
    </row>
    <row r="271" spans="1:25" x14ac:dyDescent="0.25">
      <c r="A271" t="s">
        <v>319</v>
      </c>
      <c r="B271" t="s">
        <v>320</v>
      </c>
      <c r="C271" t="s">
        <v>620</v>
      </c>
      <c r="D271" t="s">
        <v>621</v>
      </c>
      <c r="E271" t="s">
        <v>622</v>
      </c>
      <c r="F271">
        <v>1</v>
      </c>
      <c r="G271" t="s">
        <v>6018</v>
      </c>
      <c r="H271">
        <v>2020</v>
      </c>
      <c r="I271" t="s">
        <v>4</v>
      </c>
      <c r="J271" t="s">
        <v>6007</v>
      </c>
      <c r="K271" t="s">
        <v>580</v>
      </c>
      <c r="L271" t="s">
        <v>325</v>
      </c>
      <c r="M271" t="s">
        <v>325</v>
      </c>
      <c r="O271" t="s">
        <v>623</v>
      </c>
      <c r="P271" s="4">
        <f t="shared" si="12"/>
        <v>449.90000000000003</v>
      </c>
      <c r="Q271" s="4">
        <v>449.90000000000003</v>
      </c>
      <c r="R271" s="1">
        <f t="shared" si="13"/>
        <v>1</v>
      </c>
      <c r="S271">
        <v>1</v>
      </c>
      <c r="T271" t="s">
        <v>40</v>
      </c>
      <c r="U271" t="str">
        <f t="shared" si="14"/>
        <v>no</v>
      </c>
      <c r="Y271" t="s">
        <v>6006</v>
      </c>
    </row>
    <row r="272" spans="1:25" x14ac:dyDescent="0.25">
      <c r="A272" t="s">
        <v>319</v>
      </c>
      <c r="B272" t="s">
        <v>320</v>
      </c>
      <c r="C272" t="s">
        <v>620</v>
      </c>
      <c r="D272" t="s">
        <v>624</v>
      </c>
      <c r="E272" t="s">
        <v>625</v>
      </c>
      <c r="F272">
        <v>1</v>
      </c>
      <c r="G272" t="s">
        <v>6018</v>
      </c>
      <c r="H272">
        <v>2022</v>
      </c>
      <c r="I272" t="s">
        <v>4</v>
      </c>
      <c r="J272" t="s">
        <v>6007</v>
      </c>
      <c r="K272" t="s">
        <v>5</v>
      </c>
      <c r="L272" t="s">
        <v>626</v>
      </c>
      <c r="M272" t="s">
        <v>325</v>
      </c>
      <c r="P272" s="4">
        <f t="shared" si="12"/>
        <v>66</v>
      </c>
      <c r="Q272" s="4">
        <v>66</v>
      </c>
      <c r="R272" s="1">
        <f t="shared" si="13"/>
        <v>1</v>
      </c>
      <c r="S272">
        <v>1</v>
      </c>
      <c r="T272" t="s">
        <v>7</v>
      </c>
      <c r="U272" t="str">
        <f t="shared" si="14"/>
        <v>no</v>
      </c>
      <c r="Y272" t="s">
        <v>6006</v>
      </c>
    </row>
    <row r="273" spans="1:25" x14ac:dyDescent="0.25">
      <c r="A273" t="s">
        <v>319</v>
      </c>
      <c r="B273" t="s">
        <v>320</v>
      </c>
      <c r="C273" t="s">
        <v>620</v>
      </c>
      <c r="D273" t="s">
        <v>624</v>
      </c>
      <c r="E273" t="s">
        <v>627</v>
      </c>
      <c r="F273">
        <v>1</v>
      </c>
      <c r="G273" t="s">
        <v>6018</v>
      </c>
      <c r="H273">
        <v>2022</v>
      </c>
      <c r="I273" t="s">
        <v>4</v>
      </c>
      <c r="J273" t="s">
        <v>6007</v>
      </c>
      <c r="K273" t="s">
        <v>5</v>
      </c>
      <c r="L273" t="s">
        <v>626</v>
      </c>
      <c r="M273" t="s">
        <v>325</v>
      </c>
      <c r="P273" s="4">
        <f t="shared" si="12"/>
        <v>63</v>
      </c>
      <c r="Q273" s="4">
        <v>63</v>
      </c>
      <c r="R273" s="1">
        <f t="shared" si="13"/>
        <v>1</v>
      </c>
      <c r="S273">
        <v>1</v>
      </c>
      <c r="T273" t="s">
        <v>7</v>
      </c>
      <c r="U273" t="str">
        <f t="shared" si="14"/>
        <v>no</v>
      </c>
      <c r="Y273" t="s">
        <v>6006</v>
      </c>
    </row>
    <row r="274" spans="1:25" x14ac:dyDescent="0.25">
      <c r="A274" t="s">
        <v>319</v>
      </c>
      <c r="B274" t="s">
        <v>350</v>
      </c>
      <c r="C274" t="s">
        <v>628</v>
      </c>
      <c r="D274" t="s">
        <v>629</v>
      </c>
      <c r="E274" t="s">
        <v>630</v>
      </c>
      <c r="F274">
        <v>1</v>
      </c>
      <c r="G274" t="s">
        <v>6018</v>
      </c>
      <c r="H274">
        <v>2018</v>
      </c>
      <c r="I274" t="s">
        <v>4</v>
      </c>
      <c r="J274" t="s">
        <v>6007</v>
      </c>
      <c r="K274" t="s">
        <v>5</v>
      </c>
      <c r="L274" t="s">
        <v>631</v>
      </c>
      <c r="M274" t="s">
        <v>632</v>
      </c>
      <c r="P274" s="4">
        <f t="shared" si="12"/>
        <v>60.750000000000007</v>
      </c>
      <c r="Q274" s="4">
        <v>60.750000000000007</v>
      </c>
      <c r="R274" s="1">
        <f t="shared" si="13"/>
        <v>1</v>
      </c>
      <c r="S274">
        <v>1</v>
      </c>
      <c r="T274" t="s">
        <v>11</v>
      </c>
      <c r="U274" t="str">
        <f t="shared" si="14"/>
        <v>no</v>
      </c>
      <c r="Y274" t="s">
        <v>6006</v>
      </c>
    </row>
    <row r="275" spans="1:25" x14ac:dyDescent="0.25">
      <c r="A275" t="s">
        <v>319</v>
      </c>
      <c r="B275" t="s">
        <v>350</v>
      </c>
      <c r="C275" t="s">
        <v>628</v>
      </c>
      <c r="D275" t="s">
        <v>629</v>
      </c>
      <c r="E275" t="s">
        <v>633</v>
      </c>
      <c r="F275">
        <v>1</v>
      </c>
      <c r="G275" t="s">
        <v>6018</v>
      </c>
      <c r="H275">
        <v>2018</v>
      </c>
      <c r="I275" t="s">
        <v>4</v>
      </c>
      <c r="J275" t="s">
        <v>6007</v>
      </c>
      <c r="K275" t="s">
        <v>5</v>
      </c>
      <c r="L275" t="s">
        <v>631</v>
      </c>
      <c r="M275" t="s">
        <v>632</v>
      </c>
      <c r="P275" s="4">
        <f t="shared" si="12"/>
        <v>83.62</v>
      </c>
      <c r="Q275" s="4">
        <v>83.62</v>
      </c>
      <c r="R275" s="1">
        <f t="shared" si="13"/>
        <v>1</v>
      </c>
      <c r="S275">
        <v>1</v>
      </c>
      <c r="T275" t="s">
        <v>11</v>
      </c>
      <c r="U275" t="str">
        <f t="shared" si="14"/>
        <v>no</v>
      </c>
      <c r="Y275" t="s">
        <v>6006</v>
      </c>
    </row>
    <row r="276" spans="1:25" x14ac:dyDescent="0.25">
      <c r="A276" t="s">
        <v>319</v>
      </c>
      <c r="B276" t="s">
        <v>350</v>
      </c>
      <c r="C276" t="s">
        <v>634</v>
      </c>
      <c r="D276" t="s">
        <v>635</v>
      </c>
      <c r="E276" t="s">
        <v>636</v>
      </c>
      <c r="F276">
        <v>1</v>
      </c>
      <c r="G276" t="s">
        <v>6018</v>
      </c>
      <c r="H276">
        <v>2023</v>
      </c>
      <c r="I276" t="s">
        <v>4</v>
      </c>
      <c r="J276" t="s">
        <v>6007</v>
      </c>
      <c r="K276" t="s">
        <v>5</v>
      </c>
      <c r="L276" t="s">
        <v>355</v>
      </c>
      <c r="P276" s="4">
        <f t="shared" si="12"/>
        <v>127.68</v>
      </c>
      <c r="Q276" s="4">
        <v>127.68</v>
      </c>
      <c r="R276" s="1">
        <f t="shared" si="13"/>
        <v>1</v>
      </c>
      <c r="S276">
        <v>1</v>
      </c>
      <c r="T276" t="s">
        <v>7</v>
      </c>
      <c r="U276" t="str">
        <f t="shared" si="14"/>
        <v>no</v>
      </c>
      <c r="Y276" t="s">
        <v>6006</v>
      </c>
    </row>
    <row r="277" spans="1:25" x14ac:dyDescent="0.25">
      <c r="A277" t="s">
        <v>319</v>
      </c>
      <c r="B277" t="s">
        <v>366</v>
      </c>
      <c r="C277" t="s">
        <v>634</v>
      </c>
      <c r="D277" t="s">
        <v>637</v>
      </c>
      <c r="E277" t="s">
        <v>638</v>
      </c>
      <c r="F277">
        <v>1</v>
      </c>
      <c r="G277" t="s">
        <v>6018</v>
      </c>
      <c r="H277">
        <v>2022</v>
      </c>
      <c r="I277" t="s">
        <v>4</v>
      </c>
      <c r="J277" t="s">
        <v>6007</v>
      </c>
      <c r="K277" t="s">
        <v>5</v>
      </c>
      <c r="L277" t="s">
        <v>463</v>
      </c>
      <c r="P277" s="4">
        <f t="shared" si="12"/>
        <v>300</v>
      </c>
      <c r="Q277" s="4">
        <v>300</v>
      </c>
      <c r="R277" s="1">
        <f t="shared" si="13"/>
        <v>1</v>
      </c>
      <c r="S277">
        <v>1</v>
      </c>
      <c r="T277" t="s">
        <v>11</v>
      </c>
      <c r="U277" t="str">
        <f t="shared" si="14"/>
        <v>no</v>
      </c>
      <c r="Y277" t="s">
        <v>6006</v>
      </c>
    </row>
    <row r="278" spans="1:25" x14ac:dyDescent="0.25">
      <c r="A278" t="s">
        <v>319</v>
      </c>
      <c r="B278" t="s">
        <v>350</v>
      </c>
      <c r="C278" t="s">
        <v>639</v>
      </c>
      <c r="D278" t="s">
        <v>640</v>
      </c>
      <c r="E278" t="s">
        <v>641</v>
      </c>
      <c r="F278">
        <v>1</v>
      </c>
      <c r="G278" t="s">
        <v>6018</v>
      </c>
      <c r="H278">
        <v>2016</v>
      </c>
      <c r="I278" t="s">
        <v>4</v>
      </c>
      <c r="J278" t="s">
        <v>6007</v>
      </c>
      <c r="K278" t="s">
        <v>5</v>
      </c>
      <c r="L278" t="s">
        <v>355</v>
      </c>
      <c r="P278" s="4">
        <f t="shared" si="12"/>
        <v>23.14</v>
      </c>
      <c r="Q278" s="4">
        <v>23.14</v>
      </c>
      <c r="R278" s="1">
        <f t="shared" si="13"/>
        <v>1</v>
      </c>
      <c r="S278">
        <v>1</v>
      </c>
      <c r="T278" t="s">
        <v>17</v>
      </c>
      <c r="U278" t="str">
        <f t="shared" si="14"/>
        <v>no</v>
      </c>
      <c r="Y278" t="s">
        <v>6006</v>
      </c>
    </row>
    <row r="279" spans="1:25" x14ac:dyDescent="0.25">
      <c r="A279" t="s">
        <v>319</v>
      </c>
      <c r="B279" t="s">
        <v>350</v>
      </c>
      <c r="C279" t="s">
        <v>639</v>
      </c>
      <c r="D279" t="s">
        <v>642</v>
      </c>
      <c r="E279" t="s">
        <v>643</v>
      </c>
      <c r="F279">
        <v>1</v>
      </c>
      <c r="G279" t="s">
        <v>6018</v>
      </c>
      <c r="H279">
        <v>2019</v>
      </c>
      <c r="I279" t="s">
        <v>4</v>
      </c>
      <c r="J279" t="s">
        <v>6007</v>
      </c>
      <c r="K279" t="s">
        <v>21</v>
      </c>
      <c r="L279" t="s">
        <v>22</v>
      </c>
      <c r="N279" t="s">
        <v>56</v>
      </c>
      <c r="O279" t="s">
        <v>644</v>
      </c>
      <c r="P279" s="4">
        <f t="shared" si="12"/>
        <v>460.79999999999995</v>
      </c>
      <c r="Q279" s="4">
        <v>460.79999999999995</v>
      </c>
      <c r="R279" s="1">
        <f t="shared" si="13"/>
        <v>0</v>
      </c>
      <c r="S279">
        <v>0</v>
      </c>
      <c r="T279" t="s">
        <v>40</v>
      </c>
      <c r="U279" t="str">
        <f t="shared" si="14"/>
        <v>yes</v>
      </c>
      <c r="Y279" t="s">
        <v>6006</v>
      </c>
    </row>
    <row r="280" spans="1:25" x14ac:dyDescent="0.25">
      <c r="A280" t="s">
        <v>319</v>
      </c>
      <c r="B280" t="s">
        <v>434</v>
      </c>
      <c r="C280" t="s">
        <v>645</v>
      </c>
      <c r="E280" t="s">
        <v>646</v>
      </c>
      <c r="F280">
        <v>1</v>
      </c>
      <c r="G280" t="s">
        <v>6018</v>
      </c>
      <c r="H280">
        <v>2015</v>
      </c>
      <c r="I280" t="s">
        <v>4</v>
      </c>
      <c r="J280" t="s">
        <v>6007</v>
      </c>
      <c r="K280" t="s">
        <v>580</v>
      </c>
      <c r="L280" t="s">
        <v>647</v>
      </c>
      <c r="M280" t="s">
        <v>648</v>
      </c>
      <c r="P280" s="4">
        <f t="shared" si="12"/>
        <v>36.85</v>
      </c>
      <c r="Q280" s="4">
        <v>36.85</v>
      </c>
      <c r="R280" s="1">
        <f t="shared" si="13"/>
        <v>1</v>
      </c>
      <c r="S280">
        <v>1</v>
      </c>
      <c r="T280" t="s">
        <v>11</v>
      </c>
      <c r="U280" t="str">
        <f t="shared" si="14"/>
        <v>no</v>
      </c>
      <c r="Y280" t="s">
        <v>6006</v>
      </c>
    </row>
    <row r="281" spans="1:25" x14ac:dyDescent="0.25">
      <c r="A281" t="s">
        <v>319</v>
      </c>
      <c r="B281" t="s">
        <v>434</v>
      </c>
      <c r="C281" t="s">
        <v>645</v>
      </c>
      <c r="E281" t="s">
        <v>649</v>
      </c>
      <c r="F281">
        <v>1</v>
      </c>
      <c r="G281" t="s">
        <v>6018</v>
      </c>
      <c r="H281">
        <v>2018</v>
      </c>
      <c r="I281" t="s">
        <v>4</v>
      </c>
      <c r="J281" t="s">
        <v>6007</v>
      </c>
      <c r="K281" t="s">
        <v>5</v>
      </c>
      <c r="L281" t="s">
        <v>650</v>
      </c>
      <c r="P281" s="4">
        <f t="shared" si="12"/>
        <v>77.349999999999994</v>
      </c>
      <c r="Q281" s="4">
        <v>77.349999999999994</v>
      </c>
      <c r="R281" s="1">
        <f t="shared" si="13"/>
        <v>1</v>
      </c>
      <c r="S281">
        <v>1</v>
      </c>
      <c r="T281" t="s">
        <v>68</v>
      </c>
      <c r="U281" t="str">
        <f t="shared" si="14"/>
        <v>no</v>
      </c>
      <c r="Y281" t="s">
        <v>6006</v>
      </c>
    </row>
    <row r="282" spans="1:25" x14ac:dyDescent="0.25">
      <c r="A282" t="s">
        <v>319</v>
      </c>
      <c r="B282" t="s">
        <v>434</v>
      </c>
      <c r="C282" t="s">
        <v>645</v>
      </c>
      <c r="E282" t="s">
        <v>651</v>
      </c>
      <c r="F282">
        <v>1</v>
      </c>
      <c r="G282" t="s">
        <v>6018</v>
      </c>
      <c r="H282">
        <v>2018</v>
      </c>
      <c r="I282" t="s">
        <v>4</v>
      </c>
      <c r="J282" t="s">
        <v>6007</v>
      </c>
      <c r="K282" t="s">
        <v>5</v>
      </c>
      <c r="L282" t="s">
        <v>650</v>
      </c>
      <c r="P282" s="4">
        <f t="shared" si="12"/>
        <v>45.76</v>
      </c>
      <c r="Q282" s="4">
        <v>45.76</v>
      </c>
      <c r="R282" s="1">
        <f t="shared" si="13"/>
        <v>1</v>
      </c>
      <c r="S282">
        <v>1</v>
      </c>
      <c r="T282" t="s">
        <v>40</v>
      </c>
      <c r="U282" t="str">
        <f t="shared" si="14"/>
        <v>no</v>
      </c>
      <c r="Y282" t="s">
        <v>6006</v>
      </c>
    </row>
    <row r="283" spans="1:25" x14ac:dyDescent="0.25">
      <c r="A283" t="s">
        <v>319</v>
      </c>
      <c r="B283" t="s">
        <v>434</v>
      </c>
      <c r="C283" t="s">
        <v>645</v>
      </c>
      <c r="D283" t="s">
        <v>19</v>
      </c>
      <c r="E283" t="s">
        <v>652</v>
      </c>
      <c r="F283">
        <v>1</v>
      </c>
      <c r="G283" t="s">
        <v>6018</v>
      </c>
      <c r="H283">
        <v>2013</v>
      </c>
      <c r="I283" t="s">
        <v>4</v>
      </c>
      <c r="J283" t="s">
        <v>6007</v>
      </c>
      <c r="K283" t="s">
        <v>21</v>
      </c>
      <c r="L283" t="s">
        <v>22</v>
      </c>
      <c r="M283" t="s">
        <v>19</v>
      </c>
      <c r="N283" t="s">
        <v>23</v>
      </c>
      <c r="O283" t="s">
        <v>171</v>
      </c>
      <c r="P283" s="4">
        <f t="shared" si="12"/>
        <v>8.84</v>
      </c>
      <c r="Q283" s="4">
        <v>8.84</v>
      </c>
      <c r="R283" s="1">
        <f t="shared" si="13"/>
        <v>0</v>
      </c>
      <c r="S283">
        <v>0</v>
      </c>
      <c r="T283" t="s">
        <v>17</v>
      </c>
      <c r="U283" t="str">
        <f t="shared" si="14"/>
        <v>yes</v>
      </c>
      <c r="Y283" t="s">
        <v>6006</v>
      </c>
    </row>
    <row r="284" spans="1:25" x14ac:dyDescent="0.25">
      <c r="A284" t="s">
        <v>319</v>
      </c>
      <c r="B284" t="s">
        <v>434</v>
      </c>
      <c r="C284" t="s">
        <v>645</v>
      </c>
      <c r="D284" t="s">
        <v>19</v>
      </c>
      <c r="E284" t="s">
        <v>653</v>
      </c>
      <c r="F284">
        <v>1</v>
      </c>
      <c r="G284" t="s">
        <v>6018</v>
      </c>
      <c r="H284">
        <v>2015</v>
      </c>
      <c r="I284" t="s">
        <v>4</v>
      </c>
      <c r="J284" t="s">
        <v>6007</v>
      </c>
      <c r="K284" t="s">
        <v>21</v>
      </c>
      <c r="L284" t="s">
        <v>22</v>
      </c>
      <c r="M284" t="s">
        <v>19</v>
      </c>
      <c r="N284" t="s">
        <v>23</v>
      </c>
      <c r="O284" t="s">
        <v>654</v>
      </c>
      <c r="P284" s="4">
        <f t="shared" si="12"/>
        <v>60.06</v>
      </c>
      <c r="Q284" s="4">
        <v>60.06</v>
      </c>
      <c r="R284" s="1">
        <f t="shared" si="13"/>
        <v>0</v>
      </c>
      <c r="S284">
        <v>0</v>
      </c>
      <c r="T284" t="s">
        <v>40</v>
      </c>
      <c r="U284" t="str">
        <f t="shared" si="14"/>
        <v>yes</v>
      </c>
      <c r="Y284" t="s">
        <v>6006</v>
      </c>
    </row>
    <row r="285" spans="1:25" x14ac:dyDescent="0.25">
      <c r="A285" t="s">
        <v>319</v>
      </c>
      <c r="B285" t="s">
        <v>326</v>
      </c>
      <c r="C285" t="s">
        <v>655</v>
      </c>
      <c r="D285" t="s">
        <v>656</v>
      </c>
      <c r="E285" t="s">
        <v>657</v>
      </c>
      <c r="F285">
        <v>1</v>
      </c>
      <c r="G285" t="s">
        <v>6018</v>
      </c>
      <c r="H285">
        <v>2015</v>
      </c>
      <c r="I285" t="s">
        <v>4</v>
      </c>
      <c r="J285" t="s">
        <v>6007</v>
      </c>
      <c r="K285" t="s">
        <v>5</v>
      </c>
      <c r="L285" t="s">
        <v>658</v>
      </c>
      <c r="P285" s="4">
        <f t="shared" si="12"/>
        <v>100</v>
      </c>
      <c r="Q285" s="4">
        <v>100</v>
      </c>
      <c r="R285" s="1">
        <f t="shared" si="13"/>
        <v>1</v>
      </c>
      <c r="S285">
        <v>1</v>
      </c>
      <c r="T285" t="s">
        <v>40</v>
      </c>
      <c r="U285" t="str">
        <f t="shared" si="14"/>
        <v>no</v>
      </c>
      <c r="Y285" t="s">
        <v>6006</v>
      </c>
    </row>
    <row r="286" spans="1:25" x14ac:dyDescent="0.25">
      <c r="A286" t="s">
        <v>319</v>
      </c>
      <c r="B286" t="s">
        <v>326</v>
      </c>
      <c r="C286" t="s">
        <v>655</v>
      </c>
      <c r="D286" t="s">
        <v>656</v>
      </c>
      <c r="E286" t="s">
        <v>659</v>
      </c>
      <c r="F286">
        <v>1</v>
      </c>
      <c r="G286" t="s">
        <v>6018</v>
      </c>
      <c r="H286">
        <v>2018</v>
      </c>
      <c r="I286" t="s">
        <v>4</v>
      </c>
      <c r="J286" t="s">
        <v>6007</v>
      </c>
      <c r="K286" t="s">
        <v>5</v>
      </c>
      <c r="L286" t="s">
        <v>658</v>
      </c>
      <c r="M286" t="s">
        <v>660</v>
      </c>
      <c r="O286" t="s">
        <v>661</v>
      </c>
      <c r="P286" s="4">
        <f t="shared" si="12"/>
        <v>55.000000000000007</v>
      </c>
      <c r="Q286" s="4">
        <v>55.000000000000007</v>
      </c>
      <c r="R286" s="1">
        <f t="shared" si="13"/>
        <v>1</v>
      </c>
      <c r="S286">
        <v>1</v>
      </c>
      <c r="T286" t="s">
        <v>17</v>
      </c>
      <c r="U286" t="str">
        <f t="shared" si="14"/>
        <v>no</v>
      </c>
      <c r="Y286" t="s">
        <v>6006</v>
      </c>
    </row>
    <row r="287" spans="1:25" x14ac:dyDescent="0.25">
      <c r="A287" t="s">
        <v>319</v>
      </c>
      <c r="B287" t="s">
        <v>326</v>
      </c>
      <c r="C287" t="s">
        <v>655</v>
      </c>
      <c r="D287" t="s">
        <v>656</v>
      </c>
      <c r="E287" t="s">
        <v>662</v>
      </c>
      <c r="F287">
        <v>1</v>
      </c>
      <c r="G287" t="s">
        <v>6018</v>
      </c>
      <c r="H287">
        <v>2018</v>
      </c>
      <c r="I287" t="s">
        <v>4</v>
      </c>
      <c r="J287" t="s">
        <v>6007</v>
      </c>
      <c r="K287" t="s">
        <v>5</v>
      </c>
      <c r="L287" t="s">
        <v>658</v>
      </c>
      <c r="M287" t="s">
        <v>660</v>
      </c>
      <c r="P287" s="4">
        <f t="shared" si="12"/>
        <v>113.39999999999999</v>
      </c>
      <c r="Q287" s="4">
        <v>113.39999999999999</v>
      </c>
      <c r="R287" s="1">
        <f t="shared" si="13"/>
        <v>1</v>
      </c>
      <c r="S287">
        <v>1</v>
      </c>
      <c r="T287" t="s">
        <v>11</v>
      </c>
      <c r="U287" t="str">
        <f t="shared" si="14"/>
        <v>no</v>
      </c>
      <c r="Y287" t="s">
        <v>6006</v>
      </c>
    </row>
    <row r="288" spans="1:25" x14ac:dyDescent="0.25">
      <c r="A288" t="s">
        <v>319</v>
      </c>
      <c r="B288" t="s">
        <v>326</v>
      </c>
      <c r="C288" t="s">
        <v>655</v>
      </c>
      <c r="E288" t="s">
        <v>663</v>
      </c>
      <c r="F288">
        <v>1</v>
      </c>
      <c r="G288" t="s">
        <v>6018</v>
      </c>
      <c r="H288">
        <v>2016</v>
      </c>
      <c r="I288" t="s">
        <v>4</v>
      </c>
      <c r="J288" t="s">
        <v>6007</v>
      </c>
      <c r="K288" t="s">
        <v>21</v>
      </c>
      <c r="L288" t="s">
        <v>22</v>
      </c>
      <c r="N288" t="s">
        <v>56</v>
      </c>
      <c r="O288" t="s">
        <v>664</v>
      </c>
      <c r="P288" s="4">
        <f t="shared" si="12"/>
        <v>145.5</v>
      </c>
      <c r="Q288" s="4">
        <v>145.5</v>
      </c>
      <c r="R288" s="1">
        <f t="shared" si="13"/>
        <v>0</v>
      </c>
      <c r="S288">
        <v>0</v>
      </c>
      <c r="T288" t="s">
        <v>40</v>
      </c>
      <c r="U288" t="str">
        <f t="shared" si="14"/>
        <v>yes</v>
      </c>
      <c r="Y288" t="s">
        <v>6006</v>
      </c>
    </row>
    <row r="289" spans="1:25" x14ac:dyDescent="0.25">
      <c r="A289" t="s">
        <v>319</v>
      </c>
      <c r="B289" t="s">
        <v>326</v>
      </c>
      <c r="C289" t="s">
        <v>655</v>
      </c>
      <c r="D289" t="s">
        <v>656</v>
      </c>
      <c r="E289" t="s">
        <v>665</v>
      </c>
      <c r="F289">
        <v>1</v>
      </c>
      <c r="G289" t="s">
        <v>6018</v>
      </c>
      <c r="H289">
        <v>2018</v>
      </c>
      <c r="I289" t="s">
        <v>4</v>
      </c>
      <c r="J289" t="s">
        <v>6007</v>
      </c>
      <c r="K289" t="s">
        <v>21</v>
      </c>
      <c r="L289" t="s">
        <v>22</v>
      </c>
      <c r="N289" t="s">
        <v>56</v>
      </c>
      <c r="P289" s="4">
        <f t="shared" si="12"/>
        <v>155.4</v>
      </c>
      <c r="Q289" s="4">
        <v>155.4</v>
      </c>
      <c r="R289" s="1">
        <f t="shared" si="13"/>
        <v>0</v>
      </c>
      <c r="S289">
        <v>0</v>
      </c>
      <c r="T289" t="s">
        <v>40</v>
      </c>
      <c r="U289" t="str">
        <f t="shared" si="14"/>
        <v>yes</v>
      </c>
      <c r="Y289" t="s">
        <v>6006</v>
      </c>
    </row>
    <row r="290" spans="1:25" x14ac:dyDescent="0.25">
      <c r="A290" t="s">
        <v>319</v>
      </c>
      <c r="B290" t="s">
        <v>366</v>
      </c>
      <c r="C290" t="s">
        <v>666</v>
      </c>
      <c r="E290" t="s">
        <v>667</v>
      </c>
      <c r="F290">
        <v>1</v>
      </c>
      <c r="G290" t="s">
        <v>6018</v>
      </c>
      <c r="H290">
        <v>2014</v>
      </c>
      <c r="I290" t="s">
        <v>4</v>
      </c>
      <c r="J290" t="s">
        <v>6007</v>
      </c>
      <c r="K290" t="s">
        <v>21</v>
      </c>
      <c r="L290" t="s">
        <v>22</v>
      </c>
      <c r="N290" t="s">
        <v>668</v>
      </c>
      <c r="O290" t="s">
        <v>669</v>
      </c>
      <c r="P290" s="4">
        <f t="shared" si="12"/>
        <v>3.12</v>
      </c>
      <c r="Q290" s="4">
        <v>3.12</v>
      </c>
      <c r="R290" s="1">
        <f t="shared" si="13"/>
        <v>0</v>
      </c>
      <c r="S290">
        <v>0</v>
      </c>
      <c r="T290" t="s">
        <v>17</v>
      </c>
      <c r="U290" t="str">
        <f t="shared" si="14"/>
        <v>yes</v>
      </c>
      <c r="Y290" t="s">
        <v>6006</v>
      </c>
    </row>
    <row r="291" spans="1:25" x14ac:dyDescent="0.25">
      <c r="A291" t="s">
        <v>319</v>
      </c>
      <c r="B291" t="s">
        <v>366</v>
      </c>
      <c r="C291" t="s">
        <v>666</v>
      </c>
      <c r="D291" t="s">
        <v>666</v>
      </c>
      <c r="E291" t="s">
        <v>670</v>
      </c>
      <c r="F291">
        <v>1</v>
      </c>
      <c r="G291" t="s">
        <v>6018</v>
      </c>
      <c r="H291">
        <v>2015</v>
      </c>
      <c r="I291" t="s">
        <v>4</v>
      </c>
      <c r="J291" t="s">
        <v>6007</v>
      </c>
      <c r="K291" t="s">
        <v>21</v>
      </c>
      <c r="L291" t="s">
        <v>22</v>
      </c>
      <c r="O291" t="s">
        <v>671</v>
      </c>
      <c r="P291" s="4">
        <f t="shared" si="12"/>
        <v>39</v>
      </c>
      <c r="Q291" s="4">
        <v>39</v>
      </c>
      <c r="R291" s="1">
        <f t="shared" si="13"/>
        <v>0</v>
      </c>
      <c r="S291">
        <v>0</v>
      </c>
      <c r="T291" t="s">
        <v>17</v>
      </c>
      <c r="U291" t="str">
        <f t="shared" si="14"/>
        <v>yes</v>
      </c>
      <c r="Y291" t="s">
        <v>6006</v>
      </c>
    </row>
    <row r="292" spans="1:25" x14ac:dyDescent="0.25">
      <c r="A292" t="s">
        <v>319</v>
      </c>
      <c r="B292" t="s">
        <v>366</v>
      </c>
      <c r="C292" t="s">
        <v>666</v>
      </c>
      <c r="D292" t="s">
        <v>666</v>
      </c>
      <c r="E292" t="s">
        <v>672</v>
      </c>
      <c r="F292">
        <v>1</v>
      </c>
      <c r="G292" t="s">
        <v>6018</v>
      </c>
      <c r="H292">
        <v>2018</v>
      </c>
      <c r="I292" t="s">
        <v>4</v>
      </c>
      <c r="J292" t="s">
        <v>6007</v>
      </c>
      <c r="K292" t="s">
        <v>5</v>
      </c>
      <c r="L292" t="s">
        <v>673</v>
      </c>
      <c r="P292" s="4">
        <f t="shared" si="12"/>
        <v>298.08000000000004</v>
      </c>
      <c r="Q292" s="4">
        <v>298.08000000000004</v>
      </c>
      <c r="R292" s="1">
        <f t="shared" si="13"/>
        <v>1</v>
      </c>
      <c r="S292">
        <v>1</v>
      </c>
      <c r="T292" t="s">
        <v>40</v>
      </c>
      <c r="U292" t="str">
        <f t="shared" si="14"/>
        <v>no</v>
      </c>
      <c r="Y292" t="s">
        <v>6006</v>
      </c>
    </row>
    <row r="293" spans="1:25" x14ac:dyDescent="0.25">
      <c r="A293" t="s">
        <v>319</v>
      </c>
      <c r="B293" t="s">
        <v>366</v>
      </c>
      <c r="C293" t="s">
        <v>666</v>
      </c>
      <c r="D293" t="s">
        <v>666</v>
      </c>
      <c r="E293" t="s">
        <v>674</v>
      </c>
      <c r="F293">
        <v>1</v>
      </c>
      <c r="G293" t="s">
        <v>6018</v>
      </c>
      <c r="H293">
        <v>2020</v>
      </c>
      <c r="I293" t="s">
        <v>4</v>
      </c>
      <c r="J293" t="s">
        <v>6007</v>
      </c>
      <c r="K293" t="s">
        <v>5</v>
      </c>
      <c r="L293" t="s">
        <v>673</v>
      </c>
      <c r="P293" s="4">
        <f t="shared" si="12"/>
        <v>272.25</v>
      </c>
      <c r="Q293" s="4">
        <v>272.25</v>
      </c>
      <c r="R293" s="1">
        <f t="shared" si="13"/>
        <v>1</v>
      </c>
      <c r="S293">
        <v>1</v>
      </c>
      <c r="T293" t="s">
        <v>40</v>
      </c>
      <c r="U293" t="str">
        <f t="shared" si="14"/>
        <v>no</v>
      </c>
      <c r="Y293" t="s">
        <v>6006</v>
      </c>
    </row>
    <row r="294" spans="1:25" x14ac:dyDescent="0.25">
      <c r="A294" t="s">
        <v>319</v>
      </c>
      <c r="B294" t="s">
        <v>366</v>
      </c>
      <c r="C294" t="s">
        <v>666</v>
      </c>
      <c r="D294" t="s">
        <v>666</v>
      </c>
      <c r="E294" t="s">
        <v>675</v>
      </c>
      <c r="F294">
        <v>1</v>
      </c>
      <c r="G294" t="s">
        <v>6018</v>
      </c>
      <c r="H294">
        <v>2015</v>
      </c>
      <c r="I294" t="s">
        <v>4</v>
      </c>
      <c r="J294" t="s">
        <v>6007</v>
      </c>
      <c r="K294" t="s">
        <v>5</v>
      </c>
      <c r="L294" t="s">
        <v>673</v>
      </c>
      <c r="P294" s="4">
        <f t="shared" si="12"/>
        <v>198.55</v>
      </c>
      <c r="Q294" s="4">
        <v>198.55</v>
      </c>
      <c r="R294" s="1">
        <f t="shared" si="13"/>
        <v>1</v>
      </c>
      <c r="S294">
        <v>1</v>
      </c>
      <c r="T294" t="s">
        <v>40</v>
      </c>
      <c r="U294" t="str">
        <f t="shared" si="14"/>
        <v>no</v>
      </c>
      <c r="Y294" t="s">
        <v>6006</v>
      </c>
    </row>
    <row r="295" spans="1:25" x14ac:dyDescent="0.25">
      <c r="A295" t="s">
        <v>319</v>
      </c>
      <c r="B295" t="s">
        <v>434</v>
      </c>
      <c r="C295" t="s">
        <v>676</v>
      </c>
      <c r="D295" t="s">
        <v>677</v>
      </c>
      <c r="E295" t="s">
        <v>678</v>
      </c>
      <c r="F295">
        <v>1</v>
      </c>
      <c r="G295" t="s">
        <v>6018</v>
      </c>
      <c r="H295">
        <v>2023</v>
      </c>
      <c r="I295" t="s">
        <v>4</v>
      </c>
      <c r="J295" t="s">
        <v>6007</v>
      </c>
      <c r="K295" t="s">
        <v>5</v>
      </c>
      <c r="L295" t="s">
        <v>679</v>
      </c>
      <c r="P295" s="4">
        <f t="shared" si="12"/>
        <v>100</v>
      </c>
      <c r="Q295" s="4">
        <v>100</v>
      </c>
      <c r="R295" s="1">
        <f t="shared" si="13"/>
        <v>1</v>
      </c>
      <c r="S295">
        <v>1</v>
      </c>
      <c r="T295" t="s">
        <v>7</v>
      </c>
      <c r="U295" t="str">
        <f t="shared" si="14"/>
        <v>no</v>
      </c>
      <c r="Y295" t="s">
        <v>6006</v>
      </c>
    </row>
    <row r="296" spans="1:25" x14ac:dyDescent="0.25">
      <c r="A296" t="s">
        <v>319</v>
      </c>
      <c r="B296" t="s">
        <v>434</v>
      </c>
      <c r="C296" t="s">
        <v>676</v>
      </c>
      <c r="D296" t="s">
        <v>680</v>
      </c>
      <c r="E296" t="s">
        <v>681</v>
      </c>
      <c r="F296">
        <v>1</v>
      </c>
      <c r="G296" t="s">
        <v>6018</v>
      </c>
      <c r="H296">
        <v>2022</v>
      </c>
      <c r="I296" t="s">
        <v>4</v>
      </c>
      <c r="J296" t="s">
        <v>6007</v>
      </c>
      <c r="K296" t="s">
        <v>5</v>
      </c>
      <c r="L296" t="s">
        <v>679</v>
      </c>
      <c r="P296" s="4">
        <f t="shared" si="12"/>
        <v>85</v>
      </c>
      <c r="Q296" s="4">
        <v>85</v>
      </c>
      <c r="R296" s="1">
        <f t="shared" si="13"/>
        <v>1</v>
      </c>
      <c r="S296">
        <v>1</v>
      </c>
      <c r="T296" t="s">
        <v>7</v>
      </c>
      <c r="U296" t="str">
        <f t="shared" si="14"/>
        <v>no</v>
      </c>
      <c r="Y296" t="s">
        <v>6006</v>
      </c>
    </row>
    <row r="297" spans="1:25" x14ac:dyDescent="0.25">
      <c r="A297" t="s">
        <v>319</v>
      </c>
      <c r="B297" t="s">
        <v>434</v>
      </c>
      <c r="C297" t="s">
        <v>676</v>
      </c>
      <c r="D297" t="s">
        <v>682</v>
      </c>
      <c r="E297" t="s">
        <v>683</v>
      </c>
      <c r="F297">
        <v>1</v>
      </c>
      <c r="G297" t="s">
        <v>6018</v>
      </c>
      <c r="H297">
        <v>2023</v>
      </c>
      <c r="I297" t="s">
        <v>4</v>
      </c>
      <c r="J297" t="s">
        <v>6007</v>
      </c>
      <c r="K297" t="s">
        <v>5</v>
      </c>
      <c r="L297" t="s">
        <v>679</v>
      </c>
      <c r="P297" s="4">
        <f t="shared" si="12"/>
        <v>90</v>
      </c>
      <c r="Q297" s="4">
        <v>90</v>
      </c>
      <c r="R297" s="1">
        <f t="shared" si="13"/>
        <v>1</v>
      </c>
      <c r="S297">
        <v>1</v>
      </c>
      <c r="T297" t="s">
        <v>7</v>
      </c>
      <c r="U297" t="str">
        <f t="shared" si="14"/>
        <v>no</v>
      </c>
      <c r="Y297" t="s">
        <v>6006</v>
      </c>
    </row>
    <row r="298" spans="1:25" x14ac:dyDescent="0.25">
      <c r="A298" t="s">
        <v>319</v>
      </c>
      <c r="B298" t="s">
        <v>434</v>
      </c>
      <c r="C298" t="s">
        <v>676</v>
      </c>
      <c r="D298" t="s">
        <v>684</v>
      </c>
      <c r="E298" t="s">
        <v>685</v>
      </c>
      <c r="F298">
        <v>1</v>
      </c>
      <c r="G298" t="s">
        <v>6018</v>
      </c>
      <c r="H298">
        <v>2023</v>
      </c>
      <c r="I298" t="s">
        <v>4</v>
      </c>
      <c r="J298" t="s">
        <v>6007</v>
      </c>
      <c r="K298" t="s">
        <v>5</v>
      </c>
      <c r="L298" t="s">
        <v>679</v>
      </c>
      <c r="P298" s="4">
        <f t="shared" si="12"/>
        <v>73</v>
      </c>
      <c r="Q298" s="4">
        <v>73</v>
      </c>
      <c r="R298" s="1">
        <f t="shared" si="13"/>
        <v>1</v>
      </c>
      <c r="S298">
        <v>1</v>
      </c>
      <c r="T298" t="s">
        <v>7</v>
      </c>
      <c r="U298" t="str">
        <f t="shared" si="14"/>
        <v>no</v>
      </c>
      <c r="Y298" t="s">
        <v>6006</v>
      </c>
    </row>
    <row r="299" spans="1:25" x14ac:dyDescent="0.25">
      <c r="A299" t="s">
        <v>319</v>
      </c>
      <c r="B299" t="s">
        <v>434</v>
      </c>
      <c r="C299" t="s">
        <v>686</v>
      </c>
      <c r="D299" t="s">
        <v>687</v>
      </c>
      <c r="E299" t="s">
        <v>688</v>
      </c>
      <c r="F299">
        <v>1</v>
      </c>
      <c r="G299" t="s">
        <v>6018</v>
      </c>
      <c r="H299">
        <v>2017</v>
      </c>
      <c r="I299" t="s">
        <v>4</v>
      </c>
      <c r="J299" t="s">
        <v>6007</v>
      </c>
      <c r="K299" t="s">
        <v>5</v>
      </c>
      <c r="L299" t="s">
        <v>459</v>
      </c>
      <c r="P299" s="4">
        <f t="shared" si="12"/>
        <v>22.62</v>
      </c>
      <c r="Q299" s="4">
        <v>22.62</v>
      </c>
      <c r="R299" s="1">
        <f t="shared" si="13"/>
        <v>1</v>
      </c>
      <c r="S299">
        <v>1</v>
      </c>
      <c r="T299" t="s">
        <v>17</v>
      </c>
      <c r="U299" t="str">
        <f t="shared" si="14"/>
        <v>no</v>
      </c>
      <c r="Y299" t="s">
        <v>6006</v>
      </c>
    </row>
    <row r="300" spans="1:25" x14ac:dyDescent="0.25">
      <c r="A300" t="s">
        <v>319</v>
      </c>
      <c r="B300" t="s">
        <v>350</v>
      </c>
      <c r="C300" t="s">
        <v>689</v>
      </c>
      <c r="E300" t="s">
        <v>690</v>
      </c>
      <c r="F300">
        <v>1</v>
      </c>
      <c r="G300" t="s">
        <v>6018</v>
      </c>
      <c r="H300">
        <v>2020</v>
      </c>
      <c r="I300" t="s">
        <v>4</v>
      </c>
      <c r="J300" t="s">
        <v>6007</v>
      </c>
      <c r="K300" t="s">
        <v>5</v>
      </c>
      <c r="L300" t="s">
        <v>691</v>
      </c>
      <c r="P300" s="4">
        <f t="shared" si="12"/>
        <v>138.6</v>
      </c>
      <c r="Q300" s="4">
        <v>138.6</v>
      </c>
      <c r="R300" s="1">
        <f t="shared" si="13"/>
        <v>1</v>
      </c>
      <c r="S300">
        <v>1</v>
      </c>
      <c r="T300" t="s">
        <v>40</v>
      </c>
      <c r="U300" t="str">
        <f t="shared" si="14"/>
        <v>no</v>
      </c>
      <c r="Y300" t="s">
        <v>6006</v>
      </c>
    </row>
    <row r="301" spans="1:25" x14ac:dyDescent="0.25">
      <c r="A301" t="s">
        <v>319</v>
      </c>
      <c r="B301" t="s">
        <v>350</v>
      </c>
      <c r="C301" t="s">
        <v>689</v>
      </c>
      <c r="E301" t="s">
        <v>692</v>
      </c>
      <c r="F301">
        <v>1</v>
      </c>
      <c r="G301" t="s">
        <v>6018</v>
      </c>
      <c r="H301">
        <v>2020</v>
      </c>
      <c r="I301" t="s">
        <v>4</v>
      </c>
      <c r="J301" t="s">
        <v>6007</v>
      </c>
      <c r="K301" t="s">
        <v>5</v>
      </c>
      <c r="L301" t="s">
        <v>691</v>
      </c>
      <c r="P301" s="4">
        <f t="shared" si="12"/>
        <v>199.66000000000003</v>
      </c>
      <c r="Q301" s="4">
        <v>199.66000000000003</v>
      </c>
      <c r="R301" s="1">
        <f t="shared" si="13"/>
        <v>1</v>
      </c>
      <c r="S301">
        <v>1</v>
      </c>
      <c r="T301" t="s">
        <v>40</v>
      </c>
      <c r="U301" t="str">
        <f t="shared" si="14"/>
        <v>no</v>
      </c>
      <c r="Y301" t="s">
        <v>6006</v>
      </c>
    </row>
    <row r="302" spans="1:25" x14ac:dyDescent="0.25">
      <c r="A302" t="s">
        <v>319</v>
      </c>
      <c r="B302" t="s">
        <v>350</v>
      </c>
      <c r="C302" t="s">
        <v>689</v>
      </c>
      <c r="E302" t="s">
        <v>693</v>
      </c>
      <c r="F302">
        <v>1</v>
      </c>
      <c r="G302" t="s">
        <v>6018</v>
      </c>
      <c r="H302">
        <v>2018</v>
      </c>
      <c r="I302" t="s">
        <v>4</v>
      </c>
      <c r="J302" t="s">
        <v>6007</v>
      </c>
      <c r="K302" t="s">
        <v>5</v>
      </c>
      <c r="L302" t="s">
        <v>691</v>
      </c>
      <c r="O302" t="s">
        <v>694</v>
      </c>
      <c r="P302" s="4">
        <f t="shared" si="12"/>
        <v>347.548</v>
      </c>
      <c r="Q302" s="4">
        <v>347.548</v>
      </c>
      <c r="R302" s="1">
        <f t="shared" si="13"/>
        <v>1</v>
      </c>
      <c r="S302">
        <v>1</v>
      </c>
      <c r="T302" t="s">
        <v>40</v>
      </c>
      <c r="U302" t="str">
        <f t="shared" si="14"/>
        <v>no</v>
      </c>
      <c r="Y302" t="s">
        <v>6006</v>
      </c>
    </row>
    <row r="303" spans="1:25" x14ac:dyDescent="0.25">
      <c r="A303" t="s">
        <v>319</v>
      </c>
      <c r="B303" t="s">
        <v>350</v>
      </c>
      <c r="C303" t="s">
        <v>689</v>
      </c>
      <c r="E303" t="s">
        <v>695</v>
      </c>
      <c r="F303">
        <v>1</v>
      </c>
      <c r="G303" t="s">
        <v>6018</v>
      </c>
      <c r="H303">
        <v>2016</v>
      </c>
      <c r="I303" t="s">
        <v>4</v>
      </c>
      <c r="J303" t="s">
        <v>6007</v>
      </c>
      <c r="K303" t="s">
        <v>5</v>
      </c>
      <c r="L303" t="s">
        <v>691</v>
      </c>
      <c r="P303" s="4">
        <f t="shared" si="12"/>
        <v>105</v>
      </c>
      <c r="Q303" s="4">
        <v>105</v>
      </c>
      <c r="R303" s="1">
        <f t="shared" si="13"/>
        <v>1</v>
      </c>
      <c r="S303">
        <v>1</v>
      </c>
      <c r="T303" t="s">
        <v>40</v>
      </c>
      <c r="U303" t="str">
        <f t="shared" si="14"/>
        <v>no</v>
      </c>
      <c r="Y303" t="s">
        <v>6006</v>
      </c>
    </row>
    <row r="304" spans="1:25" x14ac:dyDescent="0.25">
      <c r="A304" t="s">
        <v>319</v>
      </c>
      <c r="B304" t="s">
        <v>350</v>
      </c>
      <c r="C304" t="s">
        <v>689</v>
      </c>
      <c r="E304" t="s">
        <v>696</v>
      </c>
      <c r="F304">
        <v>1</v>
      </c>
      <c r="G304" t="s">
        <v>6018</v>
      </c>
      <c r="H304">
        <v>2020</v>
      </c>
      <c r="I304" t="s">
        <v>4</v>
      </c>
      <c r="J304" t="s">
        <v>6007</v>
      </c>
      <c r="K304" t="s">
        <v>5</v>
      </c>
      <c r="L304" t="s">
        <v>691</v>
      </c>
      <c r="P304" s="4">
        <f t="shared" si="12"/>
        <v>208.6</v>
      </c>
      <c r="Q304" s="4">
        <v>208.6</v>
      </c>
      <c r="R304" s="1">
        <f t="shared" si="13"/>
        <v>1</v>
      </c>
      <c r="S304">
        <v>1</v>
      </c>
      <c r="T304" t="s">
        <v>40</v>
      </c>
      <c r="U304" t="str">
        <f t="shared" si="14"/>
        <v>no</v>
      </c>
      <c r="Y304" t="s">
        <v>6006</v>
      </c>
    </row>
    <row r="305" spans="1:25" x14ac:dyDescent="0.25">
      <c r="A305" t="s">
        <v>319</v>
      </c>
      <c r="B305" t="s">
        <v>350</v>
      </c>
      <c r="C305" t="s">
        <v>689</v>
      </c>
      <c r="E305" t="s">
        <v>697</v>
      </c>
      <c r="F305">
        <v>1</v>
      </c>
      <c r="G305" t="s">
        <v>6018</v>
      </c>
      <c r="H305">
        <v>2020</v>
      </c>
      <c r="I305" t="s">
        <v>4</v>
      </c>
      <c r="J305" t="s">
        <v>6007</v>
      </c>
      <c r="K305" t="s">
        <v>5</v>
      </c>
      <c r="L305" t="s">
        <v>691</v>
      </c>
      <c r="P305" s="4">
        <f t="shared" si="12"/>
        <v>138.6</v>
      </c>
      <c r="Q305" s="4">
        <v>138.6</v>
      </c>
      <c r="R305" s="1">
        <f t="shared" si="13"/>
        <v>1</v>
      </c>
      <c r="S305">
        <v>1</v>
      </c>
      <c r="T305" t="s">
        <v>40</v>
      </c>
      <c r="U305" t="str">
        <f t="shared" si="14"/>
        <v>no</v>
      </c>
      <c r="Y305" t="s">
        <v>6006</v>
      </c>
    </row>
    <row r="306" spans="1:25" x14ac:dyDescent="0.25">
      <c r="A306" t="s">
        <v>319</v>
      </c>
      <c r="B306" t="s">
        <v>320</v>
      </c>
      <c r="C306" s="3" t="s">
        <v>2517</v>
      </c>
      <c r="D306" t="s">
        <v>698</v>
      </c>
      <c r="E306" t="s">
        <v>699</v>
      </c>
      <c r="F306">
        <v>1</v>
      </c>
      <c r="G306" t="s">
        <v>6018</v>
      </c>
      <c r="H306">
        <v>2019</v>
      </c>
      <c r="I306" t="s">
        <v>4</v>
      </c>
      <c r="J306" t="s">
        <v>6007</v>
      </c>
      <c r="K306" t="s">
        <v>5</v>
      </c>
      <c r="L306" t="s">
        <v>700</v>
      </c>
      <c r="M306" t="s">
        <v>325</v>
      </c>
      <c r="P306" s="4">
        <f t="shared" si="12"/>
        <v>70.2</v>
      </c>
      <c r="Q306" s="4">
        <v>70.2</v>
      </c>
      <c r="R306" s="1">
        <f t="shared" si="13"/>
        <v>1</v>
      </c>
      <c r="S306">
        <v>1</v>
      </c>
      <c r="T306" t="s">
        <v>11</v>
      </c>
      <c r="U306" t="str">
        <f t="shared" si="14"/>
        <v>no</v>
      </c>
      <c r="Y306" t="s">
        <v>6006</v>
      </c>
    </row>
    <row r="307" spans="1:25" x14ac:dyDescent="0.25">
      <c r="A307" t="s">
        <v>319</v>
      </c>
      <c r="B307" t="s">
        <v>320</v>
      </c>
      <c r="C307" s="3" t="s">
        <v>2517</v>
      </c>
      <c r="D307" t="s">
        <v>701</v>
      </c>
      <c r="E307" t="s">
        <v>702</v>
      </c>
      <c r="F307">
        <v>1</v>
      </c>
      <c r="G307" t="s">
        <v>6018</v>
      </c>
      <c r="H307">
        <v>2019</v>
      </c>
      <c r="I307" t="s">
        <v>4</v>
      </c>
      <c r="J307" t="s">
        <v>6007</v>
      </c>
      <c r="K307" t="s">
        <v>5</v>
      </c>
      <c r="L307" t="s">
        <v>700</v>
      </c>
      <c r="M307" t="s">
        <v>325</v>
      </c>
      <c r="P307" s="4">
        <f t="shared" si="12"/>
        <v>75.599999999999994</v>
      </c>
      <c r="Q307" s="4">
        <v>75.599999999999994</v>
      </c>
      <c r="R307" s="1">
        <f t="shared" si="13"/>
        <v>1</v>
      </c>
      <c r="S307">
        <v>1</v>
      </c>
      <c r="T307" t="s">
        <v>11</v>
      </c>
      <c r="U307" t="str">
        <f t="shared" si="14"/>
        <v>no</v>
      </c>
      <c r="Y307" t="s">
        <v>6006</v>
      </c>
    </row>
    <row r="308" spans="1:25" x14ac:dyDescent="0.25">
      <c r="A308" t="s">
        <v>319</v>
      </c>
      <c r="B308" t="s">
        <v>320</v>
      </c>
      <c r="C308" s="3" t="s">
        <v>2517</v>
      </c>
      <c r="D308" t="s">
        <v>703</v>
      </c>
      <c r="E308" t="s">
        <v>704</v>
      </c>
      <c r="F308">
        <v>1</v>
      </c>
      <c r="G308" t="s">
        <v>6018</v>
      </c>
      <c r="H308">
        <v>2021</v>
      </c>
      <c r="I308" t="s">
        <v>4</v>
      </c>
      <c r="J308" t="s">
        <v>6007</v>
      </c>
      <c r="K308" t="s">
        <v>5</v>
      </c>
      <c r="L308" t="s">
        <v>700</v>
      </c>
      <c r="M308" t="s">
        <v>325</v>
      </c>
      <c r="P308" s="4">
        <f t="shared" si="12"/>
        <v>55</v>
      </c>
      <c r="Q308" s="4">
        <v>55</v>
      </c>
      <c r="R308" s="1">
        <f t="shared" si="13"/>
        <v>1</v>
      </c>
      <c r="S308">
        <v>1</v>
      </c>
      <c r="T308" t="s">
        <v>11</v>
      </c>
      <c r="U308" t="str">
        <f t="shared" si="14"/>
        <v>no</v>
      </c>
      <c r="Y308" t="s">
        <v>6006</v>
      </c>
    </row>
    <row r="309" spans="1:25" x14ac:dyDescent="0.25">
      <c r="A309" t="s">
        <v>319</v>
      </c>
      <c r="B309" t="s">
        <v>320</v>
      </c>
      <c r="C309" s="3" t="s">
        <v>2517</v>
      </c>
      <c r="D309" t="s">
        <v>705</v>
      </c>
      <c r="E309" t="s">
        <v>706</v>
      </c>
      <c r="F309">
        <v>1</v>
      </c>
      <c r="G309" t="s">
        <v>6018</v>
      </c>
      <c r="H309">
        <v>2021</v>
      </c>
      <c r="I309" t="s">
        <v>4</v>
      </c>
      <c r="J309" t="s">
        <v>6007</v>
      </c>
      <c r="K309" t="s">
        <v>5</v>
      </c>
      <c r="L309" t="s">
        <v>700</v>
      </c>
      <c r="M309" t="s">
        <v>325</v>
      </c>
      <c r="P309" s="4">
        <f t="shared" si="12"/>
        <v>54</v>
      </c>
      <c r="Q309" s="4">
        <v>54</v>
      </c>
      <c r="R309" s="1">
        <f t="shared" si="13"/>
        <v>1</v>
      </c>
      <c r="S309">
        <v>1</v>
      </c>
      <c r="T309" t="s">
        <v>11</v>
      </c>
      <c r="U309" t="str">
        <f t="shared" si="14"/>
        <v>no</v>
      </c>
      <c r="Y309" t="s">
        <v>6006</v>
      </c>
    </row>
    <row r="310" spans="1:25" x14ac:dyDescent="0.25">
      <c r="A310" t="s">
        <v>319</v>
      </c>
      <c r="B310" t="s">
        <v>320</v>
      </c>
      <c r="C310" s="3" t="s">
        <v>2517</v>
      </c>
      <c r="D310" t="s">
        <v>707</v>
      </c>
      <c r="E310" t="s">
        <v>708</v>
      </c>
      <c r="F310">
        <v>1</v>
      </c>
      <c r="G310" t="s">
        <v>6018</v>
      </c>
      <c r="H310">
        <v>2021</v>
      </c>
      <c r="I310" t="s">
        <v>4</v>
      </c>
      <c r="J310" t="s">
        <v>6007</v>
      </c>
      <c r="K310" t="s">
        <v>5</v>
      </c>
      <c r="L310" t="s">
        <v>700</v>
      </c>
      <c r="M310" t="s">
        <v>325</v>
      </c>
      <c r="P310" s="4">
        <f t="shared" si="12"/>
        <v>36</v>
      </c>
      <c r="Q310" s="4">
        <v>36</v>
      </c>
      <c r="R310" s="1">
        <f t="shared" si="13"/>
        <v>1</v>
      </c>
      <c r="S310">
        <v>1</v>
      </c>
      <c r="T310" t="s">
        <v>11</v>
      </c>
      <c r="U310" t="str">
        <f t="shared" si="14"/>
        <v>no</v>
      </c>
      <c r="Y310" t="s">
        <v>6006</v>
      </c>
    </row>
    <row r="311" spans="1:25" x14ac:dyDescent="0.25">
      <c r="A311" t="s">
        <v>319</v>
      </c>
      <c r="B311" t="s">
        <v>434</v>
      </c>
      <c r="C311" t="s">
        <v>709</v>
      </c>
      <c r="D311" t="s">
        <v>710</v>
      </c>
      <c r="E311" t="s">
        <v>711</v>
      </c>
      <c r="F311">
        <v>1</v>
      </c>
      <c r="G311" t="s">
        <v>6018</v>
      </c>
      <c r="H311">
        <v>2018</v>
      </c>
      <c r="I311" t="s">
        <v>4</v>
      </c>
      <c r="J311" t="s">
        <v>6007</v>
      </c>
      <c r="K311" t="s">
        <v>5</v>
      </c>
      <c r="L311" t="s">
        <v>539</v>
      </c>
      <c r="P311" s="4">
        <f t="shared" si="12"/>
        <v>112.5</v>
      </c>
      <c r="Q311" s="4">
        <v>112.5</v>
      </c>
      <c r="R311" s="1">
        <f t="shared" si="13"/>
        <v>1</v>
      </c>
      <c r="S311">
        <v>1</v>
      </c>
      <c r="T311" t="s">
        <v>11</v>
      </c>
      <c r="U311" t="str">
        <f t="shared" si="14"/>
        <v>no</v>
      </c>
      <c r="Y311" t="s">
        <v>6006</v>
      </c>
    </row>
    <row r="312" spans="1:25" x14ac:dyDescent="0.25">
      <c r="A312" t="s">
        <v>319</v>
      </c>
      <c r="B312" t="s">
        <v>434</v>
      </c>
      <c r="C312" t="s">
        <v>709</v>
      </c>
      <c r="D312" t="s">
        <v>19</v>
      </c>
      <c r="E312" t="s">
        <v>712</v>
      </c>
      <c r="F312">
        <v>1</v>
      </c>
      <c r="G312" t="s">
        <v>6018</v>
      </c>
      <c r="H312">
        <v>2016</v>
      </c>
      <c r="I312" t="s">
        <v>4</v>
      </c>
      <c r="J312" t="s">
        <v>6007</v>
      </c>
      <c r="K312" t="s">
        <v>21</v>
      </c>
      <c r="L312" t="s">
        <v>22</v>
      </c>
      <c r="M312" t="s">
        <v>19</v>
      </c>
      <c r="N312" t="s">
        <v>23</v>
      </c>
      <c r="O312" t="s">
        <v>556</v>
      </c>
      <c r="P312" s="4">
        <f t="shared" si="12"/>
        <v>37</v>
      </c>
      <c r="Q312" s="4">
        <v>37</v>
      </c>
      <c r="R312" s="1">
        <f t="shared" si="13"/>
        <v>0</v>
      </c>
      <c r="S312">
        <v>0</v>
      </c>
      <c r="T312" t="s">
        <v>40</v>
      </c>
      <c r="U312" t="str">
        <f t="shared" si="14"/>
        <v>yes</v>
      </c>
      <c r="Y312" t="s">
        <v>6006</v>
      </c>
    </row>
    <row r="313" spans="1:25" x14ac:dyDescent="0.25">
      <c r="A313" t="s">
        <v>319</v>
      </c>
      <c r="B313" t="s">
        <v>350</v>
      </c>
      <c r="C313" t="s">
        <v>713</v>
      </c>
      <c r="E313" t="s">
        <v>714</v>
      </c>
      <c r="F313">
        <v>1</v>
      </c>
      <c r="G313" t="s">
        <v>6018</v>
      </c>
      <c r="H313">
        <v>2017</v>
      </c>
      <c r="I313" t="s">
        <v>4</v>
      </c>
      <c r="J313" t="s">
        <v>6007</v>
      </c>
      <c r="K313" t="s">
        <v>580</v>
      </c>
      <c r="L313" t="s">
        <v>715</v>
      </c>
      <c r="M313" t="s">
        <v>716</v>
      </c>
      <c r="P313" s="4">
        <f t="shared" si="12"/>
        <v>115.50000000000001</v>
      </c>
      <c r="Q313" s="4">
        <v>115.50000000000001</v>
      </c>
      <c r="R313" s="1">
        <f t="shared" si="13"/>
        <v>1</v>
      </c>
      <c r="S313">
        <v>1</v>
      </c>
      <c r="T313" t="s">
        <v>11</v>
      </c>
      <c r="U313" t="str">
        <f t="shared" si="14"/>
        <v>no</v>
      </c>
      <c r="Y313" t="s">
        <v>6006</v>
      </c>
    </row>
    <row r="314" spans="1:25" x14ac:dyDescent="0.25">
      <c r="A314" t="s">
        <v>319</v>
      </c>
      <c r="B314" t="s">
        <v>350</v>
      </c>
      <c r="C314" t="s">
        <v>713</v>
      </c>
      <c r="E314" t="s">
        <v>717</v>
      </c>
      <c r="F314">
        <v>1</v>
      </c>
      <c r="G314" t="s">
        <v>6018</v>
      </c>
      <c r="H314">
        <v>2023</v>
      </c>
      <c r="I314" t="s">
        <v>4</v>
      </c>
      <c r="J314" t="s">
        <v>6007</v>
      </c>
      <c r="K314" t="s">
        <v>577</v>
      </c>
      <c r="L314" t="s">
        <v>718</v>
      </c>
      <c r="M314" t="s">
        <v>718</v>
      </c>
      <c r="P314" s="4">
        <f t="shared" si="12"/>
        <v>149</v>
      </c>
      <c r="Q314" s="4">
        <v>149</v>
      </c>
      <c r="R314" s="1">
        <f t="shared" si="13"/>
        <v>1</v>
      </c>
      <c r="S314">
        <v>1</v>
      </c>
      <c r="T314" t="s">
        <v>7</v>
      </c>
      <c r="U314" t="str">
        <f t="shared" si="14"/>
        <v>no</v>
      </c>
      <c r="Y314" t="s">
        <v>6006</v>
      </c>
    </row>
    <row r="315" spans="1:25" x14ac:dyDescent="0.25">
      <c r="A315" t="s">
        <v>319</v>
      </c>
      <c r="B315" t="s">
        <v>326</v>
      </c>
      <c r="C315" t="s">
        <v>719</v>
      </c>
      <c r="D315" t="s">
        <v>720</v>
      </c>
      <c r="E315" t="s">
        <v>721</v>
      </c>
      <c r="F315">
        <v>1</v>
      </c>
      <c r="G315" t="s">
        <v>6018</v>
      </c>
      <c r="H315">
        <v>2017</v>
      </c>
      <c r="I315" t="s">
        <v>4</v>
      </c>
      <c r="J315" t="s">
        <v>6007</v>
      </c>
      <c r="K315" t="s">
        <v>574</v>
      </c>
      <c r="L315" t="s">
        <v>575</v>
      </c>
      <c r="M315" t="s">
        <v>722</v>
      </c>
      <c r="P315" s="4">
        <f t="shared" si="12"/>
        <v>59.400000000000006</v>
      </c>
      <c r="Q315" s="4">
        <v>59.400000000000006</v>
      </c>
      <c r="R315" s="1">
        <f t="shared" si="13"/>
        <v>1</v>
      </c>
      <c r="S315">
        <v>1</v>
      </c>
      <c r="T315" t="s">
        <v>11</v>
      </c>
      <c r="U315" t="str">
        <f t="shared" si="14"/>
        <v>no</v>
      </c>
      <c r="Y315" t="s">
        <v>6006</v>
      </c>
    </row>
    <row r="316" spans="1:25" x14ac:dyDescent="0.25">
      <c r="A316" t="s">
        <v>319</v>
      </c>
      <c r="B316" t="s">
        <v>326</v>
      </c>
      <c r="C316" t="s">
        <v>719</v>
      </c>
      <c r="E316" t="s">
        <v>723</v>
      </c>
      <c r="F316">
        <v>1</v>
      </c>
      <c r="G316" t="s">
        <v>6018</v>
      </c>
      <c r="H316">
        <v>2018</v>
      </c>
      <c r="I316" t="s">
        <v>4</v>
      </c>
      <c r="J316" t="s">
        <v>6007</v>
      </c>
      <c r="K316" t="s">
        <v>5</v>
      </c>
      <c r="L316" t="s">
        <v>724</v>
      </c>
      <c r="P316" s="4">
        <f t="shared" si="12"/>
        <v>107.25000000000001</v>
      </c>
      <c r="Q316" s="4">
        <v>107.25000000000001</v>
      </c>
      <c r="R316" s="1">
        <f t="shared" si="13"/>
        <v>1</v>
      </c>
      <c r="S316">
        <v>1</v>
      </c>
      <c r="T316" t="s">
        <v>11</v>
      </c>
      <c r="U316" t="str">
        <f t="shared" si="14"/>
        <v>no</v>
      </c>
      <c r="Y316" t="s">
        <v>6006</v>
      </c>
    </row>
    <row r="317" spans="1:25" x14ac:dyDescent="0.25">
      <c r="A317" t="s">
        <v>319</v>
      </c>
      <c r="B317" t="s">
        <v>326</v>
      </c>
      <c r="C317" t="s">
        <v>719</v>
      </c>
      <c r="D317" t="s">
        <v>725</v>
      </c>
      <c r="E317" t="s">
        <v>726</v>
      </c>
      <c r="F317">
        <v>1</v>
      </c>
      <c r="G317" t="s">
        <v>6018</v>
      </c>
      <c r="H317">
        <v>2017</v>
      </c>
      <c r="I317" t="s">
        <v>4</v>
      </c>
      <c r="J317" t="s">
        <v>6007</v>
      </c>
      <c r="K317" t="s">
        <v>5</v>
      </c>
      <c r="L317" t="s">
        <v>724</v>
      </c>
      <c r="P317" s="4">
        <f t="shared" si="12"/>
        <v>164.45000000000002</v>
      </c>
      <c r="Q317" s="4">
        <v>164.45000000000002</v>
      </c>
      <c r="R317" s="1">
        <f t="shared" si="13"/>
        <v>1</v>
      </c>
      <c r="S317">
        <v>1</v>
      </c>
      <c r="T317" t="s">
        <v>11</v>
      </c>
      <c r="U317" t="str">
        <f t="shared" si="14"/>
        <v>no</v>
      </c>
      <c r="Y317" t="s">
        <v>6006</v>
      </c>
    </row>
    <row r="318" spans="1:25" x14ac:dyDescent="0.25">
      <c r="A318" t="s">
        <v>319</v>
      </c>
      <c r="B318" t="s">
        <v>326</v>
      </c>
      <c r="C318" t="s">
        <v>719</v>
      </c>
      <c r="E318" t="s">
        <v>727</v>
      </c>
      <c r="F318">
        <v>1</v>
      </c>
      <c r="G318" t="s">
        <v>6018</v>
      </c>
      <c r="H318">
        <v>2019</v>
      </c>
      <c r="I318" t="s">
        <v>4</v>
      </c>
      <c r="J318" t="s">
        <v>6007</v>
      </c>
      <c r="K318" t="s">
        <v>5</v>
      </c>
      <c r="L318" t="s">
        <v>724</v>
      </c>
      <c r="P318" s="4">
        <f t="shared" si="12"/>
        <v>159.5</v>
      </c>
      <c r="Q318" s="4">
        <v>159.5</v>
      </c>
      <c r="R318" s="1">
        <f t="shared" si="13"/>
        <v>1</v>
      </c>
      <c r="S318">
        <v>1</v>
      </c>
      <c r="T318" t="s">
        <v>11</v>
      </c>
      <c r="U318" t="str">
        <f t="shared" si="14"/>
        <v>no</v>
      </c>
      <c r="Y318" t="s">
        <v>6006</v>
      </c>
    </row>
    <row r="319" spans="1:25" x14ac:dyDescent="0.25">
      <c r="A319" t="s">
        <v>728</v>
      </c>
      <c r="B319" t="s">
        <v>728</v>
      </c>
      <c r="C319" t="s">
        <v>729</v>
      </c>
      <c r="E319" t="s">
        <v>730</v>
      </c>
      <c r="F319">
        <v>1</v>
      </c>
      <c r="G319" t="s">
        <v>6018</v>
      </c>
      <c r="H319">
        <v>2021</v>
      </c>
      <c r="I319" t="s">
        <v>4</v>
      </c>
      <c r="J319" t="s">
        <v>6007</v>
      </c>
      <c r="K319" t="s">
        <v>5</v>
      </c>
      <c r="L319" t="s">
        <v>731</v>
      </c>
      <c r="O319" t="s">
        <v>732</v>
      </c>
      <c r="P319" s="4">
        <f t="shared" si="12"/>
        <v>81.600000000000009</v>
      </c>
      <c r="Q319" s="4">
        <v>81.600000000000009</v>
      </c>
      <c r="R319" s="1">
        <f t="shared" si="13"/>
        <v>1</v>
      </c>
      <c r="S319">
        <v>1</v>
      </c>
      <c r="T319" t="s">
        <v>11</v>
      </c>
      <c r="U319" t="str">
        <f t="shared" si="14"/>
        <v>no</v>
      </c>
      <c r="Y319" t="s">
        <v>6006</v>
      </c>
    </row>
    <row r="320" spans="1:25" x14ac:dyDescent="0.25">
      <c r="A320" t="s">
        <v>728</v>
      </c>
      <c r="B320" t="s">
        <v>728</v>
      </c>
      <c r="C320" t="s">
        <v>729</v>
      </c>
      <c r="D320" t="s">
        <v>733</v>
      </c>
      <c r="E320" t="s">
        <v>734</v>
      </c>
      <c r="F320">
        <v>1</v>
      </c>
      <c r="G320" t="s">
        <v>6018</v>
      </c>
      <c r="H320">
        <v>2017</v>
      </c>
      <c r="I320" t="s">
        <v>4</v>
      </c>
      <c r="J320" t="s">
        <v>6007</v>
      </c>
      <c r="K320" t="s">
        <v>5</v>
      </c>
      <c r="L320" t="s">
        <v>735</v>
      </c>
      <c r="M320" t="s">
        <v>106</v>
      </c>
      <c r="P320" s="4">
        <f t="shared" si="12"/>
        <v>50.49</v>
      </c>
      <c r="Q320" s="4">
        <v>50.49</v>
      </c>
      <c r="R320" s="1">
        <f t="shared" si="13"/>
        <v>1</v>
      </c>
      <c r="S320">
        <v>1</v>
      </c>
      <c r="T320" t="s">
        <v>11</v>
      </c>
      <c r="U320" t="str">
        <f t="shared" si="14"/>
        <v>no</v>
      </c>
      <c r="Y320" t="s">
        <v>6006</v>
      </c>
    </row>
    <row r="321" spans="1:25" x14ac:dyDescent="0.25">
      <c r="A321" t="s">
        <v>728</v>
      </c>
      <c r="B321" t="s">
        <v>728</v>
      </c>
      <c r="C321" t="s">
        <v>729</v>
      </c>
      <c r="D321" t="s">
        <v>736</v>
      </c>
      <c r="E321" t="s">
        <v>737</v>
      </c>
      <c r="F321">
        <v>1</v>
      </c>
      <c r="G321" t="s">
        <v>6018</v>
      </c>
      <c r="H321">
        <v>2022</v>
      </c>
      <c r="I321" t="s">
        <v>4</v>
      </c>
      <c r="J321" t="s">
        <v>6007</v>
      </c>
      <c r="K321" t="s">
        <v>5</v>
      </c>
      <c r="L321" t="s">
        <v>738</v>
      </c>
      <c r="M321" t="s">
        <v>106</v>
      </c>
      <c r="P321" s="4">
        <f t="shared" si="12"/>
        <v>76.5</v>
      </c>
      <c r="Q321" s="4">
        <v>76.5</v>
      </c>
      <c r="R321" s="1">
        <f t="shared" si="13"/>
        <v>1</v>
      </c>
      <c r="S321">
        <v>1</v>
      </c>
      <c r="T321" t="s">
        <v>7</v>
      </c>
      <c r="U321" t="str">
        <f t="shared" si="14"/>
        <v>no</v>
      </c>
      <c r="Y321" t="s">
        <v>6006</v>
      </c>
    </row>
    <row r="322" spans="1:25" x14ac:dyDescent="0.25">
      <c r="A322" t="s">
        <v>728</v>
      </c>
      <c r="B322" t="s">
        <v>728</v>
      </c>
      <c r="C322" t="s">
        <v>729</v>
      </c>
      <c r="D322" t="s">
        <v>739</v>
      </c>
      <c r="E322" t="s">
        <v>740</v>
      </c>
      <c r="F322">
        <v>1</v>
      </c>
      <c r="G322" t="s">
        <v>6018</v>
      </c>
      <c r="H322">
        <v>2019</v>
      </c>
      <c r="I322" t="s">
        <v>4</v>
      </c>
      <c r="J322" t="s">
        <v>6007</v>
      </c>
      <c r="K322" t="s">
        <v>5</v>
      </c>
      <c r="L322" t="s">
        <v>738</v>
      </c>
      <c r="P322" s="4">
        <f t="shared" ref="P322:P385" si="15">IFERROR(IF(Q322&gt;0,Q322*1,0),0)</f>
        <v>67.5</v>
      </c>
      <c r="Q322" s="4">
        <v>67.5</v>
      </c>
      <c r="R322" s="1">
        <f t="shared" ref="R322:R385" si="16">IFERROR(IF(S322&gt;0,S322*1,0),0)</f>
        <v>1</v>
      </c>
      <c r="S322">
        <v>1</v>
      </c>
      <c r="T322" t="s">
        <v>11</v>
      </c>
      <c r="U322" t="str">
        <f t="shared" ref="U322:U385" si="17">IF(S322 = 1,"no","yes")</f>
        <v>no</v>
      </c>
      <c r="Y322" t="s">
        <v>6006</v>
      </c>
    </row>
    <row r="323" spans="1:25" x14ac:dyDescent="0.25">
      <c r="A323" t="s">
        <v>728</v>
      </c>
      <c r="B323" t="s">
        <v>728</v>
      </c>
      <c r="C323" t="s">
        <v>729</v>
      </c>
      <c r="D323" t="s">
        <v>741</v>
      </c>
      <c r="E323" t="s">
        <v>742</v>
      </c>
      <c r="F323">
        <v>1</v>
      </c>
      <c r="G323" t="s">
        <v>6018</v>
      </c>
      <c r="H323">
        <v>2022</v>
      </c>
      <c r="I323" t="s">
        <v>4</v>
      </c>
      <c r="J323" t="s">
        <v>6007</v>
      </c>
      <c r="K323" t="s">
        <v>5</v>
      </c>
      <c r="L323" t="s">
        <v>735</v>
      </c>
      <c r="M323" t="s">
        <v>106</v>
      </c>
      <c r="P323" s="4">
        <f t="shared" si="15"/>
        <v>100.03999999999999</v>
      </c>
      <c r="Q323" s="4">
        <v>100.03999999999999</v>
      </c>
      <c r="R323" s="1">
        <f t="shared" si="16"/>
        <v>1</v>
      </c>
      <c r="S323">
        <v>1</v>
      </c>
      <c r="T323" t="s">
        <v>7</v>
      </c>
      <c r="U323" t="str">
        <f t="shared" si="17"/>
        <v>no</v>
      </c>
      <c r="Y323" t="s">
        <v>6006</v>
      </c>
    </row>
    <row r="324" spans="1:25" x14ac:dyDescent="0.25">
      <c r="A324" t="s">
        <v>728</v>
      </c>
      <c r="B324" t="s">
        <v>728</v>
      </c>
      <c r="C324" t="s">
        <v>728</v>
      </c>
      <c r="D324" t="s">
        <v>743</v>
      </c>
      <c r="E324" t="s">
        <v>744</v>
      </c>
      <c r="F324">
        <v>1</v>
      </c>
      <c r="G324" t="s">
        <v>6018</v>
      </c>
      <c r="H324">
        <v>2020</v>
      </c>
      <c r="I324" t="s">
        <v>4</v>
      </c>
      <c r="J324" t="s">
        <v>6007</v>
      </c>
      <c r="K324" t="s">
        <v>5</v>
      </c>
      <c r="L324" t="s">
        <v>745</v>
      </c>
      <c r="P324" s="4">
        <f t="shared" si="15"/>
        <v>54</v>
      </c>
      <c r="Q324" s="4">
        <v>54</v>
      </c>
      <c r="R324" s="1">
        <f t="shared" si="16"/>
        <v>1</v>
      </c>
      <c r="S324">
        <v>1</v>
      </c>
      <c r="T324" t="s">
        <v>11</v>
      </c>
      <c r="U324" t="str">
        <f t="shared" si="17"/>
        <v>no</v>
      </c>
      <c r="Y324" t="s">
        <v>6006</v>
      </c>
    </row>
    <row r="325" spans="1:25" x14ac:dyDescent="0.25">
      <c r="A325" t="s">
        <v>728</v>
      </c>
      <c r="B325" t="s">
        <v>728</v>
      </c>
      <c r="C325" t="s">
        <v>728</v>
      </c>
      <c r="D325" t="s">
        <v>746</v>
      </c>
      <c r="E325" t="s">
        <v>747</v>
      </c>
      <c r="F325">
        <v>1</v>
      </c>
      <c r="G325" t="s">
        <v>6018</v>
      </c>
      <c r="H325">
        <v>2023</v>
      </c>
      <c r="I325" t="s">
        <v>4</v>
      </c>
      <c r="J325" t="s">
        <v>6007</v>
      </c>
      <c r="K325" t="s">
        <v>5</v>
      </c>
      <c r="L325" t="s">
        <v>748</v>
      </c>
      <c r="P325" s="4">
        <f t="shared" si="15"/>
        <v>100</v>
      </c>
      <c r="Q325" s="4">
        <v>100</v>
      </c>
      <c r="R325" s="1">
        <f t="shared" si="16"/>
        <v>1</v>
      </c>
      <c r="S325">
        <v>1</v>
      </c>
      <c r="T325" t="s">
        <v>7</v>
      </c>
      <c r="U325" t="str">
        <f t="shared" si="17"/>
        <v>no</v>
      </c>
      <c r="Y325" t="s">
        <v>6006</v>
      </c>
    </row>
    <row r="326" spans="1:25" x14ac:dyDescent="0.25">
      <c r="A326" t="s">
        <v>728</v>
      </c>
      <c r="B326" t="s">
        <v>728</v>
      </c>
      <c r="C326" t="s">
        <v>728</v>
      </c>
      <c r="D326" t="s">
        <v>749</v>
      </c>
      <c r="E326" t="s">
        <v>750</v>
      </c>
      <c r="F326">
        <v>1</v>
      </c>
      <c r="G326" t="s">
        <v>6018</v>
      </c>
      <c r="H326">
        <v>2018</v>
      </c>
      <c r="I326" t="s">
        <v>4</v>
      </c>
      <c r="J326" t="s">
        <v>6007</v>
      </c>
      <c r="K326" t="s">
        <v>5</v>
      </c>
      <c r="L326" t="s">
        <v>751</v>
      </c>
      <c r="M326" t="s">
        <v>752</v>
      </c>
      <c r="P326" s="4">
        <f t="shared" si="15"/>
        <v>184.67999999999998</v>
      </c>
      <c r="Q326" s="4">
        <v>184.67999999999998</v>
      </c>
      <c r="R326" s="1">
        <f t="shared" si="16"/>
        <v>1</v>
      </c>
      <c r="S326">
        <v>1</v>
      </c>
      <c r="T326" t="s">
        <v>11</v>
      </c>
      <c r="U326" t="str">
        <f t="shared" si="17"/>
        <v>no</v>
      </c>
      <c r="Y326" t="s">
        <v>6006</v>
      </c>
    </row>
    <row r="327" spans="1:25" x14ac:dyDescent="0.25">
      <c r="A327" t="s">
        <v>728</v>
      </c>
      <c r="B327" t="s">
        <v>728</v>
      </c>
      <c r="C327" t="s">
        <v>728</v>
      </c>
      <c r="D327" t="s">
        <v>749</v>
      </c>
      <c r="E327" t="s">
        <v>753</v>
      </c>
      <c r="F327">
        <v>1</v>
      </c>
      <c r="G327" t="s">
        <v>6018</v>
      </c>
      <c r="H327">
        <v>2021</v>
      </c>
      <c r="I327" t="s">
        <v>4</v>
      </c>
      <c r="J327" t="s">
        <v>6007</v>
      </c>
      <c r="K327" t="s">
        <v>5</v>
      </c>
      <c r="L327" t="s">
        <v>751</v>
      </c>
      <c r="M327" t="s">
        <v>752</v>
      </c>
      <c r="P327" s="4">
        <f t="shared" si="15"/>
        <v>51.8</v>
      </c>
      <c r="Q327" s="4">
        <v>51.8</v>
      </c>
      <c r="R327" s="1">
        <f t="shared" si="16"/>
        <v>1</v>
      </c>
      <c r="S327">
        <v>1</v>
      </c>
      <c r="T327" t="s">
        <v>11</v>
      </c>
      <c r="U327" t="str">
        <f t="shared" si="17"/>
        <v>no</v>
      </c>
      <c r="Y327" t="s">
        <v>6006</v>
      </c>
    </row>
    <row r="328" spans="1:25" x14ac:dyDescent="0.25">
      <c r="A328" t="s">
        <v>728</v>
      </c>
      <c r="B328" t="s">
        <v>728</v>
      </c>
      <c r="C328" t="s">
        <v>728</v>
      </c>
      <c r="D328" t="s">
        <v>749</v>
      </c>
      <c r="E328" t="s">
        <v>754</v>
      </c>
      <c r="F328">
        <v>1</v>
      </c>
      <c r="G328" t="s">
        <v>6018</v>
      </c>
      <c r="H328">
        <v>2020</v>
      </c>
      <c r="I328" t="s">
        <v>4</v>
      </c>
      <c r="J328" t="s">
        <v>6007</v>
      </c>
      <c r="K328" t="s">
        <v>5</v>
      </c>
      <c r="L328" t="s">
        <v>751</v>
      </c>
      <c r="M328" t="s">
        <v>752</v>
      </c>
      <c r="P328" s="4">
        <f t="shared" si="15"/>
        <v>56.615000000000002</v>
      </c>
      <c r="Q328" s="4">
        <v>56.615000000000002</v>
      </c>
      <c r="R328" s="1">
        <f t="shared" si="16"/>
        <v>1</v>
      </c>
      <c r="S328">
        <v>1</v>
      </c>
      <c r="T328" t="s">
        <v>11</v>
      </c>
      <c r="U328" t="str">
        <f t="shared" si="17"/>
        <v>no</v>
      </c>
      <c r="Y328" t="s">
        <v>6006</v>
      </c>
    </row>
    <row r="329" spans="1:25" x14ac:dyDescent="0.25">
      <c r="A329" t="s">
        <v>728</v>
      </c>
      <c r="B329" t="s">
        <v>728</v>
      </c>
      <c r="C329" t="s">
        <v>728</v>
      </c>
      <c r="D329" t="s">
        <v>749</v>
      </c>
      <c r="E329" t="s">
        <v>755</v>
      </c>
      <c r="F329">
        <v>1</v>
      </c>
      <c r="G329" t="s">
        <v>6018</v>
      </c>
      <c r="H329">
        <v>2022</v>
      </c>
      <c r="I329" t="s">
        <v>4</v>
      </c>
      <c r="J329" t="s">
        <v>6007</v>
      </c>
      <c r="K329" t="s">
        <v>5</v>
      </c>
      <c r="L329" t="s">
        <v>751</v>
      </c>
      <c r="M329" t="s">
        <v>752</v>
      </c>
      <c r="P329" s="4">
        <f t="shared" si="15"/>
        <v>138</v>
      </c>
      <c r="Q329" s="4">
        <v>138</v>
      </c>
      <c r="R329" s="1">
        <f t="shared" si="16"/>
        <v>1</v>
      </c>
      <c r="S329">
        <v>1</v>
      </c>
      <c r="T329" t="s">
        <v>7</v>
      </c>
      <c r="U329" t="str">
        <f t="shared" si="17"/>
        <v>no</v>
      </c>
      <c r="Y329" t="s">
        <v>6006</v>
      </c>
    </row>
    <row r="330" spans="1:25" x14ac:dyDescent="0.25">
      <c r="A330" t="s">
        <v>728</v>
      </c>
      <c r="B330" t="s">
        <v>728</v>
      </c>
      <c r="C330" t="s">
        <v>728</v>
      </c>
      <c r="D330" t="s">
        <v>756</v>
      </c>
      <c r="E330" t="s">
        <v>757</v>
      </c>
      <c r="F330">
        <v>1</v>
      </c>
      <c r="G330" t="s">
        <v>6018</v>
      </c>
      <c r="H330">
        <v>2018</v>
      </c>
      <c r="I330" t="s">
        <v>4</v>
      </c>
      <c r="J330" t="s">
        <v>6007</v>
      </c>
      <c r="K330" t="s">
        <v>5</v>
      </c>
      <c r="L330" t="s">
        <v>758</v>
      </c>
      <c r="M330" t="s">
        <v>752</v>
      </c>
      <c r="P330" s="4">
        <f t="shared" si="15"/>
        <v>48.675000000000004</v>
      </c>
      <c r="Q330" s="4">
        <v>48.675000000000004</v>
      </c>
      <c r="R330" s="1">
        <f t="shared" si="16"/>
        <v>1</v>
      </c>
      <c r="S330">
        <v>1</v>
      </c>
      <c r="T330" t="s">
        <v>11</v>
      </c>
      <c r="U330" t="str">
        <f t="shared" si="17"/>
        <v>no</v>
      </c>
      <c r="Y330" t="s">
        <v>6006</v>
      </c>
    </row>
    <row r="331" spans="1:25" x14ac:dyDescent="0.25">
      <c r="A331" t="s">
        <v>728</v>
      </c>
      <c r="B331" t="s">
        <v>728</v>
      </c>
      <c r="C331" t="s">
        <v>728</v>
      </c>
      <c r="D331" t="s">
        <v>759</v>
      </c>
      <c r="E331" t="s">
        <v>760</v>
      </c>
      <c r="F331">
        <v>1</v>
      </c>
      <c r="G331" t="s">
        <v>6018</v>
      </c>
      <c r="H331">
        <v>2022</v>
      </c>
      <c r="I331" t="s">
        <v>4</v>
      </c>
      <c r="J331" t="s">
        <v>6007</v>
      </c>
      <c r="K331" t="s">
        <v>5</v>
      </c>
      <c r="L331" t="s">
        <v>761</v>
      </c>
      <c r="P331" s="4">
        <f t="shared" si="15"/>
        <v>76</v>
      </c>
      <c r="Q331" s="4">
        <v>76</v>
      </c>
      <c r="R331" s="1">
        <f t="shared" si="16"/>
        <v>1</v>
      </c>
      <c r="S331">
        <v>1</v>
      </c>
      <c r="T331" t="s">
        <v>7</v>
      </c>
      <c r="U331" t="str">
        <f t="shared" si="17"/>
        <v>no</v>
      </c>
      <c r="Y331" t="s">
        <v>6006</v>
      </c>
    </row>
    <row r="332" spans="1:25" x14ac:dyDescent="0.25">
      <c r="A332" t="s">
        <v>728</v>
      </c>
      <c r="B332" t="s">
        <v>728</v>
      </c>
      <c r="C332" t="s">
        <v>728</v>
      </c>
      <c r="D332" t="s">
        <v>728</v>
      </c>
      <c r="E332" t="s">
        <v>762</v>
      </c>
      <c r="F332">
        <v>1</v>
      </c>
      <c r="G332" t="s">
        <v>6018</v>
      </c>
      <c r="H332">
        <v>2023</v>
      </c>
      <c r="I332" t="s">
        <v>4</v>
      </c>
      <c r="J332" t="s">
        <v>6007</v>
      </c>
      <c r="K332" t="s">
        <v>5</v>
      </c>
      <c r="L332" t="s">
        <v>109</v>
      </c>
      <c r="M332" t="s">
        <v>110</v>
      </c>
      <c r="P332" s="4">
        <f t="shared" si="15"/>
        <v>42</v>
      </c>
      <c r="Q332" s="4">
        <v>42</v>
      </c>
      <c r="R332" s="1">
        <f t="shared" si="16"/>
        <v>1</v>
      </c>
      <c r="S332">
        <v>1</v>
      </c>
      <c r="T332" t="s">
        <v>7</v>
      </c>
      <c r="U332" t="str">
        <f t="shared" si="17"/>
        <v>no</v>
      </c>
      <c r="Y332" t="s">
        <v>6006</v>
      </c>
    </row>
    <row r="333" spans="1:25" x14ac:dyDescent="0.25">
      <c r="A333" t="s">
        <v>728</v>
      </c>
      <c r="B333" t="s">
        <v>728</v>
      </c>
      <c r="C333" t="s">
        <v>728</v>
      </c>
      <c r="D333" t="s">
        <v>609</v>
      </c>
      <c r="E333" t="s">
        <v>763</v>
      </c>
      <c r="F333">
        <v>1</v>
      </c>
      <c r="G333" t="s">
        <v>6018</v>
      </c>
      <c r="H333">
        <v>2023</v>
      </c>
      <c r="I333" t="s">
        <v>4</v>
      </c>
      <c r="J333" t="s">
        <v>6007</v>
      </c>
      <c r="K333" t="s">
        <v>5</v>
      </c>
      <c r="L333" t="s">
        <v>109</v>
      </c>
      <c r="M333" t="s">
        <v>110</v>
      </c>
      <c r="N333" t="s">
        <v>110</v>
      </c>
      <c r="P333" s="4">
        <f t="shared" si="15"/>
        <v>90</v>
      </c>
      <c r="Q333" s="4">
        <v>90</v>
      </c>
      <c r="R333" s="1">
        <f t="shared" si="16"/>
        <v>1</v>
      </c>
      <c r="S333">
        <v>1</v>
      </c>
      <c r="T333" t="s">
        <v>7</v>
      </c>
      <c r="U333" t="str">
        <f t="shared" si="17"/>
        <v>no</v>
      </c>
      <c r="Y333" t="s">
        <v>6006</v>
      </c>
    </row>
    <row r="334" spans="1:25" x14ac:dyDescent="0.25">
      <c r="A334" t="s">
        <v>728</v>
      </c>
      <c r="B334" t="s">
        <v>728</v>
      </c>
      <c r="C334" t="s">
        <v>728</v>
      </c>
      <c r="E334" t="s">
        <v>764</v>
      </c>
      <c r="F334">
        <v>1</v>
      </c>
      <c r="G334" t="s">
        <v>6018</v>
      </c>
      <c r="H334">
        <v>2021</v>
      </c>
      <c r="I334" t="s">
        <v>4</v>
      </c>
      <c r="J334" t="s">
        <v>6007</v>
      </c>
      <c r="K334" t="s">
        <v>5</v>
      </c>
      <c r="L334" t="s">
        <v>109</v>
      </c>
      <c r="M334" t="s">
        <v>110</v>
      </c>
      <c r="P334" s="4">
        <f t="shared" si="15"/>
        <v>9.84</v>
      </c>
      <c r="Q334" s="4">
        <v>9.84</v>
      </c>
      <c r="R334" s="1">
        <f t="shared" si="16"/>
        <v>1</v>
      </c>
      <c r="S334">
        <v>1</v>
      </c>
      <c r="T334" t="s">
        <v>11</v>
      </c>
      <c r="U334" t="str">
        <f t="shared" si="17"/>
        <v>no</v>
      </c>
      <c r="Y334" t="s">
        <v>6006</v>
      </c>
    </row>
    <row r="335" spans="1:25" x14ac:dyDescent="0.25">
      <c r="A335" t="s">
        <v>728</v>
      </c>
      <c r="B335" t="s">
        <v>728</v>
      </c>
      <c r="C335" t="s">
        <v>728</v>
      </c>
      <c r="E335" t="s">
        <v>765</v>
      </c>
      <c r="F335">
        <v>1</v>
      </c>
      <c r="G335" t="s">
        <v>6018</v>
      </c>
      <c r="H335">
        <v>2019</v>
      </c>
      <c r="I335" t="s">
        <v>4</v>
      </c>
      <c r="J335" t="s">
        <v>6007</v>
      </c>
      <c r="K335" t="s">
        <v>5</v>
      </c>
      <c r="L335" t="s">
        <v>14</v>
      </c>
      <c r="M335" t="s">
        <v>766</v>
      </c>
      <c r="O335" t="s">
        <v>16</v>
      </c>
      <c r="P335" s="4">
        <f t="shared" si="15"/>
        <v>246.52499999999998</v>
      </c>
      <c r="Q335" s="4">
        <v>246.52499999999998</v>
      </c>
      <c r="R335" s="1">
        <f t="shared" si="16"/>
        <v>0</v>
      </c>
      <c r="S335">
        <v>0</v>
      </c>
      <c r="T335" t="s">
        <v>17</v>
      </c>
      <c r="U335" t="str">
        <f t="shared" si="17"/>
        <v>yes</v>
      </c>
      <c r="Y335" t="s">
        <v>6006</v>
      </c>
    </row>
    <row r="336" spans="1:25" x14ac:dyDescent="0.25">
      <c r="A336" t="s">
        <v>728</v>
      </c>
      <c r="B336" t="s">
        <v>728</v>
      </c>
      <c r="C336" t="s">
        <v>728</v>
      </c>
      <c r="E336" t="s">
        <v>767</v>
      </c>
      <c r="F336">
        <v>1</v>
      </c>
      <c r="G336" t="s">
        <v>6018</v>
      </c>
      <c r="H336">
        <v>2016</v>
      </c>
      <c r="I336" t="s">
        <v>4</v>
      </c>
      <c r="J336" t="s">
        <v>6007</v>
      </c>
      <c r="K336" t="s">
        <v>5</v>
      </c>
      <c r="L336" t="s">
        <v>14</v>
      </c>
      <c r="P336" s="4">
        <f t="shared" si="15"/>
        <v>91.52</v>
      </c>
      <c r="Q336" s="4">
        <v>91.52</v>
      </c>
      <c r="R336" s="1">
        <f t="shared" si="16"/>
        <v>1</v>
      </c>
      <c r="S336">
        <v>1</v>
      </c>
      <c r="T336" t="s">
        <v>11</v>
      </c>
      <c r="U336" t="str">
        <f t="shared" si="17"/>
        <v>no</v>
      </c>
      <c r="Y336" t="s">
        <v>6006</v>
      </c>
    </row>
    <row r="337" spans="1:25" x14ac:dyDescent="0.25">
      <c r="A337" t="s">
        <v>728</v>
      </c>
      <c r="B337" t="s">
        <v>728</v>
      </c>
      <c r="C337" t="s">
        <v>728</v>
      </c>
      <c r="E337" t="s">
        <v>768</v>
      </c>
      <c r="F337">
        <v>1</v>
      </c>
      <c r="G337" t="s">
        <v>6018</v>
      </c>
      <c r="H337">
        <v>2017</v>
      </c>
      <c r="I337" t="s">
        <v>4</v>
      </c>
      <c r="J337" t="s">
        <v>6007</v>
      </c>
      <c r="K337" t="s">
        <v>5</v>
      </c>
      <c r="L337" t="s">
        <v>14</v>
      </c>
      <c r="P337" s="4">
        <f t="shared" si="15"/>
        <v>63.8</v>
      </c>
      <c r="Q337" s="4">
        <v>63.8</v>
      </c>
      <c r="R337" s="1">
        <f t="shared" si="16"/>
        <v>1</v>
      </c>
      <c r="S337">
        <v>1</v>
      </c>
      <c r="T337" t="s">
        <v>11</v>
      </c>
      <c r="U337" t="str">
        <f t="shared" si="17"/>
        <v>no</v>
      </c>
      <c r="Y337" t="s">
        <v>6006</v>
      </c>
    </row>
    <row r="338" spans="1:25" x14ac:dyDescent="0.25">
      <c r="A338" t="s">
        <v>728</v>
      </c>
      <c r="B338" t="s">
        <v>728</v>
      </c>
      <c r="C338" t="s">
        <v>728</v>
      </c>
      <c r="E338" t="s">
        <v>769</v>
      </c>
      <c r="F338">
        <v>1</v>
      </c>
      <c r="G338" t="s">
        <v>6018</v>
      </c>
      <c r="H338">
        <v>2016</v>
      </c>
      <c r="I338" t="s">
        <v>4</v>
      </c>
      <c r="J338" t="s">
        <v>6007</v>
      </c>
      <c r="K338" t="s">
        <v>5</v>
      </c>
      <c r="L338" t="s">
        <v>14</v>
      </c>
      <c r="M338" t="s">
        <v>770</v>
      </c>
      <c r="O338" t="s">
        <v>771</v>
      </c>
      <c r="P338" s="4">
        <f t="shared" si="15"/>
        <v>274</v>
      </c>
      <c r="Q338" s="4">
        <v>274</v>
      </c>
      <c r="R338" s="1">
        <f t="shared" si="16"/>
        <v>0</v>
      </c>
      <c r="S338">
        <v>0</v>
      </c>
      <c r="T338" t="s">
        <v>17</v>
      </c>
      <c r="U338" t="str">
        <f t="shared" si="17"/>
        <v>yes</v>
      </c>
      <c r="Y338" t="s">
        <v>6006</v>
      </c>
    </row>
    <row r="339" spans="1:25" x14ac:dyDescent="0.25">
      <c r="A339" t="s">
        <v>728</v>
      </c>
      <c r="B339" t="s">
        <v>728</v>
      </c>
      <c r="C339" t="s">
        <v>728</v>
      </c>
      <c r="E339" t="s">
        <v>772</v>
      </c>
      <c r="F339">
        <v>1</v>
      </c>
      <c r="G339" t="s">
        <v>6018</v>
      </c>
      <c r="H339">
        <v>2017</v>
      </c>
      <c r="I339" t="s">
        <v>4</v>
      </c>
      <c r="J339" t="s">
        <v>6007</v>
      </c>
      <c r="K339" t="s">
        <v>5</v>
      </c>
      <c r="L339" t="s">
        <v>14</v>
      </c>
      <c r="M339" t="s">
        <v>770</v>
      </c>
      <c r="O339" t="s">
        <v>771</v>
      </c>
      <c r="P339" s="4">
        <f t="shared" si="15"/>
        <v>114.48</v>
      </c>
      <c r="Q339" s="4">
        <v>114.48</v>
      </c>
      <c r="R339" s="1">
        <f t="shared" si="16"/>
        <v>0</v>
      </c>
      <c r="S339">
        <v>0</v>
      </c>
      <c r="T339" t="s">
        <v>17</v>
      </c>
      <c r="U339" t="str">
        <f t="shared" si="17"/>
        <v>yes</v>
      </c>
      <c r="Y339" t="s">
        <v>6006</v>
      </c>
    </row>
    <row r="340" spans="1:25" x14ac:dyDescent="0.25">
      <c r="A340" t="s">
        <v>728</v>
      </c>
      <c r="B340" t="s">
        <v>728</v>
      </c>
      <c r="C340" t="s">
        <v>728</v>
      </c>
      <c r="E340" t="s">
        <v>773</v>
      </c>
      <c r="F340">
        <v>1</v>
      </c>
      <c r="G340" t="s">
        <v>6018</v>
      </c>
      <c r="H340">
        <v>2018</v>
      </c>
      <c r="I340" t="s">
        <v>4</v>
      </c>
      <c r="J340" t="s">
        <v>6007</v>
      </c>
      <c r="K340" t="s">
        <v>5</v>
      </c>
      <c r="L340" t="s">
        <v>14</v>
      </c>
      <c r="M340" t="s">
        <v>770</v>
      </c>
      <c r="O340" t="s">
        <v>771</v>
      </c>
      <c r="P340" s="4">
        <f t="shared" si="15"/>
        <v>68.399999999999991</v>
      </c>
      <c r="Q340" s="4">
        <v>68.399999999999991</v>
      </c>
      <c r="R340" s="1">
        <f t="shared" si="16"/>
        <v>0</v>
      </c>
      <c r="S340">
        <v>0</v>
      </c>
      <c r="T340" t="s">
        <v>17</v>
      </c>
      <c r="U340" t="str">
        <f t="shared" si="17"/>
        <v>yes</v>
      </c>
      <c r="Y340" t="s">
        <v>6006</v>
      </c>
    </row>
    <row r="341" spans="1:25" x14ac:dyDescent="0.25">
      <c r="A341" t="s">
        <v>728</v>
      </c>
      <c r="B341" t="s">
        <v>728</v>
      </c>
      <c r="C341" t="s">
        <v>728</v>
      </c>
      <c r="E341" t="s">
        <v>774</v>
      </c>
      <c r="F341">
        <v>1</v>
      </c>
      <c r="G341" t="s">
        <v>6018</v>
      </c>
      <c r="H341">
        <v>2018</v>
      </c>
      <c r="I341" t="s">
        <v>4</v>
      </c>
      <c r="J341" t="s">
        <v>6007</v>
      </c>
      <c r="K341" t="s">
        <v>5</v>
      </c>
      <c r="L341" t="s">
        <v>14</v>
      </c>
      <c r="M341" t="s">
        <v>770</v>
      </c>
      <c r="O341" t="s">
        <v>775</v>
      </c>
      <c r="P341" s="4">
        <f t="shared" si="15"/>
        <v>63.000000000000007</v>
      </c>
      <c r="Q341" s="4">
        <v>63.000000000000007</v>
      </c>
      <c r="R341" s="1">
        <f t="shared" si="16"/>
        <v>0</v>
      </c>
      <c r="S341">
        <v>0</v>
      </c>
      <c r="T341" t="s">
        <v>17</v>
      </c>
      <c r="U341" t="str">
        <f t="shared" si="17"/>
        <v>yes</v>
      </c>
      <c r="Y341" t="s">
        <v>6006</v>
      </c>
    </row>
    <row r="342" spans="1:25" x14ac:dyDescent="0.25">
      <c r="A342" t="s">
        <v>728</v>
      </c>
      <c r="B342" t="s">
        <v>728</v>
      </c>
      <c r="C342" t="s">
        <v>728</v>
      </c>
      <c r="E342" t="s">
        <v>776</v>
      </c>
      <c r="F342">
        <v>1</v>
      </c>
      <c r="G342" t="s">
        <v>6018</v>
      </c>
      <c r="H342">
        <v>2019</v>
      </c>
      <c r="I342" t="s">
        <v>4</v>
      </c>
      <c r="J342" t="s">
        <v>6007</v>
      </c>
      <c r="K342" t="s">
        <v>5</v>
      </c>
      <c r="L342" t="s">
        <v>14</v>
      </c>
      <c r="M342" t="s">
        <v>770</v>
      </c>
      <c r="O342" t="s">
        <v>771</v>
      </c>
      <c r="P342" s="4">
        <f t="shared" si="15"/>
        <v>87.779999999999987</v>
      </c>
      <c r="Q342" s="4">
        <v>87.779999999999987</v>
      </c>
      <c r="R342" s="1">
        <f t="shared" si="16"/>
        <v>0</v>
      </c>
      <c r="S342">
        <v>0</v>
      </c>
      <c r="T342" t="s">
        <v>17</v>
      </c>
      <c r="U342" t="str">
        <f t="shared" si="17"/>
        <v>yes</v>
      </c>
      <c r="Y342" t="s">
        <v>6006</v>
      </c>
    </row>
    <row r="343" spans="1:25" x14ac:dyDescent="0.25">
      <c r="A343" t="s">
        <v>728</v>
      </c>
      <c r="B343" t="s">
        <v>728</v>
      </c>
      <c r="C343" t="s">
        <v>728</v>
      </c>
      <c r="E343" t="s">
        <v>777</v>
      </c>
      <c r="F343">
        <v>1</v>
      </c>
      <c r="G343" t="s">
        <v>6018</v>
      </c>
      <c r="H343">
        <v>2020</v>
      </c>
      <c r="I343" t="s">
        <v>4</v>
      </c>
      <c r="J343" t="s">
        <v>6007</v>
      </c>
      <c r="K343" t="s">
        <v>5</v>
      </c>
      <c r="L343" t="s">
        <v>14</v>
      </c>
      <c r="M343" t="s">
        <v>770</v>
      </c>
      <c r="O343" t="s">
        <v>771</v>
      </c>
      <c r="P343" s="4">
        <f t="shared" si="15"/>
        <v>50.4</v>
      </c>
      <c r="Q343" s="4">
        <v>50.4</v>
      </c>
      <c r="R343" s="1">
        <f t="shared" si="16"/>
        <v>0</v>
      </c>
      <c r="S343">
        <v>0</v>
      </c>
      <c r="T343" t="s">
        <v>17</v>
      </c>
      <c r="U343" t="str">
        <f t="shared" si="17"/>
        <v>yes</v>
      </c>
      <c r="Y343" t="s">
        <v>6006</v>
      </c>
    </row>
    <row r="344" spans="1:25" x14ac:dyDescent="0.25">
      <c r="A344" t="s">
        <v>728</v>
      </c>
      <c r="B344" t="s">
        <v>728</v>
      </c>
      <c r="C344" t="s">
        <v>728</v>
      </c>
      <c r="E344" t="s">
        <v>778</v>
      </c>
      <c r="F344">
        <v>1</v>
      </c>
      <c r="G344" t="s">
        <v>6018</v>
      </c>
      <c r="H344">
        <v>2021</v>
      </c>
      <c r="I344" t="s">
        <v>4</v>
      </c>
      <c r="J344" t="s">
        <v>6007</v>
      </c>
      <c r="K344" t="s">
        <v>5</v>
      </c>
      <c r="L344" t="s">
        <v>14</v>
      </c>
      <c r="M344" t="s">
        <v>770</v>
      </c>
      <c r="O344" t="s">
        <v>771</v>
      </c>
      <c r="P344" s="4">
        <f t="shared" si="15"/>
        <v>22.5</v>
      </c>
      <c r="Q344" s="4">
        <v>22.5</v>
      </c>
      <c r="R344" s="1">
        <f t="shared" si="16"/>
        <v>0</v>
      </c>
      <c r="S344">
        <v>0</v>
      </c>
      <c r="T344" t="s">
        <v>17</v>
      </c>
      <c r="U344" t="str">
        <f t="shared" si="17"/>
        <v>yes</v>
      </c>
      <c r="Y344" t="s">
        <v>6006</v>
      </c>
    </row>
    <row r="345" spans="1:25" x14ac:dyDescent="0.25">
      <c r="A345" t="s">
        <v>728</v>
      </c>
      <c r="B345" t="s">
        <v>728</v>
      </c>
      <c r="C345" t="s">
        <v>728</v>
      </c>
      <c r="E345" t="s">
        <v>779</v>
      </c>
      <c r="F345">
        <v>1</v>
      </c>
      <c r="G345" t="s">
        <v>6018</v>
      </c>
      <c r="H345">
        <v>2021</v>
      </c>
      <c r="I345" t="s">
        <v>4</v>
      </c>
      <c r="J345" t="s">
        <v>6007</v>
      </c>
      <c r="K345" t="s">
        <v>5</v>
      </c>
      <c r="L345" t="s">
        <v>14</v>
      </c>
      <c r="M345" t="s">
        <v>770</v>
      </c>
      <c r="O345" t="s">
        <v>771</v>
      </c>
      <c r="P345" s="4">
        <f t="shared" si="15"/>
        <v>0</v>
      </c>
      <c r="Q345" s="4"/>
      <c r="R345" s="1">
        <f t="shared" si="16"/>
        <v>0</v>
      </c>
      <c r="T345" t="s">
        <v>17</v>
      </c>
      <c r="U345" t="str">
        <f t="shared" si="17"/>
        <v>yes</v>
      </c>
      <c r="Y345" t="s">
        <v>6006</v>
      </c>
    </row>
    <row r="346" spans="1:25" x14ac:dyDescent="0.25">
      <c r="A346" t="s">
        <v>728</v>
      </c>
      <c r="B346" t="s">
        <v>728</v>
      </c>
      <c r="C346" t="s">
        <v>728</v>
      </c>
      <c r="E346" t="s">
        <v>780</v>
      </c>
      <c r="F346">
        <v>1</v>
      </c>
      <c r="G346" t="s">
        <v>6018</v>
      </c>
      <c r="H346">
        <v>2015</v>
      </c>
      <c r="I346" t="s">
        <v>4</v>
      </c>
      <c r="J346" t="s">
        <v>6007</v>
      </c>
      <c r="K346" t="s">
        <v>5</v>
      </c>
      <c r="L346" t="s">
        <v>14</v>
      </c>
      <c r="P346" s="4">
        <f t="shared" si="15"/>
        <v>7.15</v>
      </c>
      <c r="Q346" s="4">
        <v>7.15</v>
      </c>
      <c r="R346" s="1">
        <f t="shared" si="16"/>
        <v>1</v>
      </c>
      <c r="S346">
        <v>1</v>
      </c>
      <c r="T346" t="s">
        <v>11</v>
      </c>
      <c r="U346" t="str">
        <f t="shared" si="17"/>
        <v>no</v>
      </c>
      <c r="Y346" t="s">
        <v>6006</v>
      </c>
    </row>
    <row r="347" spans="1:25" x14ac:dyDescent="0.25">
      <c r="A347" t="s">
        <v>728</v>
      </c>
      <c r="B347" t="s">
        <v>728</v>
      </c>
      <c r="C347" t="s">
        <v>728</v>
      </c>
      <c r="E347" t="s">
        <v>781</v>
      </c>
      <c r="F347">
        <v>1</v>
      </c>
      <c r="G347" t="s">
        <v>6018</v>
      </c>
      <c r="H347">
        <v>2022</v>
      </c>
      <c r="I347" t="s">
        <v>4</v>
      </c>
      <c r="J347" t="s">
        <v>6007</v>
      </c>
      <c r="K347" t="s">
        <v>5</v>
      </c>
      <c r="L347" t="s">
        <v>782</v>
      </c>
      <c r="P347" s="4">
        <f t="shared" si="15"/>
        <v>54</v>
      </c>
      <c r="Q347" s="4">
        <v>54</v>
      </c>
      <c r="R347" s="1">
        <f t="shared" si="16"/>
        <v>1</v>
      </c>
      <c r="S347">
        <v>1</v>
      </c>
      <c r="T347" t="s">
        <v>7</v>
      </c>
      <c r="U347" t="str">
        <f t="shared" si="17"/>
        <v>no</v>
      </c>
      <c r="Y347" t="s">
        <v>6006</v>
      </c>
    </row>
    <row r="348" spans="1:25" x14ac:dyDescent="0.25">
      <c r="A348" t="s">
        <v>728</v>
      </c>
      <c r="B348" t="s">
        <v>728</v>
      </c>
      <c r="C348" t="s">
        <v>728</v>
      </c>
      <c r="D348" t="s">
        <v>783</v>
      </c>
      <c r="E348" t="s">
        <v>784</v>
      </c>
      <c r="F348">
        <v>1</v>
      </c>
      <c r="G348" t="s">
        <v>6018</v>
      </c>
      <c r="H348">
        <v>2021</v>
      </c>
      <c r="I348" t="s">
        <v>4</v>
      </c>
      <c r="J348" t="s">
        <v>6007</v>
      </c>
      <c r="K348" t="s">
        <v>5</v>
      </c>
      <c r="L348" t="s">
        <v>785</v>
      </c>
      <c r="P348" s="4">
        <f t="shared" si="15"/>
        <v>77.72</v>
      </c>
      <c r="Q348" s="4">
        <v>77.72</v>
      </c>
      <c r="R348" s="1">
        <f t="shared" si="16"/>
        <v>1</v>
      </c>
      <c r="S348">
        <v>1</v>
      </c>
      <c r="T348" t="s">
        <v>11</v>
      </c>
      <c r="U348" t="str">
        <f t="shared" si="17"/>
        <v>no</v>
      </c>
      <c r="Y348" t="s">
        <v>6006</v>
      </c>
    </row>
    <row r="349" spans="1:25" x14ac:dyDescent="0.25">
      <c r="A349" t="s">
        <v>728</v>
      </c>
      <c r="B349" t="s">
        <v>728</v>
      </c>
      <c r="C349" t="s">
        <v>728</v>
      </c>
      <c r="E349" t="s">
        <v>786</v>
      </c>
      <c r="F349">
        <v>1</v>
      </c>
      <c r="G349" t="s">
        <v>6018</v>
      </c>
      <c r="H349">
        <v>2023</v>
      </c>
      <c r="I349" t="s">
        <v>4</v>
      </c>
      <c r="J349" t="s">
        <v>6007</v>
      </c>
      <c r="K349" t="s">
        <v>574</v>
      </c>
      <c r="L349" t="s">
        <v>787</v>
      </c>
      <c r="P349" s="4">
        <f t="shared" si="15"/>
        <v>99.8</v>
      </c>
      <c r="Q349" s="4">
        <v>99.8</v>
      </c>
      <c r="R349" s="1">
        <f t="shared" si="16"/>
        <v>1</v>
      </c>
      <c r="S349">
        <v>1</v>
      </c>
      <c r="T349" t="s">
        <v>7</v>
      </c>
      <c r="U349" t="str">
        <f t="shared" si="17"/>
        <v>no</v>
      </c>
      <c r="Y349" t="s">
        <v>6006</v>
      </c>
    </row>
    <row r="350" spans="1:25" x14ac:dyDescent="0.25">
      <c r="A350" t="s">
        <v>728</v>
      </c>
      <c r="B350" t="s">
        <v>728</v>
      </c>
      <c r="C350" t="s">
        <v>728</v>
      </c>
      <c r="E350" t="s">
        <v>788</v>
      </c>
      <c r="F350">
        <v>1</v>
      </c>
      <c r="G350" t="s">
        <v>6018</v>
      </c>
      <c r="H350">
        <v>2014</v>
      </c>
      <c r="I350" t="s">
        <v>4</v>
      </c>
      <c r="J350" t="s">
        <v>6007</v>
      </c>
      <c r="K350" t="s">
        <v>21</v>
      </c>
      <c r="L350" t="s">
        <v>22</v>
      </c>
      <c r="N350" t="s">
        <v>56</v>
      </c>
      <c r="O350" t="s">
        <v>789</v>
      </c>
      <c r="P350" s="4">
        <f t="shared" si="15"/>
        <v>159</v>
      </c>
      <c r="Q350" s="4">
        <v>159</v>
      </c>
      <c r="R350" s="1">
        <f t="shared" si="16"/>
        <v>0</v>
      </c>
      <c r="S350">
        <v>0</v>
      </c>
      <c r="T350" t="s">
        <v>40</v>
      </c>
      <c r="U350" t="str">
        <f t="shared" si="17"/>
        <v>yes</v>
      </c>
      <c r="Y350" t="s">
        <v>6006</v>
      </c>
    </row>
    <row r="351" spans="1:25" x14ac:dyDescent="0.25">
      <c r="A351" t="s">
        <v>728</v>
      </c>
      <c r="B351" t="s">
        <v>728</v>
      </c>
      <c r="C351" t="s">
        <v>728</v>
      </c>
      <c r="E351" t="s">
        <v>790</v>
      </c>
      <c r="F351">
        <v>1</v>
      </c>
      <c r="G351" t="s">
        <v>6018</v>
      </c>
      <c r="H351">
        <v>2014</v>
      </c>
      <c r="I351" t="s">
        <v>4</v>
      </c>
      <c r="J351" t="s">
        <v>6007</v>
      </c>
      <c r="K351" t="s">
        <v>21</v>
      </c>
      <c r="L351" t="s">
        <v>22</v>
      </c>
      <c r="N351" t="s">
        <v>56</v>
      </c>
      <c r="O351" t="s">
        <v>789</v>
      </c>
      <c r="P351" s="4">
        <f t="shared" si="15"/>
        <v>143</v>
      </c>
      <c r="Q351" s="4">
        <v>143</v>
      </c>
      <c r="R351" s="1">
        <f t="shared" si="16"/>
        <v>0</v>
      </c>
      <c r="S351">
        <v>0</v>
      </c>
      <c r="T351" t="s">
        <v>40</v>
      </c>
      <c r="U351" t="str">
        <f t="shared" si="17"/>
        <v>yes</v>
      </c>
      <c r="Y351" t="s">
        <v>6006</v>
      </c>
    </row>
    <row r="352" spans="1:25" x14ac:dyDescent="0.25">
      <c r="A352" t="s">
        <v>728</v>
      </c>
      <c r="B352" t="s">
        <v>728</v>
      </c>
      <c r="C352" t="s">
        <v>791</v>
      </c>
      <c r="D352" t="s">
        <v>43</v>
      </c>
      <c r="E352" t="s">
        <v>792</v>
      </c>
      <c r="F352">
        <v>1</v>
      </c>
      <c r="G352" t="s">
        <v>6018</v>
      </c>
      <c r="H352">
        <v>2022</v>
      </c>
      <c r="I352" t="s">
        <v>4</v>
      </c>
      <c r="J352" t="s">
        <v>6007</v>
      </c>
      <c r="K352" t="s">
        <v>5</v>
      </c>
      <c r="L352" t="s">
        <v>793</v>
      </c>
      <c r="P352" s="4">
        <f t="shared" si="15"/>
        <v>48.96</v>
      </c>
      <c r="Q352" s="4">
        <v>48.96</v>
      </c>
      <c r="R352" s="1">
        <f t="shared" si="16"/>
        <v>1</v>
      </c>
      <c r="S352">
        <v>1</v>
      </c>
      <c r="T352" t="s">
        <v>7</v>
      </c>
      <c r="U352" t="str">
        <f t="shared" si="17"/>
        <v>no</v>
      </c>
      <c r="Y352" t="s">
        <v>6006</v>
      </c>
    </row>
    <row r="353" spans="1:25" x14ac:dyDescent="0.25">
      <c r="A353" t="s">
        <v>728</v>
      </c>
      <c r="B353" t="s">
        <v>728</v>
      </c>
      <c r="C353" t="s">
        <v>791</v>
      </c>
      <c r="D353" t="s">
        <v>794</v>
      </c>
      <c r="E353" t="s">
        <v>795</v>
      </c>
      <c r="F353">
        <v>1</v>
      </c>
      <c r="G353" t="s">
        <v>6018</v>
      </c>
      <c r="H353">
        <v>2023</v>
      </c>
      <c r="I353" t="s">
        <v>4</v>
      </c>
      <c r="J353" t="s">
        <v>6007</v>
      </c>
      <c r="K353" t="s">
        <v>5</v>
      </c>
      <c r="L353" t="s">
        <v>796</v>
      </c>
      <c r="P353" s="4">
        <f t="shared" si="15"/>
        <v>51</v>
      </c>
      <c r="Q353" s="4">
        <v>51</v>
      </c>
      <c r="R353" s="1">
        <f t="shared" si="16"/>
        <v>1</v>
      </c>
      <c r="S353">
        <v>1</v>
      </c>
      <c r="T353" t="s">
        <v>7</v>
      </c>
      <c r="U353" t="str">
        <f t="shared" si="17"/>
        <v>no</v>
      </c>
      <c r="Y353" t="s">
        <v>6006</v>
      </c>
    </row>
    <row r="354" spans="1:25" x14ac:dyDescent="0.25">
      <c r="A354" t="s">
        <v>728</v>
      </c>
      <c r="B354" t="s">
        <v>728</v>
      </c>
      <c r="C354" t="s">
        <v>791</v>
      </c>
      <c r="D354" t="s">
        <v>794</v>
      </c>
      <c r="E354" t="s">
        <v>797</v>
      </c>
      <c r="F354">
        <v>1</v>
      </c>
      <c r="G354" t="s">
        <v>6018</v>
      </c>
      <c r="H354">
        <v>2022</v>
      </c>
      <c r="I354" t="s">
        <v>4</v>
      </c>
      <c r="J354" t="s">
        <v>6007</v>
      </c>
      <c r="K354" t="s">
        <v>5</v>
      </c>
      <c r="L354" t="s">
        <v>796</v>
      </c>
      <c r="P354" s="4">
        <f t="shared" si="15"/>
        <v>51</v>
      </c>
      <c r="Q354" s="4">
        <v>51</v>
      </c>
      <c r="R354" s="1">
        <f t="shared" si="16"/>
        <v>1</v>
      </c>
      <c r="S354">
        <v>1</v>
      </c>
      <c r="T354" t="s">
        <v>7</v>
      </c>
      <c r="U354" t="str">
        <f t="shared" si="17"/>
        <v>no</v>
      </c>
      <c r="Y354" t="s">
        <v>6006</v>
      </c>
    </row>
    <row r="355" spans="1:25" x14ac:dyDescent="0.25">
      <c r="A355" t="s">
        <v>728</v>
      </c>
      <c r="B355" t="s">
        <v>728</v>
      </c>
      <c r="C355" t="s">
        <v>791</v>
      </c>
      <c r="D355" t="s">
        <v>798</v>
      </c>
      <c r="E355" t="s">
        <v>799</v>
      </c>
      <c r="F355">
        <v>1</v>
      </c>
      <c r="G355" t="s">
        <v>6018</v>
      </c>
      <c r="H355">
        <v>2019</v>
      </c>
      <c r="I355" t="s">
        <v>4</v>
      </c>
      <c r="J355" t="s">
        <v>6007</v>
      </c>
      <c r="K355" t="s">
        <v>5</v>
      </c>
      <c r="L355" t="s">
        <v>796</v>
      </c>
      <c r="M355" t="s">
        <v>800</v>
      </c>
      <c r="P355" s="4">
        <f t="shared" si="15"/>
        <v>214.50000000000003</v>
      </c>
      <c r="Q355" s="4">
        <v>214.50000000000003</v>
      </c>
      <c r="R355" s="1">
        <f t="shared" si="16"/>
        <v>1</v>
      </c>
      <c r="S355">
        <v>1</v>
      </c>
      <c r="T355" t="s">
        <v>11</v>
      </c>
      <c r="U355" t="str">
        <f t="shared" si="17"/>
        <v>no</v>
      </c>
      <c r="Y355" t="s">
        <v>6006</v>
      </c>
    </row>
    <row r="356" spans="1:25" x14ac:dyDescent="0.25">
      <c r="A356" t="s">
        <v>728</v>
      </c>
      <c r="B356" t="s">
        <v>728</v>
      </c>
      <c r="C356" t="s">
        <v>791</v>
      </c>
      <c r="D356" t="s">
        <v>801</v>
      </c>
      <c r="E356" t="s">
        <v>802</v>
      </c>
      <c r="F356">
        <v>1</v>
      </c>
      <c r="G356" t="s">
        <v>6018</v>
      </c>
      <c r="H356">
        <v>2020</v>
      </c>
      <c r="I356" t="s">
        <v>4</v>
      </c>
      <c r="J356" t="s">
        <v>6007</v>
      </c>
      <c r="K356" t="s">
        <v>5</v>
      </c>
      <c r="L356" t="s">
        <v>803</v>
      </c>
      <c r="M356" t="s">
        <v>804</v>
      </c>
      <c r="P356" s="4">
        <f t="shared" si="15"/>
        <v>36.96</v>
      </c>
      <c r="Q356" s="4">
        <v>36.96</v>
      </c>
      <c r="R356" s="1">
        <f t="shared" si="16"/>
        <v>1</v>
      </c>
      <c r="S356">
        <v>1</v>
      </c>
      <c r="T356" t="s">
        <v>11</v>
      </c>
      <c r="U356" t="str">
        <f t="shared" si="17"/>
        <v>no</v>
      </c>
      <c r="Y356" t="s">
        <v>6006</v>
      </c>
    </row>
    <row r="357" spans="1:25" x14ac:dyDescent="0.25">
      <c r="A357" t="s">
        <v>728</v>
      </c>
      <c r="B357" t="s">
        <v>728</v>
      </c>
      <c r="C357" t="s">
        <v>791</v>
      </c>
      <c r="D357" t="s">
        <v>805</v>
      </c>
      <c r="E357" t="s">
        <v>806</v>
      </c>
      <c r="F357">
        <v>1</v>
      </c>
      <c r="G357" t="s">
        <v>6018</v>
      </c>
      <c r="H357">
        <v>2018</v>
      </c>
      <c r="I357" t="s">
        <v>4</v>
      </c>
      <c r="J357" t="s">
        <v>6007</v>
      </c>
      <c r="K357" t="s">
        <v>5</v>
      </c>
      <c r="L357" t="s">
        <v>807</v>
      </c>
      <c r="P357" s="4">
        <f t="shared" si="15"/>
        <v>34.199999999999996</v>
      </c>
      <c r="Q357" s="4">
        <v>34.199999999999996</v>
      </c>
      <c r="R357" s="1">
        <f t="shared" si="16"/>
        <v>1</v>
      </c>
      <c r="S357">
        <v>1</v>
      </c>
      <c r="T357" t="s">
        <v>11</v>
      </c>
      <c r="U357" t="str">
        <f t="shared" si="17"/>
        <v>no</v>
      </c>
      <c r="Y357" t="s">
        <v>6006</v>
      </c>
    </row>
    <row r="358" spans="1:25" x14ac:dyDescent="0.25">
      <c r="A358" t="s">
        <v>728</v>
      </c>
      <c r="B358" t="s">
        <v>728</v>
      </c>
      <c r="C358" t="s">
        <v>791</v>
      </c>
      <c r="D358" t="s">
        <v>805</v>
      </c>
      <c r="E358" t="s">
        <v>808</v>
      </c>
      <c r="F358">
        <v>1</v>
      </c>
      <c r="G358" t="s">
        <v>6018</v>
      </c>
      <c r="H358">
        <v>2021</v>
      </c>
      <c r="I358" t="s">
        <v>4</v>
      </c>
      <c r="J358" t="s">
        <v>6007</v>
      </c>
      <c r="K358" t="s">
        <v>5</v>
      </c>
      <c r="L358" t="s">
        <v>807</v>
      </c>
      <c r="P358" s="4">
        <f t="shared" si="15"/>
        <v>78</v>
      </c>
      <c r="Q358" s="4">
        <v>78</v>
      </c>
      <c r="R358" s="1">
        <f t="shared" si="16"/>
        <v>1</v>
      </c>
      <c r="S358">
        <v>1</v>
      </c>
      <c r="T358" t="s">
        <v>11</v>
      </c>
      <c r="U358" t="str">
        <f t="shared" si="17"/>
        <v>no</v>
      </c>
      <c r="Y358" t="s">
        <v>6006</v>
      </c>
    </row>
    <row r="359" spans="1:25" x14ac:dyDescent="0.25">
      <c r="A359" t="s">
        <v>728</v>
      </c>
      <c r="B359" t="s">
        <v>728</v>
      </c>
      <c r="C359" t="s">
        <v>791</v>
      </c>
      <c r="D359" t="s">
        <v>809</v>
      </c>
      <c r="E359" t="s">
        <v>810</v>
      </c>
      <c r="F359">
        <v>1</v>
      </c>
      <c r="G359" t="s">
        <v>6018</v>
      </c>
      <c r="H359">
        <v>2019</v>
      </c>
      <c r="I359" t="s">
        <v>4</v>
      </c>
      <c r="J359" t="s">
        <v>6007</v>
      </c>
      <c r="K359" t="s">
        <v>5</v>
      </c>
      <c r="L359" t="s">
        <v>807</v>
      </c>
      <c r="P359" s="4">
        <f t="shared" si="15"/>
        <v>215.45999999999998</v>
      </c>
      <c r="Q359" s="4">
        <v>215.45999999999998</v>
      </c>
      <c r="R359" s="1">
        <f t="shared" si="16"/>
        <v>1</v>
      </c>
      <c r="S359">
        <v>1</v>
      </c>
      <c r="T359" t="s">
        <v>40</v>
      </c>
      <c r="U359" t="str">
        <f t="shared" si="17"/>
        <v>no</v>
      </c>
      <c r="Y359" t="s">
        <v>6006</v>
      </c>
    </row>
    <row r="360" spans="1:25" x14ac:dyDescent="0.25">
      <c r="A360" t="s">
        <v>728</v>
      </c>
      <c r="B360" t="s">
        <v>728</v>
      </c>
      <c r="C360" t="s">
        <v>791</v>
      </c>
      <c r="D360" t="s">
        <v>805</v>
      </c>
      <c r="E360" t="s">
        <v>811</v>
      </c>
      <c r="F360">
        <v>1</v>
      </c>
      <c r="G360" t="s">
        <v>6018</v>
      </c>
      <c r="H360">
        <v>2018</v>
      </c>
      <c r="I360" t="s">
        <v>4</v>
      </c>
      <c r="J360" t="s">
        <v>6007</v>
      </c>
      <c r="K360" t="s">
        <v>5</v>
      </c>
      <c r="L360" t="s">
        <v>807</v>
      </c>
      <c r="M360" t="s">
        <v>812</v>
      </c>
      <c r="P360" s="4">
        <f t="shared" si="15"/>
        <v>226.79999999999998</v>
      </c>
      <c r="Q360" s="4">
        <v>226.79999999999998</v>
      </c>
      <c r="R360" s="1">
        <f t="shared" si="16"/>
        <v>1</v>
      </c>
      <c r="S360">
        <v>1</v>
      </c>
      <c r="T360" t="s">
        <v>40</v>
      </c>
      <c r="U360" t="str">
        <f t="shared" si="17"/>
        <v>no</v>
      </c>
      <c r="Y360" t="s">
        <v>6006</v>
      </c>
    </row>
    <row r="361" spans="1:25" x14ac:dyDescent="0.25">
      <c r="A361" t="s">
        <v>728</v>
      </c>
      <c r="B361" t="s">
        <v>728</v>
      </c>
      <c r="C361" t="s">
        <v>791</v>
      </c>
      <c r="D361" t="s">
        <v>813</v>
      </c>
      <c r="E361" t="s">
        <v>814</v>
      </c>
      <c r="F361">
        <v>1</v>
      </c>
      <c r="G361" t="s">
        <v>6018</v>
      </c>
      <c r="H361">
        <v>2020</v>
      </c>
      <c r="I361" t="s">
        <v>4</v>
      </c>
      <c r="J361" t="s">
        <v>6007</v>
      </c>
      <c r="K361" t="s">
        <v>5</v>
      </c>
      <c r="L361" t="s">
        <v>807</v>
      </c>
      <c r="P361" s="4">
        <f t="shared" si="15"/>
        <v>58.994999999999997</v>
      </c>
      <c r="Q361" s="4">
        <v>58.994999999999997</v>
      </c>
      <c r="R361" s="1">
        <f t="shared" si="16"/>
        <v>1</v>
      </c>
      <c r="S361">
        <v>1</v>
      </c>
      <c r="T361" t="s">
        <v>40</v>
      </c>
      <c r="U361" t="str">
        <f t="shared" si="17"/>
        <v>no</v>
      </c>
      <c r="Y361" t="s">
        <v>6006</v>
      </c>
    </row>
    <row r="362" spans="1:25" x14ac:dyDescent="0.25">
      <c r="A362" t="s">
        <v>728</v>
      </c>
      <c r="B362" t="s">
        <v>728</v>
      </c>
      <c r="C362" t="s">
        <v>791</v>
      </c>
      <c r="D362" t="s">
        <v>815</v>
      </c>
      <c r="E362" t="s">
        <v>816</v>
      </c>
      <c r="F362">
        <v>1</v>
      </c>
      <c r="G362" t="s">
        <v>6018</v>
      </c>
      <c r="H362">
        <v>2022</v>
      </c>
      <c r="I362" t="s">
        <v>4</v>
      </c>
      <c r="J362" t="s">
        <v>6007</v>
      </c>
      <c r="K362" t="s">
        <v>5</v>
      </c>
      <c r="L362" t="s">
        <v>807</v>
      </c>
      <c r="P362" s="4">
        <f t="shared" si="15"/>
        <v>280</v>
      </c>
      <c r="Q362" s="4">
        <v>280</v>
      </c>
      <c r="R362" s="1">
        <f t="shared" si="16"/>
        <v>1</v>
      </c>
      <c r="S362">
        <v>1</v>
      </c>
      <c r="T362" t="s">
        <v>7</v>
      </c>
      <c r="U362" t="str">
        <f t="shared" si="17"/>
        <v>no</v>
      </c>
      <c r="Y362" t="s">
        <v>6006</v>
      </c>
    </row>
    <row r="363" spans="1:25" x14ac:dyDescent="0.25">
      <c r="A363" t="s">
        <v>728</v>
      </c>
      <c r="B363" t="s">
        <v>728</v>
      </c>
      <c r="C363" t="s">
        <v>791</v>
      </c>
      <c r="D363" t="s">
        <v>805</v>
      </c>
      <c r="E363" t="s">
        <v>817</v>
      </c>
      <c r="F363">
        <v>1</v>
      </c>
      <c r="G363" t="s">
        <v>6018</v>
      </c>
      <c r="H363">
        <v>2021</v>
      </c>
      <c r="I363" t="s">
        <v>4</v>
      </c>
      <c r="J363" t="s">
        <v>6007</v>
      </c>
      <c r="K363" t="s">
        <v>5</v>
      </c>
      <c r="L363" t="s">
        <v>807</v>
      </c>
      <c r="P363" s="4">
        <f t="shared" si="15"/>
        <v>66</v>
      </c>
      <c r="Q363" s="4">
        <v>66</v>
      </c>
      <c r="R363" s="1">
        <f t="shared" si="16"/>
        <v>1</v>
      </c>
      <c r="S363">
        <v>1</v>
      </c>
      <c r="T363" t="s">
        <v>7</v>
      </c>
      <c r="U363" t="str">
        <f t="shared" si="17"/>
        <v>no</v>
      </c>
      <c r="Y363" t="s">
        <v>6006</v>
      </c>
    </row>
    <row r="364" spans="1:25" x14ac:dyDescent="0.25">
      <c r="A364" t="s">
        <v>728</v>
      </c>
      <c r="B364" t="s">
        <v>728</v>
      </c>
      <c r="C364" t="s">
        <v>791</v>
      </c>
      <c r="D364" t="s">
        <v>798</v>
      </c>
      <c r="E364" t="s">
        <v>818</v>
      </c>
      <c r="F364">
        <v>1</v>
      </c>
      <c r="G364" t="s">
        <v>6018</v>
      </c>
      <c r="H364">
        <v>2018</v>
      </c>
      <c r="I364" t="s">
        <v>4</v>
      </c>
      <c r="J364" t="s">
        <v>6007</v>
      </c>
      <c r="K364" t="s">
        <v>5</v>
      </c>
      <c r="L364" t="s">
        <v>819</v>
      </c>
      <c r="P364" s="4">
        <f t="shared" si="15"/>
        <v>96.464999999999989</v>
      </c>
      <c r="Q364" s="4">
        <v>96.464999999999989</v>
      </c>
      <c r="R364" s="1">
        <f t="shared" si="16"/>
        <v>1</v>
      </c>
      <c r="S364">
        <v>1</v>
      </c>
      <c r="T364" t="s">
        <v>11</v>
      </c>
      <c r="U364" t="str">
        <f t="shared" si="17"/>
        <v>no</v>
      </c>
      <c r="Y364" t="s">
        <v>6006</v>
      </c>
    </row>
    <row r="365" spans="1:25" x14ac:dyDescent="0.25">
      <c r="A365" t="s">
        <v>728</v>
      </c>
      <c r="B365" t="s">
        <v>728</v>
      </c>
      <c r="C365" t="s">
        <v>791</v>
      </c>
      <c r="D365" t="s">
        <v>801</v>
      </c>
      <c r="E365" t="s">
        <v>820</v>
      </c>
      <c r="F365">
        <v>1</v>
      </c>
      <c r="G365" t="s">
        <v>6018</v>
      </c>
      <c r="H365">
        <v>2017</v>
      </c>
      <c r="I365" t="s">
        <v>4</v>
      </c>
      <c r="J365" t="s">
        <v>6007</v>
      </c>
      <c r="K365" t="s">
        <v>5</v>
      </c>
      <c r="L365" t="s">
        <v>821</v>
      </c>
      <c r="M365" t="s">
        <v>106</v>
      </c>
      <c r="P365" s="4">
        <f t="shared" si="15"/>
        <v>58</v>
      </c>
      <c r="Q365" s="4">
        <v>58</v>
      </c>
      <c r="R365" s="1">
        <f t="shared" si="16"/>
        <v>1</v>
      </c>
      <c r="S365">
        <v>1</v>
      </c>
      <c r="T365" t="s">
        <v>11</v>
      </c>
      <c r="U365" t="str">
        <f t="shared" si="17"/>
        <v>no</v>
      </c>
      <c r="Y365" t="s">
        <v>6006</v>
      </c>
    </row>
    <row r="366" spans="1:25" x14ac:dyDescent="0.25">
      <c r="A366" t="s">
        <v>728</v>
      </c>
      <c r="B366" t="s">
        <v>728</v>
      </c>
      <c r="C366" t="s">
        <v>791</v>
      </c>
      <c r="D366" t="s">
        <v>801</v>
      </c>
      <c r="E366" t="s">
        <v>822</v>
      </c>
      <c r="F366">
        <v>1</v>
      </c>
      <c r="G366" t="s">
        <v>6018</v>
      </c>
      <c r="H366">
        <v>2021</v>
      </c>
      <c r="I366" t="s">
        <v>4</v>
      </c>
      <c r="J366" t="s">
        <v>6007</v>
      </c>
      <c r="K366" t="s">
        <v>5</v>
      </c>
      <c r="L366" t="s">
        <v>821</v>
      </c>
      <c r="M366" t="s">
        <v>106</v>
      </c>
      <c r="P366" s="4">
        <f t="shared" si="15"/>
        <v>85</v>
      </c>
      <c r="Q366" s="4">
        <v>85</v>
      </c>
      <c r="R366" s="1">
        <f t="shared" si="16"/>
        <v>1</v>
      </c>
      <c r="S366">
        <v>1</v>
      </c>
      <c r="T366" t="s">
        <v>7</v>
      </c>
      <c r="U366" t="str">
        <f t="shared" si="17"/>
        <v>no</v>
      </c>
      <c r="Y366" t="s">
        <v>6006</v>
      </c>
    </row>
    <row r="367" spans="1:25" x14ac:dyDescent="0.25">
      <c r="A367" t="s">
        <v>728</v>
      </c>
      <c r="B367" t="s">
        <v>728</v>
      </c>
      <c r="C367" t="s">
        <v>791</v>
      </c>
      <c r="D367" t="s">
        <v>801</v>
      </c>
      <c r="E367" t="s">
        <v>823</v>
      </c>
      <c r="F367">
        <v>1</v>
      </c>
      <c r="G367" t="s">
        <v>6018</v>
      </c>
      <c r="H367">
        <v>2022</v>
      </c>
      <c r="I367" t="s">
        <v>4</v>
      </c>
      <c r="J367" t="s">
        <v>6007</v>
      </c>
      <c r="K367" t="s">
        <v>5</v>
      </c>
      <c r="L367" t="s">
        <v>821</v>
      </c>
      <c r="P367" s="4">
        <f t="shared" si="15"/>
        <v>100.125</v>
      </c>
      <c r="Q367" s="4">
        <v>100.125</v>
      </c>
      <c r="R367" s="1">
        <f t="shared" si="16"/>
        <v>1</v>
      </c>
      <c r="S367">
        <v>1</v>
      </c>
      <c r="T367" t="s">
        <v>7</v>
      </c>
      <c r="U367" t="str">
        <f t="shared" si="17"/>
        <v>no</v>
      </c>
      <c r="Y367" t="s">
        <v>6006</v>
      </c>
    </row>
    <row r="368" spans="1:25" x14ac:dyDescent="0.25">
      <c r="A368" t="s">
        <v>728</v>
      </c>
      <c r="B368" t="s">
        <v>728</v>
      </c>
      <c r="C368" t="s">
        <v>791</v>
      </c>
      <c r="D368" t="s">
        <v>824</v>
      </c>
      <c r="E368" t="s">
        <v>825</v>
      </c>
      <c r="F368">
        <v>1</v>
      </c>
      <c r="G368" t="s">
        <v>6018</v>
      </c>
      <c r="H368">
        <v>2018</v>
      </c>
      <c r="I368" t="s">
        <v>4</v>
      </c>
      <c r="J368" t="s">
        <v>6007</v>
      </c>
      <c r="K368" t="s">
        <v>5</v>
      </c>
      <c r="L368" t="s">
        <v>782</v>
      </c>
      <c r="M368" t="s">
        <v>106</v>
      </c>
      <c r="P368" s="4">
        <f t="shared" si="15"/>
        <v>168.85000000000002</v>
      </c>
      <c r="Q368" s="4">
        <v>168.85000000000002</v>
      </c>
      <c r="R368" s="1">
        <f t="shared" si="16"/>
        <v>1</v>
      </c>
      <c r="S368">
        <v>1</v>
      </c>
      <c r="T368" t="s">
        <v>11</v>
      </c>
      <c r="U368" t="str">
        <f t="shared" si="17"/>
        <v>no</v>
      </c>
      <c r="Y368" t="s">
        <v>6006</v>
      </c>
    </row>
    <row r="369" spans="1:25" x14ac:dyDescent="0.25">
      <c r="A369" t="s">
        <v>728</v>
      </c>
      <c r="B369" t="s">
        <v>728</v>
      </c>
      <c r="C369" t="s">
        <v>791</v>
      </c>
      <c r="D369" t="s">
        <v>826</v>
      </c>
      <c r="E369" t="s">
        <v>827</v>
      </c>
      <c r="F369">
        <v>1</v>
      </c>
      <c r="G369" t="s">
        <v>6018</v>
      </c>
      <c r="H369">
        <v>2020</v>
      </c>
      <c r="I369" t="s">
        <v>4</v>
      </c>
      <c r="J369" t="s">
        <v>6007</v>
      </c>
      <c r="K369" t="s">
        <v>5</v>
      </c>
      <c r="L369" t="s">
        <v>828</v>
      </c>
      <c r="P369" s="4">
        <f t="shared" si="15"/>
        <v>56.000000000000007</v>
      </c>
      <c r="Q369" s="4">
        <v>56.000000000000007</v>
      </c>
      <c r="R369" s="1">
        <f t="shared" si="16"/>
        <v>1</v>
      </c>
      <c r="S369">
        <v>1</v>
      </c>
      <c r="T369" t="s">
        <v>11</v>
      </c>
      <c r="U369" t="str">
        <f t="shared" si="17"/>
        <v>no</v>
      </c>
      <c r="Y369" t="s">
        <v>6006</v>
      </c>
    </row>
    <row r="370" spans="1:25" x14ac:dyDescent="0.25">
      <c r="A370" t="s">
        <v>728</v>
      </c>
      <c r="B370" t="s">
        <v>728</v>
      </c>
      <c r="C370" t="s">
        <v>791</v>
      </c>
      <c r="D370" t="s">
        <v>829</v>
      </c>
      <c r="E370" t="s">
        <v>830</v>
      </c>
      <c r="F370">
        <v>1</v>
      </c>
      <c r="G370" t="s">
        <v>6018</v>
      </c>
      <c r="H370">
        <v>2022</v>
      </c>
      <c r="I370" t="s">
        <v>4</v>
      </c>
      <c r="J370" t="s">
        <v>6007</v>
      </c>
      <c r="K370" t="s">
        <v>5</v>
      </c>
      <c r="L370" t="s">
        <v>782</v>
      </c>
      <c r="P370" s="4">
        <f t="shared" si="15"/>
        <v>75</v>
      </c>
      <c r="Q370" s="4">
        <v>75</v>
      </c>
      <c r="R370" s="1">
        <f t="shared" si="16"/>
        <v>1</v>
      </c>
      <c r="S370">
        <v>1</v>
      </c>
      <c r="T370" t="s">
        <v>7</v>
      </c>
      <c r="U370" t="str">
        <f t="shared" si="17"/>
        <v>no</v>
      </c>
      <c r="Y370" t="s">
        <v>6006</v>
      </c>
    </row>
    <row r="371" spans="1:25" x14ac:dyDescent="0.25">
      <c r="A371" t="s">
        <v>728</v>
      </c>
      <c r="B371" t="s">
        <v>728</v>
      </c>
      <c r="C371" t="s">
        <v>791</v>
      </c>
      <c r="D371" t="s">
        <v>831</v>
      </c>
      <c r="E371" t="s">
        <v>832</v>
      </c>
      <c r="F371">
        <v>1</v>
      </c>
      <c r="G371" t="s">
        <v>6018</v>
      </c>
      <c r="H371">
        <v>2022</v>
      </c>
      <c r="I371" t="s">
        <v>4</v>
      </c>
      <c r="J371" t="s">
        <v>6007</v>
      </c>
      <c r="K371" t="s">
        <v>5</v>
      </c>
      <c r="L371" t="s">
        <v>782</v>
      </c>
      <c r="P371" s="4">
        <f t="shared" si="15"/>
        <v>90.72</v>
      </c>
      <c r="Q371" s="4">
        <v>90.72</v>
      </c>
      <c r="R371" s="1">
        <f t="shared" si="16"/>
        <v>1</v>
      </c>
      <c r="S371">
        <v>1</v>
      </c>
      <c r="T371" t="s">
        <v>7</v>
      </c>
      <c r="U371" t="str">
        <f t="shared" si="17"/>
        <v>no</v>
      </c>
      <c r="Y371" t="s">
        <v>6006</v>
      </c>
    </row>
    <row r="372" spans="1:25" x14ac:dyDescent="0.25">
      <c r="A372" t="s">
        <v>728</v>
      </c>
      <c r="B372" t="s">
        <v>728</v>
      </c>
      <c r="C372" t="s">
        <v>791</v>
      </c>
      <c r="D372" t="s">
        <v>833</v>
      </c>
      <c r="E372" t="s">
        <v>834</v>
      </c>
      <c r="F372">
        <v>1</v>
      </c>
      <c r="G372" t="s">
        <v>6018</v>
      </c>
      <c r="H372">
        <v>2023</v>
      </c>
      <c r="I372" t="s">
        <v>4</v>
      </c>
      <c r="J372" t="s">
        <v>6007</v>
      </c>
      <c r="K372" t="s">
        <v>5</v>
      </c>
      <c r="L372" t="s">
        <v>782</v>
      </c>
      <c r="P372" s="4">
        <f t="shared" si="15"/>
        <v>99.75</v>
      </c>
      <c r="Q372" s="4">
        <v>99.75</v>
      </c>
      <c r="R372" s="1">
        <f t="shared" si="16"/>
        <v>1</v>
      </c>
      <c r="S372">
        <v>1</v>
      </c>
      <c r="T372" t="s">
        <v>7</v>
      </c>
      <c r="U372" t="str">
        <f t="shared" si="17"/>
        <v>no</v>
      </c>
      <c r="Y372" t="s">
        <v>6006</v>
      </c>
    </row>
    <row r="373" spans="1:25" x14ac:dyDescent="0.25">
      <c r="A373" t="s">
        <v>728</v>
      </c>
      <c r="B373" t="s">
        <v>728</v>
      </c>
      <c r="C373" t="s">
        <v>791</v>
      </c>
      <c r="E373" t="s">
        <v>835</v>
      </c>
      <c r="F373">
        <v>1</v>
      </c>
      <c r="G373" t="s">
        <v>6018</v>
      </c>
      <c r="H373">
        <v>2022</v>
      </c>
      <c r="I373" t="s">
        <v>4</v>
      </c>
      <c r="J373" t="s">
        <v>6007</v>
      </c>
      <c r="K373" t="s">
        <v>5</v>
      </c>
      <c r="L373" t="s">
        <v>782</v>
      </c>
      <c r="P373" s="4">
        <f t="shared" si="15"/>
        <v>78.75</v>
      </c>
      <c r="Q373" s="4">
        <v>78.75</v>
      </c>
      <c r="R373" s="1">
        <f t="shared" si="16"/>
        <v>1</v>
      </c>
      <c r="S373">
        <v>1</v>
      </c>
      <c r="T373" t="s">
        <v>7</v>
      </c>
      <c r="U373" t="str">
        <f t="shared" si="17"/>
        <v>no</v>
      </c>
      <c r="Y373" t="s">
        <v>6006</v>
      </c>
    </row>
    <row r="374" spans="1:25" x14ac:dyDescent="0.25">
      <c r="A374" t="s">
        <v>728</v>
      </c>
      <c r="B374" t="s">
        <v>728</v>
      </c>
      <c r="C374" t="s">
        <v>791</v>
      </c>
      <c r="D374" t="s">
        <v>801</v>
      </c>
      <c r="E374" t="s">
        <v>836</v>
      </c>
      <c r="F374">
        <v>1</v>
      </c>
      <c r="G374" t="s">
        <v>6018</v>
      </c>
      <c r="H374">
        <v>2022</v>
      </c>
      <c r="I374" t="s">
        <v>4</v>
      </c>
      <c r="J374" t="s">
        <v>6007</v>
      </c>
      <c r="K374" t="s">
        <v>5</v>
      </c>
      <c r="L374" t="s">
        <v>782</v>
      </c>
      <c r="P374" s="4">
        <f t="shared" si="15"/>
        <v>57</v>
      </c>
      <c r="Q374" s="4">
        <v>57</v>
      </c>
      <c r="R374" s="1">
        <f t="shared" si="16"/>
        <v>1</v>
      </c>
      <c r="S374">
        <v>1</v>
      </c>
      <c r="T374" t="s">
        <v>7</v>
      </c>
      <c r="U374" t="str">
        <f t="shared" si="17"/>
        <v>no</v>
      </c>
      <c r="Y374" t="s">
        <v>6006</v>
      </c>
    </row>
    <row r="375" spans="1:25" x14ac:dyDescent="0.25">
      <c r="A375" t="s">
        <v>728</v>
      </c>
      <c r="B375" t="s">
        <v>728</v>
      </c>
      <c r="C375" t="s">
        <v>791</v>
      </c>
      <c r="D375" t="s">
        <v>801</v>
      </c>
      <c r="E375" t="s">
        <v>837</v>
      </c>
      <c r="F375">
        <v>1</v>
      </c>
      <c r="G375" t="s">
        <v>6018</v>
      </c>
      <c r="H375">
        <v>2019</v>
      </c>
      <c r="I375" t="s">
        <v>4</v>
      </c>
      <c r="J375" t="s">
        <v>6007</v>
      </c>
      <c r="K375" t="s">
        <v>5</v>
      </c>
      <c r="L375" t="s">
        <v>838</v>
      </c>
      <c r="P375" s="4">
        <f t="shared" si="15"/>
        <v>37</v>
      </c>
      <c r="Q375" s="4">
        <v>37</v>
      </c>
      <c r="R375" s="1">
        <f t="shared" si="16"/>
        <v>1</v>
      </c>
      <c r="S375">
        <v>1</v>
      </c>
      <c r="T375" t="s">
        <v>11</v>
      </c>
      <c r="U375" t="str">
        <f t="shared" si="17"/>
        <v>no</v>
      </c>
      <c r="Y375" t="s">
        <v>6006</v>
      </c>
    </row>
    <row r="376" spans="1:25" x14ac:dyDescent="0.25">
      <c r="A376" t="s">
        <v>728</v>
      </c>
      <c r="B376" t="s">
        <v>728</v>
      </c>
      <c r="C376" t="s">
        <v>729</v>
      </c>
      <c r="D376" t="s">
        <v>839</v>
      </c>
      <c r="E376" t="s">
        <v>840</v>
      </c>
      <c r="F376">
        <v>1</v>
      </c>
      <c r="G376" t="s">
        <v>6018</v>
      </c>
      <c r="H376">
        <v>2022</v>
      </c>
      <c r="I376" t="s">
        <v>4</v>
      </c>
      <c r="J376" t="s">
        <v>6007</v>
      </c>
      <c r="K376" t="s">
        <v>5</v>
      </c>
      <c r="L376" t="s">
        <v>841</v>
      </c>
      <c r="P376" s="4">
        <f t="shared" si="15"/>
        <v>17.16</v>
      </c>
      <c r="Q376" s="4">
        <v>17.16</v>
      </c>
      <c r="R376" s="1">
        <f t="shared" si="16"/>
        <v>1</v>
      </c>
      <c r="S376">
        <v>1</v>
      </c>
      <c r="T376" t="s">
        <v>7</v>
      </c>
      <c r="U376" t="str">
        <f t="shared" si="17"/>
        <v>no</v>
      </c>
      <c r="Y376" t="s">
        <v>6006</v>
      </c>
    </row>
    <row r="377" spans="1:25" x14ac:dyDescent="0.25">
      <c r="A377" t="s">
        <v>728</v>
      </c>
      <c r="B377" t="s">
        <v>728</v>
      </c>
      <c r="C377" t="s">
        <v>842</v>
      </c>
      <c r="D377" t="s">
        <v>843</v>
      </c>
      <c r="E377" t="s">
        <v>844</v>
      </c>
      <c r="F377">
        <v>1</v>
      </c>
      <c r="G377" t="s">
        <v>6018</v>
      </c>
      <c r="H377">
        <v>2018</v>
      </c>
      <c r="I377" t="s">
        <v>4</v>
      </c>
      <c r="J377" t="s">
        <v>6007</v>
      </c>
      <c r="K377" t="s">
        <v>5</v>
      </c>
      <c r="L377" t="s">
        <v>845</v>
      </c>
      <c r="N377" t="s">
        <v>19</v>
      </c>
      <c r="P377" s="4">
        <f t="shared" si="15"/>
        <v>16.64</v>
      </c>
      <c r="Q377" s="4">
        <v>16.64</v>
      </c>
      <c r="R377" s="1">
        <f t="shared" si="16"/>
        <v>1</v>
      </c>
      <c r="S377">
        <v>1</v>
      </c>
      <c r="T377" t="s">
        <v>11</v>
      </c>
      <c r="U377" t="str">
        <f t="shared" si="17"/>
        <v>no</v>
      </c>
      <c r="Y377" t="s">
        <v>6006</v>
      </c>
    </row>
    <row r="378" spans="1:25" x14ac:dyDescent="0.25">
      <c r="A378" t="s">
        <v>728</v>
      </c>
      <c r="B378" t="s">
        <v>728</v>
      </c>
      <c r="C378" t="s">
        <v>842</v>
      </c>
      <c r="D378" t="s">
        <v>846</v>
      </c>
      <c r="E378" t="s">
        <v>847</v>
      </c>
      <c r="F378">
        <v>1</v>
      </c>
      <c r="G378" t="s">
        <v>6018</v>
      </c>
      <c r="H378">
        <v>2023</v>
      </c>
      <c r="I378" t="s">
        <v>4</v>
      </c>
      <c r="J378" t="s">
        <v>6007</v>
      </c>
      <c r="K378" t="s">
        <v>5</v>
      </c>
      <c r="L378" t="s">
        <v>848</v>
      </c>
      <c r="P378" s="4">
        <f t="shared" si="15"/>
        <v>71</v>
      </c>
      <c r="Q378" s="4">
        <v>71</v>
      </c>
      <c r="R378" s="1">
        <f t="shared" si="16"/>
        <v>1</v>
      </c>
      <c r="S378">
        <v>1</v>
      </c>
      <c r="T378" t="s">
        <v>7</v>
      </c>
      <c r="U378" t="str">
        <f t="shared" si="17"/>
        <v>no</v>
      </c>
      <c r="Y378" t="s">
        <v>6006</v>
      </c>
    </row>
    <row r="379" spans="1:25" x14ac:dyDescent="0.25">
      <c r="A379" t="s">
        <v>728</v>
      </c>
      <c r="B379" t="s">
        <v>728</v>
      </c>
      <c r="C379" t="s">
        <v>842</v>
      </c>
      <c r="D379" t="s">
        <v>849</v>
      </c>
      <c r="E379" t="s">
        <v>850</v>
      </c>
      <c r="F379">
        <v>1</v>
      </c>
      <c r="G379" t="s">
        <v>6018</v>
      </c>
      <c r="H379">
        <v>2020</v>
      </c>
      <c r="I379" t="s">
        <v>4</v>
      </c>
      <c r="J379" t="s">
        <v>6007</v>
      </c>
      <c r="K379" t="s">
        <v>5</v>
      </c>
      <c r="L379" t="s">
        <v>851</v>
      </c>
      <c r="P379" s="4">
        <f t="shared" si="15"/>
        <v>108.16</v>
      </c>
      <c r="Q379" s="4">
        <v>108.16</v>
      </c>
      <c r="R379" s="1">
        <f t="shared" si="16"/>
        <v>1</v>
      </c>
      <c r="S379">
        <v>1</v>
      </c>
      <c r="T379" t="s">
        <v>11</v>
      </c>
      <c r="U379" t="str">
        <f t="shared" si="17"/>
        <v>no</v>
      </c>
      <c r="Y379" t="s">
        <v>6006</v>
      </c>
    </row>
    <row r="380" spans="1:25" x14ac:dyDescent="0.25">
      <c r="A380" t="s">
        <v>728</v>
      </c>
      <c r="B380" t="s">
        <v>728</v>
      </c>
      <c r="C380" t="s">
        <v>842</v>
      </c>
      <c r="D380" t="s">
        <v>852</v>
      </c>
      <c r="E380" t="s">
        <v>853</v>
      </c>
      <c r="F380">
        <v>1</v>
      </c>
      <c r="G380" t="s">
        <v>6018</v>
      </c>
      <c r="H380">
        <v>2022</v>
      </c>
      <c r="I380" t="s">
        <v>4</v>
      </c>
      <c r="J380" t="s">
        <v>6007</v>
      </c>
      <c r="K380" t="s">
        <v>5</v>
      </c>
      <c r="L380" t="s">
        <v>109</v>
      </c>
      <c r="M380" t="s">
        <v>110</v>
      </c>
      <c r="P380" s="4">
        <f t="shared" si="15"/>
        <v>74</v>
      </c>
      <c r="Q380" s="4">
        <v>74</v>
      </c>
      <c r="R380" s="1">
        <f t="shared" si="16"/>
        <v>1</v>
      </c>
      <c r="S380">
        <v>1</v>
      </c>
      <c r="T380" t="s">
        <v>7</v>
      </c>
      <c r="U380" t="str">
        <f t="shared" si="17"/>
        <v>no</v>
      </c>
      <c r="Y380" t="s">
        <v>6006</v>
      </c>
    </row>
    <row r="381" spans="1:25" x14ac:dyDescent="0.25">
      <c r="A381" t="s">
        <v>728</v>
      </c>
      <c r="B381" t="s">
        <v>728</v>
      </c>
      <c r="C381" t="s">
        <v>842</v>
      </c>
      <c r="D381" t="s">
        <v>854</v>
      </c>
      <c r="E381" t="s">
        <v>855</v>
      </c>
      <c r="F381">
        <v>1</v>
      </c>
      <c r="G381" t="s">
        <v>6018</v>
      </c>
      <c r="H381">
        <v>2021</v>
      </c>
      <c r="I381" t="s">
        <v>4</v>
      </c>
      <c r="J381" t="s">
        <v>6007</v>
      </c>
      <c r="K381" t="s">
        <v>5</v>
      </c>
      <c r="L381" t="s">
        <v>856</v>
      </c>
      <c r="P381" s="4">
        <f t="shared" si="15"/>
        <v>80</v>
      </c>
      <c r="Q381" s="4">
        <v>80</v>
      </c>
      <c r="R381" s="1">
        <f t="shared" si="16"/>
        <v>1</v>
      </c>
      <c r="S381">
        <v>1</v>
      </c>
      <c r="T381" t="s">
        <v>11</v>
      </c>
      <c r="U381" t="str">
        <f t="shared" si="17"/>
        <v>no</v>
      </c>
      <c r="Y381" t="s">
        <v>6006</v>
      </c>
    </row>
    <row r="382" spans="1:25" x14ac:dyDescent="0.25">
      <c r="A382" t="s">
        <v>728</v>
      </c>
      <c r="B382" t="s">
        <v>728</v>
      </c>
      <c r="C382" t="s">
        <v>182</v>
      </c>
      <c r="D382" t="s">
        <v>857</v>
      </c>
      <c r="E382" t="s">
        <v>858</v>
      </c>
      <c r="F382">
        <v>1</v>
      </c>
      <c r="G382" t="s">
        <v>6018</v>
      </c>
      <c r="H382">
        <v>2023</v>
      </c>
      <c r="I382" t="s">
        <v>4</v>
      </c>
      <c r="J382" t="s">
        <v>6007</v>
      </c>
      <c r="K382" t="s">
        <v>5</v>
      </c>
      <c r="L382" t="s">
        <v>185</v>
      </c>
      <c r="M382" t="s">
        <v>106</v>
      </c>
      <c r="P382" s="4">
        <f t="shared" si="15"/>
        <v>213.2</v>
      </c>
      <c r="Q382" s="4">
        <v>213.2</v>
      </c>
      <c r="R382" s="1">
        <f t="shared" si="16"/>
        <v>1</v>
      </c>
      <c r="S382">
        <v>1</v>
      </c>
      <c r="T382" t="s">
        <v>7</v>
      </c>
      <c r="U382" t="str">
        <f t="shared" si="17"/>
        <v>no</v>
      </c>
      <c r="Y382" t="s">
        <v>6006</v>
      </c>
    </row>
    <row r="383" spans="1:25" x14ac:dyDescent="0.25">
      <c r="A383" t="s">
        <v>728</v>
      </c>
      <c r="B383" t="s">
        <v>728</v>
      </c>
      <c r="C383" t="s">
        <v>859</v>
      </c>
      <c r="D383" t="s">
        <v>860</v>
      </c>
      <c r="E383" t="s">
        <v>861</v>
      </c>
      <c r="F383">
        <v>1</v>
      </c>
      <c r="G383" t="s">
        <v>6018</v>
      </c>
      <c r="H383">
        <v>2018</v>
      </c>
      <c r="I383" t="s">
        <v>4</v>
      </c>
      <c r="J383" t="s">
        <v>6007</v>
      </c>
      <c r="K383" t="s">
        <v>5</v>
      </c>
      <c r="L383" t="s">
        <v>862</v>
      </c>
      <c r="P383" s="4">
        <f t="shared" si="15"/>
        <v>56.1</v>
      </c>
      <c r="Q383" s="4">
        <v>56.1</v>
      </c>
      <c r="R383" s="1">
        <f t="shared" si="16"/>
        <v>1</v>
      </c>
      <c r="S383">
        <v>1</v>
      </c>
      <c r="T383" t="s">
        <v>11</v>
      </c>
      <c r="U383" t="str">
        <f t="shared" si="17"/>
        <v>no</v>
      </c>
      <c r="Y383" t="s">
        <v>6006</v>
      </c>
    </row>
    <row r="384" spans="1:25" x14ac:dyDescent="0.25">
      <c r="A384" t="s">
        <v>728</v>
      </c>
      <c r="B384" t="s">
        <v>728</v>
      </c>
      <c r="C384" t="s">
        <v>859</v>
      </c>
      <c r="D384" t="s">
        <v>860</v>
      </c>
      <c r="E384" t="s">
        <v>863</v>
      </c>
      <c r="F384">
        <v>1</v>
      </c>
      <c r="G384" t="s">
        <v>6018</v>
      </c>
      <c r="H384">
        <v>2022</v>
      </c>
      <c r="I384" t="s">
        <v>4</v>
      </c>
      <c r="J384" t="s">
        <v>6007</v>
      </c>
      <c r="K384" t="s">
        <v>5</v>
      </c>
      <c r="L384" t="s">
        <v>862</v>
      </c>
      <c r="M384" t="s">
        <v>106</v>
      </c>
      <c r="P384" s="4">
        <f t="shared" si="15"/>
        <v>101</v>
      </c>
      <c r="Q384" s="4">
        <v>101</v>
      </c>
      <c r="R384" s="1">
        <f t="shared" si="16"/>
        <v>1</v>
      </c>
      <c r="S384">
        <v>1</v>
      </c>
      <c r="T384" t="s">
        <v>7</v>
      </c>
      <c r="U384" t="str">
        <f t="shared" si="17"/>
        <v>no</v>
      </c>
      <c r="Y384" t="s">
        <v>6006</v>
      </c>
    </row>
    <row r="385" spans="1:25" x14ac:dyDescent="0.25">
      <c r="A385" t="s">
        <v>728</v>
      </c>
      <c r="B385" t="s">
        <v>728</v>
      </c>
      <c r="C385" t="s">
        <v>864</v>
      </c>
      <c r="D385" t="s">
        <v>865</v>
      </c>
      <c r="E385" t="s">
        <v>866</v>
      </c>
      <c r="F385">
        <v>1</v>
      </c>
      <c r="G385" t="s">
        <v>6018</v>
      </c>
      <c r="H385">
        <v>2022</v>
      </c>
      <c r="I385" t="s">
        <v>4</v>
      </c>
      <c r="J385" t="s">
        <v>6007</v>
      </c>
      <c r="K385" t="s">
        <v>5</v>
      </c>
      <c r="L385" t="s">
        <v>867</v>
      </c>
      <c r="P385" s="4">
        <f t="shared" si="15"/>
        <v>80</v>
      </c>
      <c r="Q385" s="4">
        <v>80</v>
      </c>
      <c r="R385" s="1">
        <f t="shared" si="16"/>
        <v>1</v>
      </c>
      <c r="S385">
        <v>1</v>
      </c>
      <c r="T385" t="s">
        <v>7</v>
      </c>
      <c r="U385" t="str">
        <f t="shared" si="17"/>
        <v>no</v>
      </c>
      <c r="Y385" t="s">
        <v>6006</v>
      </c>
    </row>
    <row r="386" spans="1:25" x14ac:dyDescent="0.25">
      <c r="A386" t="s">
        <v>728</v>
      </c>
      <c r="B386" t="s">
        <v>728</v>
      </c>
      <c r="C386" t="s">
        <v>864</v>
      </c>
      <c r="D386" t="s">
        <v>868</v>
      </c>
      <c r="E386" t="s">
        <v>869</v>
      </c>
      <c r="F386">
        <v>1</v>
      </c>
      <c r="G386" t="s">
        <v>6018</v>
      </c>
      <c r="H386">
        <v>2021</v>
      </c>
      <c r="I386" t="s">
        <v>4</v>
      </c>
      <c r="J386" t="s">
        <v>6007</v>
      </c>
      <c r="K386" t="s">
        <v>5</v>
      </c>
      <c r="L386" t="s">
        <v>870</v>
      </c>
      <c r="P386" s="4">
        <f t="shared" ref="P386:P449" si="18">IFERROR(IF(Q386&gt;0,Q386*1,0),0)</f>
        <v>60</v>
      </c>
      <c r="Q386" s="4">
        <v>60</v>
      </c>
      <c r="R386" s="1">
        <f t="shared" ref="R386:R449" si="19">IFERROR(IF(S386&gt;0,S386*1,0),0)</f>
        <v>1</v>
      </c>
      <c r="S386">
        <v>1</v>
      </c>
      <c r="T386" t="s">
        <v>7</v>
      </c>
      <c r="U386" t="str">
        <f t="shared" ref="U386:U449" si="20">IF(S386 = 1,"no","yes")</f>
        <v>no</v>
      </c>
      <c r="Y386" t="s">
        <v>6006</v>
      </c>
    </row>
    <row r="387" spans="1:25" x14ac:dyDescent="0.25">
      <c r="A387" t="s">
        <v>728</v>
      </c>
      <c r="B387" t="s">
        <v>728</v>
      </c>
      <c r="C387" t="s">
        <v>864</v>
      </c>
      <c r="D387" t="s">
        <v>871</v>
      </c>
      <c r="E387" t="s">
        <v>872</v>
      </c>
      <c r="F387">
        <v>1</v>
      </c>
      <c r="G387" t="s">
        <v>6018</v>
      </c>
      <c r="H387">
        <v>2020</v>
      </c>
      <c r="I387" t="s">
        <v>4</v>
      </c>
      <c r="J387" t="s">
        <v>6007</v>
      </c>
      <c r="K387" t="s">
        <v>5</v>
      </c>
      <c r="L387" t="s">
        <v>873</v>
      </c>
      <c r="P387" s="4">
        <f t="shared" si="18"/>
        <v>114.18</v>
      </c>
      <c r="Q387" s="4">
        <v>114.18</v>
      </c>
      <c r="R387" s="1">
        <f t="shared" si="19"/>
        <v>1</v>
      </c>
      <c r="S387">
        <v>1</v>
      </c>
      <c r="T387" t="s">
        <v>11</v>
      </c>
      <c r="U387" t="str">
        <f t="shared" si="20"/>
        <v>no</v>
      </c>
      <c r="Y387" t="s">
        <v>6006</v>
      </c>
    </row>
    <row r="388" spans="1:25" x14ac:dyDescent="0.25">
      <c r="A388" t="s">
        <v>728</v>
      </c>
      <c r="B388" t="s">
        <v>728</v>
      </c>
      <c r="C388" t="s">
        <v>864</v>
      </c>
      <c r="E388" t="s">
        <v>874</v>
      </c>
      <c r="F388">
        <v>1</v>
      </c>
      <c r="G388" t="s">
        <v>6018</v>
      </c>
      <c r="H388">
        <v>2016</v>
      </c>
      <c r="I388" t="s">
        <v>4</v>
      </c>
      <c r="J388" t="s">
        <v>6007</v>
      </c>
      <c r="K388" t="s">
        <v>5</v>
      </c>
      <c r="L388" t="s">
        <v>875</v>
      </c>
      <c r="P388" s="4">
        <f t="shared" si="18"/>
        <v>54</v>
      </c>
      <c r="Q388" s="4">
        <v>54</v>
      </c>
      <c r="R388" s="1">
        <f t="shared" si="19"/>
        <v>1</v>
      </c>
      <c r="S388">
        <v>1</v>
      </c>
      <c r="T388" t="s">
        <v>11</v>
      </c>
      <c r="U388" t="str">
        <f t="shared" si="20"/>
        <v>no</v>
      </c>
      <c r="Y388" t="s">
        <v>6006</v>
      </c>
    </row>
    <row r="389" spans="1:25" x14ac:dyDescent="0.25">
      <c r="A389" t="s">
        <v>728</v>
      </c>
      <c r="B389" t="s">
        <v>728</v>
      </c>
      <c r="C389" t="s">
        <v>864</v>
      </c>
      <c r="D389" t="s">
        <v>876</v>
      </c>
      <c r="E389" t="s">
        <v>877</v>
      </c>
      <c r="F389">
        <v>1</v>
      </c>
      <c r="G389" t="s">
        <v>6018</v>
      </c>
      <c r="H389">
        <v>2018</v>
      </c>
      <c r="I389" t="s">
        <v>4</v>
      </c>
      <c r="J389" t="s">
        <v>6007</v>
      </c>
      <c r="K389" t="s">
        <v>5</v>
      </c>
      <c r="L389" t="s">
        <v>875</v>
      </c>
      <c r="P389" s="4">
        <f t="shared" si="18"/>
        <v>28.499999999999996</v>
      </c>
      <c r="Q389" s="4">
        <v>28.499999999999996</v>
      </c>
      <c r="R389" s="1">
        <f t="shared" si="19"/>
        <v>1</v>
      </c>
      <c r="S389">
        <v>1</v>
      </c>
      <c r="T389" t="s">
        <v>11</v>
      </c>
      <c r="U389" t="str">
        <f t="shared" si="20"/>
        <v>no</v>
      </c>
      <c r="Y389" t="s">
        <v>6006</v>
      </c>
    </row>
    <row r="390" spans="1:25" x14ac:dyDescent="0.25">
      <c r="A390" t="s">
        <v>728</v>
      </c>
      <c r="B390" t="s">
        <v>728</v>
      </c>
      <c r="C390" t="s">
        <v>864</v>
      </c>
      <c r="D390" t="s">
        <v>878</v>
      </c>
      <c r="E390" t="s">
        <v>879</v>
      </c>
      <c r="F390">
        <v>1</v>
      </c>
      <c r="G390" t="s">
        <v>6018</v>
      </c>
      <c r="H390">
        <v>2020</v>
      </c>
      <c r="I390" t="s">
        <v>4</v>
      </c>
      <c r="J390" t="s">
        <v>6007</v>
      </c>
      <c r="K390" t="s">
        <v>5</v>
      </c>
      <c r="L390" t="s">
        <v>875</v>
      </c>
      <c r="P390" s="4">
        <f t="shared" si="18"/>
        <v>73.440000000000012</v>
      </c>
      <c r="Q390" s="4">
        <v>73.440000000000012</v>
      </c>
      <c r="R390" s="1">
        <f t="shared" si="19"/>
        <v>1</v>
      </c>
      <c r="S390">
        <v>1</v>
      </c>
      <c r="T390" t="s">
        <v>11</v>
      </c>
      <c r="U390" t="str">
        <f t="shared" si="20"/>
        <v>no</v>
      </c>
      <c r="Y390" t="s">
        <v>6006</v>
      </c>
    </row>
    <row r="391" spans="1:25" x14ac:dyDescent="0.25">
      <c r="A391" t="s">
        <v>728</v>
      </c>
      <c r="B391" t="s">
        <v>728</v>
      </c>
      <c r="C391" t="s">
        <v>864</v>
      </c>
      <c r="D391" t="s">
        <v>880</v>
      </c>
      <c r="E391" t="s">
        <v>881</v>
      </c>
      <c r="F391">
        <v>1</v>
      </c>
      <c r="G391" t="s">
        <v>6018</v>
      </c>
      <c r="H391">
        <v>2023</v>
      </c>
      <c r="I391" t="s">
        <v>4</v>
      </c>
      <c r="J391" t="s">
        <v>6007</v>
      </c>
      <c r="K391" t="s">
        <v>5</v>
      </c>
      <c r="L391" t="s">
        <v>875</v>
      </c>
      <c r="P391" s="4">
        <f t="shared" si="18"/>
        <v>86.45</v>
      </c>
      <c r="Q391" s="4">
        <v>86.45</v>
      </c>
      <c r="R391" s="1">
        <f t="shared" si="19"/>
        <v>1</v>
      </c>
      <c r="S391">
        <v>1</v>
      </c>
      <c r="T391" t="s">
        <v>7</v>
      </c>
      <c r="U391" t="str">
        <f t="shared" si="20"/>
        <v>no</v>
      </c>
      <c r="Y391" t="s">
        <v>6006</v>
      </c>
    </row>
    <row r="392" spans="1:25" x14ac:dyDescent="0.25">
      <c r="A392" t="s">
        <v>728</v>
      </c>
      <c r="B392" t="s">
        <v>728</v>
      </c>
      <c r="C392" t="s">
        <v>864</v>
      </c>
      <c r="E392" t="s">
        <v>882</v>
      </c>
      <c r="F392">
        <v>1</v>
      </c>
      <c r="G392" t="s">
        <v>6018</v>
      </c>
      <c r="H392">
        <v>2022</v>
      </c>
      <c r="I392" t="s">
        <v>4</v>
      </c>
      <c r="J392" t="s">
        <v>6007</v>
      </c>
      <c r="K392" t="s">
        <v>5</v>
      </c>
      <c r="L392" t="s">
        <v>875</v>
      </c>
      <c r="P392" s="4">
        <f t="shared" si="18"/>
        <v>83.72</v>
      </c>
      <c r="Q392" s="4">
        <v>83.72</v>
      </c>
      <c r="R392" s="1">
        <f t="shared" si="19"/>
        <v>1</v>
      </c>
      <c r="S392">
        <v>1</v>
      </c>
      <c r="T392" t="s">
        <v>7</v>
      </c>
      <c r="U392" t="str">
        <f t="shared" si="20"/>
        <v>no</v>
      </c>
      <c r="Y392" t="s">
        <v>6006</v>
      </c>
    </row>
    <row r="393" spans="1:25" x14ac:dyDescent="0.25">
      <c r="A393" t="s">
        <v>728</v>
      </c>
      <c r="B393" t="s">
        <v>728</v>
      </c>
      <c r="C393" t="s">
        <v>864</v>
      </c>
      <c r="D393" t="s">
        <v>883</v>
      </c>
      <c r="E393" t="s">
        <v>884</v>
      </c>
      <c r="F393">
        <v>1</v>
      </c>
      <c r="G393" t="s">
        <v>6018</v>
      </c>
      <c r="H393">
        <v>2019</v>
      </c>
      <c r="I393" t="s">
        <v>4</v>
      </c>
      <c r="J393" t="s">
        <v>6007</v>
      </c>
      <c r="K393" t="s">
        <v>580</v>
      </c>
      <c r="L393" t="s">
        <v>885</v>
      </c>
      <c r="M393" t="s">
        <v>886</v>
      </c>
      <c r="P393" s="4">
        <f t="shared" si="18"/>
        <v>409.76</v>
      </c>
      <c r="Q393" s="4">
        <v>409.76</v>
      </c>
      <c r="R393" s="1">
        <f t="shared" si="19"/>
        <v>1</v>
      </c>
      <c r="S393">
        <v>1</v>
      </c>
      <c r="T393" t="s">
        <v>11</v>
      </c>
      <c r="U393" t="str">
        <f t="shared" si="20"/>
        <v>no</v>
      </c>
      <c r="Y393" t="s">
        <v>6006</v>
      </c>
    </row>
    <row r="394" spans="1:25" x14ac:dyDescent="0.25">
      <c r="A394" t="s">
        <v>728</v>
      </c>
      <c r="B394" t="s">
        <v>728</v>
      </c>
      <c r="C394" t="s">
        <v>864</v>
      </c>
      <c r="D394" t="s">
        <v>887</v>
      </c>
      <c r="E394" t="s">
        <v>888</v>
      </c>
      <c r="F394">
        <v>1</v>
      </c>
      <c r="G394" t="s">
        <v>6018</v>
      </c>
      <c r="H394">
        <v>2016</v>
      </c>
      <c r="I394" t="s">
        <v>4</v>
      </c>
      <c r="J394" t="s">
        <v>6007</v>
      </c>
      <c r="K394" t="s">
        <v>21</v>
      </c>
      <c r="L394" t="s">
        <v>22</v>
      </c>
      <c r="N394" t="s">
        <v>56</v>
      </c>
      <c r="P394" s="4">
        <f t="shared" si="18"/>
        <v>177.66000000000003</v>
      </c>
      <c r="Q394" s="4">
        <v>177.66000000000003</v>
      </c>
      <c r="R394" s="1">
        <f t="shared" si="19"/>
        <v>0</v>
      </c>
      <c r="S394">
        <v>0</v>
      </c>
      <c r="T394" t="s">
        <v>40</v>
      </c>
      <c r="U394" t="str">
        <f t="shared" si="20"/>
        <v>yes</v>
      </c>
      <c r="Y394" t="s">
        <v>6006</v>
      </c>
    </row>
    <row r="395" spans="1:25" x14ac:dyDescent="0.25">
      <c r="A395" t="s">
        <v>728</v>
      </c>
      <c r="B395" t="s">
        <v>728</v>
      </c>
      <c r="C395" t="s">
        <v>889</v>
      </c>
      <c r="D395" t="s">
        <v>890</v>
      </c>
      <c r="E395" t="s">
        <v>891</v>
      </c>
      <c r="F395">
        <v>1</v>
      </c>
      <c r="G395" t="s">
        <v>6018</v>
      </c>
      <c r="H395">
        <v>2021</v>
      </c>
      <c r="I395" t="s">
        <v>4</v>
      </c>
      <c r="J395" t="s">
        <v>6007</v>
      </c>
      <c r="K395" t="s">
        <v>5</v>
      </c>
      <c r="L395" t="s">
        <v>892</v>
      </c>
      <c r="P395" s="4">
        <f t="shared" si="18"/>
        <v>79.680000000000007</v>
      </c>
      <c r="Q395" s="4">
        <v>79.680000000000007</v>
      </c>
      <c r="R395" s="1">
        <f t="shared" si="19"/>
        <v>1</v>
      </c>
      <c r="S395">
        <v>1</v>
      </c>
      <c r="T395" t="s">
        <v>7</v>
      </c>
      <c r="U395" t="str">
        <f t="shared" si="20"/>
        <v>no</v>
      </c>
      <c r="Y395" t="s">
        <v>6006</v>
      </c>
    </row>
    <row r="396" spans="1:25" x14ac:dyDescent="0.25">
      <c r="A396" t="s">
        <v>728</v>
      </c>
      <c r="B396" t="s">
        <v>728</v>
      </c>
      <c r="C396" t="s">
        <v>889</v>
      </c>
      <c r="D396" t="s">
        <v>889</v>
      </c>
      <c r="E396" t="s">
        <v>893</v>
      </c>
      <c r="F396">
        <v>1</v>
      </c>
      <c r="G396" t="s">
        <v>6018</v>
      </c>
      <c r="H396">
        <v>2022</v>
      </c>
      <c r="I396" t="s">
        <v>4</v>
      </c>
      <c r="J396" t="s">
        <v>6007</v>
      </c>
      <c r="K396" t="s">
        <v>5</v>
      </c>
      <c r="L396" t="s">
        <v>894</v>
      </c>
      <c r="P396" s="4">
        <f t="shared" si="18"/>
        <v>99.8</v>
      </c>
      <c r="Q396" s="4">
        <v>99.8</v>
      </c>
      <c r="R396" s="1">
        <f t="shared" si="19"/>
        <v>1</v>
      </c>
      <c r="S396">
        <v>1</v>
      </c>
      <c r="T396" t="s">
        <v>7</v>
      </c>
      <c r="U396" t="str">
        <f t="shared" si="20"/>
        <v>no</v>
      </c>
      <c r="Y396" t="s">
        <v>6006</v>
      </c>
    </row>
    <row r="397" spans="1:25" x14ac:dyDescent="0.25">
      <c r="A397" t="s">
        <v>728</v>
      </c>
      <c r="B397" t="s">
        <v>728</v>
      </c>
      <c r="C397" t="s">
        <v>889</v>
      </c>
      <c r="D397" t="s">
        <v>895</v>
      </c>
      <c r="E397" t="s">
        <v>896</v>
      </c>
      <c r="F397">
        <v>1</v>
      </c>
      <c r="G397" t="s">
        <v>6018</v>
      </c>
      <c r="H397">
        <v>2022</v>
      </c>
      <c r="I397" t="s">
        <v>4</v>
      </c>
      <c r="J397" t="s">
        <v>6007</v>
      </c>
      <c r="K397" t="s">
        <v>5</v>
      </c>
      <c r="L397" t="s">
        <v>894</v>
      </c>
      <c r="P397" s="4">
        <f t="shared" si="18"/>
        <v>99.8</v>
      </c>
      <c r="Q397" s="4">
        <v>99.8</v>
      </c>
      <c r="R397" s="1">
        <f t="shared" si="19"/>
        <v>1</v>
      </c>
      <c r="S397">
        <v>1</v>
      </c>
      <c r="T397" t="s">
        <v>7</v>
      </c>
      <c r="U397" t="str">
        <f t="shared" si="20"/>
        <v>no</v>
      </c>
      <c r="Y397" t="s">
        <v>6006</v>
      </c>
    </row>
    <row r="398" spans="1:25" x14ac:dyDescent="0.25">
      <c r="A398" t="s">
        <v>897</v>
      </c>
      <c r="B398" t="s">
        <v>898</v>
      </c>
      <c r="C398" t="s">
        <v>899</v>
      </c>
      <c r="E398" t="s">
        <v>900</v>
      </c>
      <c r="F398">
        <v>1</v>
      </c>
      <c r="G398" t="s">
        <v>6018</v>
      </c>
      <c r="H398">
        <v>2020</v>
      </c>
      <c r="I398" t="s">
        <v>4</v>
      </c>
      <c r="J398" t="s">
        <v>6007</v>
      </c>
      <c r="K398" t="s">
        <v>5</v>
      </c>
      <c r="L398" t="s">
        <v>901</v>
      </c>
      <c r="P398" s="4">
        <f t="shared" si="18"/>
        <v>156.75</v>
      </c>
      <c r="Q398" s="4">
        <v>156.75</v>
      </c>
      <c r="R398" s="1">
        <f t="shared" si="19"/>
        <v>1</v>
      </c>
      <c r="S398">
        <v>1</v>
      </c>
      <c r="T398" t="s">
        <v>11</v>
      </c>
      <c r="U398" t="str">
        <f t="shared" si="20"/>
        <v>no</v>
      </c>
      <c r="Y398" t="s">
        <v>6006</v>
      </c>
    </row>
    <row r="399" spans="1:25" x14ac:dyDescent="0.25">
      <c r="A399" t="s">
        <v>897</v>
      </c>
      <c r="B399" t="s">
        <v>902</v>
      </c>
      <c r="C399" t="s">
        <v>903</v>
      </c>
      <c r="D399" t="s">
        <v>904</v>
      </c>
      <c r="E399" t="s">
        <v>905</v>
      </c>
      <c r="F399">
        <v>1</v>
      </c>
      <c r="G399" t="s">
        <v>6018</v>
      </c>
      <c r="H399">
        <v>2019</v>
      </c>
      <c r="I399" t="s">
        <v>4</v>
      </c>
      <c r="J399" t="s">
        <v>6007</v>
      </c>
      <c r="K399" t="s">
        <v>5</v>
      </c>
      <c r="L399" t="s">
        <v>906</v>
      </c>
      <c r="P399" s="4">
        <f t="shared" si="18"/>
        <v>181.17000000000002</v>
      </c>
      <c r="Q399" s="4">
        <v>181.17000000000002</v>
      </c>
      <c r="R399" s="1">
        <f t="shared" si="19"/>
        <v>1</v>
      </c>
      <c r="S399">
        <v>1</v>
      </c>
      <c r="T399" t="s">
        <v>11</v>
      </c>
      <c r="U399" t="str">
        <f t="shared" si="20"/>
        <v>no</v>
      </c>
      <c r="Y399" t="s">
        <v>6006</v>
      </c>
    </row>
    <row r="400" spans="1:25" x14ac:dyDescent="0.25">
      <c r="A400" t="s">
        <v>897</v>
      </c>
      <c r="B400" t="s">
        <v>902</v>
      </c>
      <c r="C400" t="s">
        <v>907</v>
      </c>
      <c r="D400" t="s">
        <v>908</v>
      </c>
      <c r="E400" t="s">
        <v>909</v>
      </c>
      <c r="F400">
        <v>1</v>
      </c>
      <c r="G400" t="s">
        <v>6018</v>
      </c>
      <c r="H400">
        <v>2019</v>
      </c>
      <c r="I400" t="s">
        <v>4</v>
      </c>
      <c r="J400" t="s">
        <v>6007</v>
      </c>
      <c r="K400" t="s">
        <v>5</v>
      </c>
      <c r="L400" t="s">
        <v>910</v>
      </c>
      <c r="M400" t="s">
        <v>911</v>
      </c>
      <c r="P400" s="4">
        <f t="shared" si="18"/>
        <v>51</v>
      </c>
      <c r="Q400" s="4">
        <v>51</v>
      </c>
      <c r="R400" s="1">
        <f t="shared" si="19"/>
        <v>1</v>
      </c>
      <c r="S400">
        <v>1</v>
      </c>
      <c r="T400" t="s">
        <v>11</v>
      </c>
      <c r="U400" t="str">
        <f t="shared" si="20"/>
        <v>no</v>
      </c>
      <c r="Y400" t="s">
        <v>6006</v>
      </c>
    </row>
    <row r="401" spans="1:25" x14ac:dyDescent="0.25">
      <c r="A401" t="s">
        <v>897</v>
      </c>
      <c r="B401" t="s">
        <v>902</v>
      </c>
      <c r="C401" t="s">
        <v>907</v>
      </c>
      <c r="D401" t="s">
        <v>912</v>
      </c>
      <c r="E401" t="s">
        <v>913</v>
      </c>
      <c r="F401">
        <v>1</v>
      </c>
      <c r="G401" t="s">
        <v>6018</v>
      </c>
      <c r="H401">
        <v>2021</v>
      </c>
      <c r="I401" t="s">
        <v>4</v>
      </c>
      <c r="J401" t="s">
        <v>6007</v>
      </c>
      <c r="K401" t="s">
        <v>580</v>
      </c>
      <c r="L401" t="s">
        <v>914</v>
      </c>
      <c r="M401" t="s">
        <v>915</v>
      </c>
      <c r="O401" t="s">
        <v>916</v>
      </c>
      <c r="P401" s="4">
        <f t="shared" si="18"/>
        <v>100.5</v>
      </c>
      <c r="Q401" s="4">
        <v>100.5</v>
      </c>
      <c r="R401" s="1">
        <f t="shared" si="19"/>
        <v>1</v>
      </c>
      <c r="S401">
        <v>1</v>
      </c>
      <c r="T401" t="s">
        <v>11</v>
      </c>
      <c r="U401" t="str">
        <f t="shared" si="20"/>
        <v>no</v>
      </c>
      <c r="Y401" t="s">
        <v>6006</v>
      </c>
    </row>
    <row r="402" spans="1:25" x14ac:dyDescent="0.25">
      <c r="A402" t="s">
        <v>897</v>
      </c>
      <c r="B402" t="s">
        <v>902</v>
      </c>
      <c r="C402" t="s">
        <v>917</v>
      </c>
      <c r="D402" t="s">
        <v>918</v>
      </c>
      <c r="E402" t="s">
        <v>919</v>
      </c>
      <c r="F402">
        <v>1</v>
      </c>
      <c r="G402" t="s">
        <v>6018</v>
      </c>
      <c r="H402">
        <v>2020</v>
      </c>
      <c r="I402" t="s">
        <v>4</v>
      </c>
      <c r="J402" t="s">
        <v>6007</v>
      </c>
      <c r="K402" t="s">
        <v>5</v>
      </c>
      <c r="L402" t="s">
        <v>920</v>
      </c>
      <c r="P402" s="4">
        <f t="shared" si="18"/>
        <v>99</v>
      </c>
      <c r="Q402" s="4">
        <v>99</v>
      </c>
      <c r="R402" s="1">
        <f t="shared" si="19"/>
        <v>1</v>
      </c>
      <c r="S402">
        <v>1</v>
      </c>
      <c r="T402" t="s">
        <v>40</v>
      </c>
      <c r="U402" t="str">
        <f t="shared" si="20"/>
        <v>no</v>
      </c>
      <c r="Y402" t="s">
        <v>6006</v>
      </c>
    </row>
    <row r="403" spans="1:25" x14ac:dyDescent="0.25">
      <c r="A403" t="s">
        <v>897</v>
      </c>
      <c r="B403" t="s">
        <v>902</v>
      </c>
      <c r="C403" t="s">
        <v>921</v>
      </c>
      <c r="D403" t="s">
        <v>922</v>
      </c>
      <c r="E403" t="s">
        <v>923</v>
      </c>
      <c r="F403">
        <v>1</v>
      </c>
      <c r="G403" t="s">
        <v>6018</v>
      </c>
      <c r="H403">
        <v>2015</v>
      </c>
      <c r="I403" t="s">
        <v>4</v>
      </c>
      <c r="J403" t="s">
        <v>6007</v>
      </c>
      <c r="K403" t="s">
        <v>5</v>
      </c>
      <c r="L403" t="s">
        <v>924</v>
      </c>
      <c r="P403" s="4">
        <f t="shared" si="18"/>
        <v>60</v>
      </c>
      <c r="Q403" s="4">
        <v>60</v>
      </c>
      <c r="R403" s="1">
        <f t="shared" si="19"/>
        <v>1</v>
      </c>
      <c r="S403">
        <v>1</v>
      </c>
      <c r="T403" t="s">
        <v>40</v>
      </c>
      <c r="U403" t="str">
        <f t="shared" si="20"/>
        <v>no</v>
      </c>
      <c r="Y403" t="s">
        <v>6006</v>
      </c>
    </row>
    <row r="404" spans="1:25" x14ac:dyDescent="0.25">
      <c r="A404" t="s">
        <v>897</v>
      </c>
      <c r="B404" t="s">
        <v>902</v>
      </c>
      <c r="C404" t="s">
        <v>921</v>
      </c>
      <c r="D404" t="s">
        <v>925</v>
      </c>
      <c r="E404" t="s">
        <v>926</v>
      </c>
      <c r="F404">
        <v>1</v>
      </c>
      <c r="G404" t="s">
        <v>6018</v>
      </c>
      <c r="H404">
        <v>2015</v>
      </c>
      <c r="I404" t="s">
        <v>4</v>
      </c>
      <c r="J404" t="s">
        <v>6007</v>
      </c>
      <c r="K404" t="s">
        <v>5</v>
      </c>
      <c r="L404" t="s">
        <v>924</v>
      </c>
      <c r="P404" s="4">
        <f t="shared" si="18"/>
        <v>60</v>
      </c>
      <c r="Q404" s="4">
        <v>60</v>
      </c>
      <c r="R404" s="1">
        <f t="shared" si="19"/>
        <v>1</v>
      </c>
      <c r="S404">
        <v>1</v>
      </c>
      <c r="T404" t="s">
        <v>40</v>
      </c>
      <c r="U404" t="str">
        <f t="shared" si="20"/>
        <v>no</v>
      </c>
      <c r="Y404" t="s">
        <v>6006</v>
      </c>
    </row>
    <row r="405" spans="1:25" x14ac:dyDescent="0.25">
      <c r="A405" t="s">
        <v>897</v>
      </c>
      <c r="B405" t="s">
        <v>902</v>
      </c>
      <c r="C405" t="s">
        <v>921</v>
      </c>
      <c r="D405" t="s">
        <v>927</v>
      </c>
      <c r="E405" t="s">
        <v>928</v>
      </c>
      <c r="F405">
        <v>1</v>
      </c>
      <c r="G405" t="s">
        <v>6018</v>
      </c>
      <c r="H405">
        <v>2021</v>
      </c>
      <c r="I405" t="s">
        <v>4</v>
      </c>
      <c r="J405" t="s">
        <v>6007</v>
      </c>
      <c r="K405" t="s">
        <v>5</v>
      </c>
      <c r="L405" t="s">
        <v>924</v>
      </c>
      <c r="P405" s="4">
        <f t="shared" si="18"/>
        <v>105.4</v>
      </c>
      <c r="Q405" s="4">
        <v>105.4</v>
      </c>
      <c r="R405" s="1">
        <f t="shared" si="19"/>
        <v>1</v>
      </c>
      <c r="S405">
        <v>1</v>
      </c>
      <c r="T405" t="s">
        <v>11</v>
      </c>
      <c r="U405" t="str">
        <f t="shared" si="20"/>
        <v>no</v>
      </c>
      <c r="Y405" t="s">
        <v>6006</v>
      </c>
    </row>
    <row r="406" spans="1:25" x14ac:dyDescent="0.25">
      <c r="A406" t="s">
        <v>897</v>
      </c>
      <c r="B406" t="s">
        <v>902</v>
      </c>
      <c r="C406" t="s">
        <v>921</v>
      </c>
      <c r="D406" t="s">
        <v>929</v>
      </c>
      <c r="E406" t="s">
        <v>930</v>
      </c>
      <c r="F406">
        <v>1</v>
      </c>
      <c r="G406" t="s">
        <v>6018</v>
      </c>
      <c r="H406">
        <v>2019</v>
      </c>
      <c r="I406" t="s">
        <v>4</v>
      </c>
      <c r="J406" t="s">
        <v>6007</v>
      </c>
      <c r="K406" t="s">
        <v>21</v>
      </c>
      <c r="L406" t="s">
        <v>22</v>
      </c>
      <c r="N406" t="s">
        <v>56</v>
      </c>
      <c r="P406" s="4">
        <f t="shared" si="18"/>
        <v>1430.3999999999999</v>
      </c>
      <c r="Q406" s="4">
        <v>1430.3999999999999</v>
      </c>
      <c r="R406" s="1">
        <f t="shared" si="19"/>
        <v>0</v>
      </c>
      <c r="S406">
        <v>0</v>
      </c>
      <c r="T406" t="s">
        <v>40</v>
      </c>
      <c r="U406" t="str">
        <f t="shared" si="20"/>
        <v>yes</v>
      </c>
      <c r="Y406" t="s">
        <v>6006</v>
      </c>
    </row>
    <row r="407" spans="1:25" x14ac:dyDescent="0.25">
      <c r="A407" t="s">
        <v>897</v>
      </c>
      <c r="B407" t="s">
        <v>898</v>
      </c>
      <c r="C407" t="s">
        <v>931</v>
      </c>
      <c r="D407" t="s">
        <v>932</v>
      </c>
      <c r="E407" t="s">
        <v>933</v>
      </c>
      <c r="F407">
        <v>1</v>
      </c>
      <c r="G407" t="s">
        <v>6018</v>
      </c>
      <c r="H407">
        <v>2021</v>
      </c>
      <c r="I407" t="s">
        <v>4</v>
      </c>
      <c r="J407" t="s">
        <v>6007</v>
      </c>
      <c r="K407" t="s">
        <v>5</v>
      </c>
      <c r="L407" t="s">
        <v>934</v>
      </c>
      <c r="P407" s="4">
        <f t="shared" si="18"/>
        <v>77</v>
      </c>
      <c r="Q407" s="4">
        <v>77</v>
      </c>
      <c r="R407" s="1">
        <f t="shared" si="19"/>
        <v>1</v>
      </c>
      <c r="S407">
        <v>1</v>
      </c>
      <c r="T407" t="s">
        <v>7</v>
      </c>
      <c r="U407" t="str">
        <f t="shared" si="20"/>
        <v>no</v>
      </c>
      <c r="Y407" t="s">
        <v>6006</v>
      </c>
    </row>
    <row r="408" spans="1:25" x14ac:dyDescent="0.25">
      <c r="A408" t="s">
        <v>897</v>
      </c>
      <c r="B408" t="s">
        <v>898</v>
      </c>
      <c r="C408" t="s">
        <v>931</v>
      </c>
      <c r="D408" t="s">
        <v>932</v>
      </c>
      <c r="E408" t="s">
        <v>935</v>
      </c>
      <c r="F408">
        <v>1</v>
      </c>
      <c r="G408" t="s">
        <v>6018</v>
      </c>
      <c r="H408">
        <v>2023</v>
      </c>
      <c r="I408" t="s">
        <v>4</v>
      </c>
      <c r="J408" t="s">
        <v>6007</v>
      </c>
      <c r="K408" t="s">
        <v>5</v>
      </c>
      <c r="L408" t="s">
        <v>934</v>
      </c>
      <c r="P408" s="4">
        <f t="shared" si="18"/>
        <v>80.190000000000012</v>
      </c>
      <c r="Q408" s="4">
        <v>80.190000000000012</v>
      </c>
      <c r="R408" s="1">
        <f t="shared" si="19"/>
        <v>1</v>
      </c>
      <c r="S408">
        <v>1</v>
      </c>
      <c r="T408" t="s">
        <v>7</v>
      </c>
      <c r="U408" t="str">
        <f t="shared" si="20"/>
        <v>no</v>
      </c>
      <c r="Y408" t="s">
        <v>6006</v>
      </c>
    </row>
    <row r="409" spans="1:25" x14ac:dyDescent="0.25">
      <c r="A409" t="s">
        <v>897</v>
      </c>
      <c r="B409" t="s">
        <v>898</v>
      </c>
      <c r="C409" t="s">
        <v>931</v>
      </c>
      <c r="D409" t="s">
        <v>936</v>
      </c>
      <c r="E409" t="s">
        <v>937</v>
      </c>
      <c r="F409">
        <v>1</v>
      </c>
      <c r="G409" t="s">
        <v>6018</v>
      </c>
      <c r="H409">
        <v>2021</v>
      </c>
      <c r="I409" t="s">
        <v>4</v>
      </c>
      <c r="J409" t="s">
        <v>6007</v>
      </c>
      <c r="K409" t="s">
        <v>5</v>
      </c>
      <c r="L409" t="s">
        <v>934</v>
      </c>
      <c r="P409" s="4">
        <f t="shared" si="18"/>
        <v>42.75</v>
      </c>
      <c r="Q409" s="4">
        <v>42.75</v>
      </c>
      <c r="R409" s="1">
        <f t="shared" si="19"/>
        <v>1</v>
      </c>
      <c r="S409">
        <v>1</v>
      </c>
      <c r="T409" t="s">
        <v>11</v>
      </c>
      <c r="U409" t="str">
        <f t="shared" si="20"/>
        <v>no</v>
      </c>
      <c r="Y409" t="s">
        <v>6006</v>
      </c>
    </row>
    <row r="410" spans="1:25" x14ac:dyDescent="0.25">
      <c r="A410" t="s">
        <v>897</v>
      </c>
      <c r="B410" t="s">
        <v>898</v>
      </c>
      <c r="C410" t="s">
        <v>931</v>
      </c>
      <c r="D410" t="s">
        <v>936</v>
      </c>
      <c r="E410" t="s">
        <v>938</v>
      </c>
      <c r="F410">
        <v>1</v>
      </c>
      <c r="G410" t="s">
        <v>6018</v>
      </c>
      <c r="H410">
        <v>2019</v>
      </c>
      <c r="I410" t="s">
        <v>4</v>
      </c>
      <c r="J410" t="s">
        <v>6007</v>
      </c>
      <c r="K410" t="s">
        <v>5</v>
      </c>
      <c r="L410" t="s">
        <v>934</v>
      </c>
      <c r="O410" t="s">
        <v>939</v>
      </c>
      <c r="P410" s="4">
        <f t="shared" si="18"/>
        <v>71.25</v>
      </c>
      <c r="Q410" s="4">
        <v>71.25</v>
      </c>
      <c r="R410" s="1">
        <f t="shared" si="19"/>
        <v>1</v>
      </c>
      <c r="S410">
        <v>1</v>
      </c>
      <c r="T410" t="s">
        <v>11</v>
      </c>
      <c r="U410" t="str">
        <f t="shared" si="20"/>
        <v>no</v>
      </c>
      <c r="Y410" t="s">
        <v>6006</v>
      </c>
    </row>
    <row r="411" spans="1:25" x14ac:dyDescent="0.25">
      <c r="A411" t="s">
        <v>897</v>
      </c>
      <c r="B411" t="s">
        <v>898</v>
      </c>
      <c r="C411" t="s">
        <v>931</v>
      </c>
      <c r="D411" t="s">
        <v>940</v>
      </c>
      <c r="E411" t="s">
        <v>941</v>
      </c>
      <c r="F411">
        <v>1</v>
      </c>
      <c r="G411" t="s">
        <v>6018</v>
      </c>
      <c r="H411">
        <v>2023</v>
      </c>
      <c r="I411" t="s">
        <v>4</v>
      </c>
      <c r="J411" t="s">
        <v>6007</v>
      </c>
      <c r="K411" t="s">
        <v>5</v>
      </c>
      <c r="L411" t="s">
        <v>934</v>
      </c>
      <c r="P411" s="4">
        <f t="shared" si="18"/>
        <v>35.64</v>
      </c>
      <c r="Q411" s="4">
        <v>35.64</v>
      </c>
      <c r="R411" s="1">
        <f t="shared" si="19"/>
        <v>1</v>
      </c>
      <c r="S411">
        <v>1</v>
      </c>
      <c r="T411" t="s">
        <v>7</v>
      </c>
      <c r="U411" t="str">
        <f t="shared" si="20"/>
        <v>no</v>
      </c>
      <c r="Y411" t="s">
        <v>6006</v>
      </c>
    </row>
    <row r="412" spans="1:25" x14ac:dyDescent="0.25">
      <c r="A412" t="s">
        <v>897</v>
      </c>
      <c r="B412" t="s">
        <v>902</v>
      </c>
      <c r="C412" t="s">
        <v>942</v>
      </c>
      <c r="D412" t="s">
        <v>19</v>
      </c>
      <c r="E412" t="s">
        <v>943</v>
      </c>
      <c r="F412">
        <v>1</v>
      </c>
      <c r="G412" t="s">
        <v>6018</v>
      </c>
      <c r="H412">
        <v>2019</v>
      </c>
      <c r="I412" t="s">
        <v>4</v>
      </c>
      <c r="J412" t="s">
        <v>6007</v>
      </c>
      <c r="K412" t="s">
        <v>21</v>
      </c>
      <c r="L412" t="s">
        <v>22</v>
      </c>
      <c r="M412" t="s">
        <v>19</v>
      </c>
      <c r="N412" t="s">
        <v>23</v>
      </c>
      <c r="P412" s="4">
        <f t="shared" si="18"/>
        <v>553</v>
      </c>
      <c r="Q412" s="4">
        <v>553</v>
      </c>
      <c r="R412" s="1">
        <f t="shared" si="19"/>
        <v>0</v>
      </c>
      <c r="S412">
        <v>0</v>
      </c>
      <c r="T412" t="s">
        <v>40</v>
      </c>
      <c r="U412" t="str">
        <f t="shared" si="20"/>
        <v>yes</v>
      </c>
      <c r="Y412" t="s">
        <v>6006</v>
      </c>
    </row>
    <row r="413" spans="1:25" x14ac:dyDescent="0.25">
      <c r="A413" t="s">
        <v>897</v>
      </c>
      <c r="B413" t="s">
        <v>902</v>
      </c>
      <c r="C413" t="s">
        <v>942</v>
      </c>
      <c r="D413" t="s">
        <v>944</v>
      </c>
      <c r="E413" t="s">
        <v>945</v>
      </c>
      <c r="F413">
        <v>1</v>
      </c>
      <c r="G413" t="s">
        <v>6018</v>
      </c>
      <c r="H413">
        <v>2019</v>
      </c>
      <c r="I413" t="s">
        <v>4</v>
      </c>
      <c r="J413" t="s">
        <v>6007</v>
      </c>
      <c r="K413" t="s">
        <v>5</v>
      </c>
      <c r="L413" t="s">
        <v>946</v>
      </c>
      <c r="M413" t="s">
        <v>947</v>
      </c>
      <c r="P413" s="4">
        <f t="shared" si="18"/>
        <v>115.99999999999999</v>
      </c>
      <c r="Q413" s="4">
        <v>115.99999999999999</v>
      </c>
      <c r="R413" s="1">
        <f t="shared" si="19"/>
        <v>1</v>
      </c>
      <c r="S413">
        <v>1</v>
      </c>
      <c r="T413" t="s">
        <v>11</v>
      </c>
      <c r="U413" t="str">
        <f t="shared" si="20"/>
        <v>no</v>
      </c>
      <c r="Y413" t="s">
        <v>6006</v>
      </c>
    </row>
    <row r="414" spans="1:25" x14ac:dyDescent="0.25">
      <c r="A414" t="s">
        <v>897</v>
      </c>
      <c r="B414" t="s">
        <v>902</v>
      </c>
      <c r="C414" t="s">
        <v>948</v>
      </c>
      <c r="D414" t="s">
        <v>949</v>
      </c>
      <c r="E414" t="s">
        <v>950</v>
      </c>
      <c r="F414">
        <v>1</v>
      </c>
      <c r="G414" t="s">
        <v>6018</v>
      </c>
      <c r="H414">
        <v>2019</v>
      </c>
      <c r="I414" t="s">
        <v>4</v>
      </c>
      <c r="J414" t="s">
        <v>6007</v>
      </c>
      <c r="K414" t="s">
        <v>5</v>
      </c>
      <c r="L414" t="s">
        <v>951</v>
      </c>
      <c r="P414" s="4">
        <f t="shared" si="18"/>
        <v>0</v>
      </c>
      <c r="Q414" s="4"/>
      <c r="R414" s="1">
        <f t="shared" si="19"/>
        <v>0</v>
      </c>
      <c r="S414">
        <v>0</v>
      </c>
      <c r="T414" t="s">
        <v>40</v>
      </c>
      <c r="U414" t="str">
        <f t="shared" si="20"/>
        <v>yes</v>
      </c>
      <c r="Y414" t="s">
        <v>6006</v>
      </c>
    </row>
    <row r="415" spans="1:25" x14ac:dyDescent="0.25">
      <c r="A415" t="s">
        <v>897</v>
      </c>
      <c r="B415" t="s">
        <v>902</v>
      </c>
      <c r="C415" t="s">
        <v>948</v>
      </c>
      <c r="D415" t="s">
        <v>949</v>
      </c>
      <c r="E415" t="s">
        <v>952</v>
      </c>
      <c r="F415">
        <v>1</v>
      </c>
      <c r="G415" t="s">
        <v>6018</v>
      </c>
      <c r="H415">
        <v>2016</v>
      </c>
      <c r="I415" t="s">
        <v>4</v>
      </c>
      <c r="J415" t="s">
        <v>6007</v>
      </c>
      <c r="K415" t="s">
        <v>5</v>
      </c>
      <c r="L415" t="s">
        <v>951</v>
      </c>
      <c r="N415" t="s">
        <v>19</v>
      </c>
      <c r="P415" s="4">
        <f t="shared" si="18"/>
        <v>31</v>
      </c>
      <c r="Q415" s="4">
        <v>31</v>
      </c>
      <c r="R415" s="1">
        <f t="shared" si="19"/>
        <v>0</v>
      </c>
      <c r="S415">
        <v>0</v>
      </c>
      <c r="T415" t="s">
        <v>17</v>
      </c>
      <c r="U415" t="str">
        <f t="shared" si="20"/>
        <v>yes</v>
      </c>
      <c r="Y415" t="s">
        <v>6006</v>
      </c>
    </row>
    <row r="416" spans="1:25" x14ac:dyDescent="0.25">
      <c r="A416" t="s">
        <v>897</v>
      </c>
      <c r="B416" t="s">
        <v>902</v>
      </c>
      <c r="C416" t="s">
        <v>953</v>
      </c>
      <c r="D416" t="s">
        <v>954</v>
      </c>
      <c r="E416" t="s">
        <v>955</v>
      </c>
      <c r="F416">
        <v>1</v>
      </c>
      <c r="G416" t="s">
        <v>6018</v>
      </c>
      <c r="H416">
        <v>2019</v>
      </c>
      <c r="I416" t="s">
        <v>4</v>
      </c>
      <c r="J416" t="s">
        <v>6007</v>
      </c>
      <c r="K416" t="s">
        <v>5</v>
      </c>
      <c r="L416" t="s">
        <v>956</v>
      </c>
      <c r="P416" s="4">
        <f t="shared" si="18"/>
        <v>56.999999999999993</v>
      </c>
      <c r="Q416" s="4">
        <v>56.999999999999993</v>
      </c>
      <c r="R416" s="1">
        <f t="shared" si="19"/>
        <v>1</v>
      </c>
      <c r="S416">
        <v>1</v>
      </c>
      <c r="T416" t="s">
        <v>11</v>
      </c>
      <c r="U416" t="str">
        <f t="shared" si="20"/>
        <v>no</v>
      </c>
      <c r="Y416" t="s">
        <v>6006</v>
      </c>
    </row>
    <row r="417" spans="1:25" x14ac:dyDescent="0.25">
      <c r="A417" t="s">
        <v>897</v>
      </c>
      <c r="B417" t="s">
        <v>902</v>
      </c>
      <c r="C417" t="s">
        <v>957</v>
      </c>
      <c r="D417" t="s">
        <v>958</v>
      </c>
      <c r="E417" t="s">
        <v>959</v>
      </c>
      <c r="F417">
        <v>1</v>
      </c>
      <c r="G417" t="s">
        <v>6018</v>
      </c>
      <c r="H417">
        <v>2022</v>
      </c>
      <c r="I417" t="s">
        <v>4</v>
      </c>
      <c r="J417" t="s">
        <v>6007</v>
      </c>
      <c r="K417" t="s">
        <v>5</v>
      </c>
      <c r="L417" t="s">
        <v>960</v>
      </c>
      <c r="M417" t="s">
        <v>961</v>
      </c>
      <c r="P417" s="4">
        <f t="shared" si="18"/>
        <v>260</v>
      </c>
      <c r="Q417" s="4">
        <v>260</v>
      </c>
      <c r="R417" s="1">
        <f t="shared" si="19"/>
        <v>1</v>
      </c>
      <c r="S417">
        <v>1</v>
      </c>
      <c r="T417" t="s">
        <v>7</v>
      </c>
      <c r="U417" t="str">
        <f t="shared" si="20"/>
        <v>no</v>
      </c>
      <c r="Y417" t="s">
        <v>6006</v>
      </c>
    </row>
    <row r="418" spans="1:25" x14ac:dyDescent="0.25">
      <c r="A418" t="s">
        <v>897</v>
      </c>
      <c r="B418" t="s">
        <v>902</v>
      </c>
      <c r="C418" t="s">
        <v>957</v>
      </c>
      <c r="E418" t="s">
        <v>962</v>
      </c>
      <c r="F418">
        <v>1</v>
      </c>
      <c r="G418" t="s">
        <v>6018</v>
      </c>
      <c r="H418">
        <v>2023</v>
      </c>
      <c r="I418" t="s">
        <v>4</v>
      </c>
      <c r="J418" t="s">
        <v>6007</v>
      </c>
      <c r="K418" t="s">
        <v>574</v>
      </c>
      <c r="L418" t="s">
        <v>787</v>
      </c>
      <c r="P418" s="4">
        <f t="shared" si="18"/>
        <v>29.2</v>
      </c>
      <c r="Q418" s="4">
        <v>29.2</v>
      </c>
      <c r="R418" s="1">
        <f t="shared" si="19"/>
        <v>1</v>
      </c>
      <c r="S418">
        <v>1</v>
      </c>
      <c r="T418" t="s">
        <v>7</v>
      </c>
      <c r="U418" t="str">
        <f t="shared" si="20"/>
        <v>no</v>
      </c>
      <c r="Y418" t="s">
        <v>6006</v>
      </c>
    </row>
    <row r="419" spans="1:25" x14ac:dyDescent="0.25">
      <c r="A419" t="s">
        <v>897</v>
      </c>
      <c r="B419" t="s">
        <v>898</v>
      </c>
      <c r="C419" t="s">
        <v>963</v>
      </c>
      <c r="E419" t="s">
        <v>964</v>
      </c>
      <c r="F419">
        <v>1</v>
      </c>
      <c r="G419" t="s">
        <v>6018</v>
      </c>
      <c r="H419">
        <v>2019</v>
      </c>
      <c r="I419" t="s">
        <v>4</v>
      </c>
      <c r="J419" t="s">
        <v>6007</v>
      </c>
      <c r="K419" t="s">
        <v>5</v>
      </c>
      <c r="L419" t="s">
        <v>965</v>
      </c>
      <c r="P419" s="4">
        <f t="shared" si="18"/>
        <v>130.5</v>
      </c>
      <c r="Q419" s="4">
        <v>130.5</v>
      </c>
      <c r="R419" s="1">
        <f t="shared" si="19"/>
        <v>1</v>
      </c>
      <c r="S419">
        <v>1</v>
      </c>
      <c r="T419" t="s">
        <v>11</v>
      </c>
      <c r="U419" t="str">
        <f t="shared" si="20"/>
        <v>no</v>
      </c>
      <c r="Y419" t="s">
        <v>6006</v>
      </c>
    </row>
    <row r="420" spans="1:25" x14ac:dyDescent="0.25">
      <c r="A420" t="s">
        <v>897</v>
      </c>
      <c r="B420" t="s">
        <v>898</v>
      </c>
      <c r="C420" t="s">
        <v>963</v>
      </c>
      <c r="E420" t="s">
        <v>966</v>
      </c>
      <c r="F420">
        <v>1</v>
      </c>
      <c r="G420" t="s">
        <v>6018</v>
      </c>
      <c r="H420">
        <v>2020</v>
      </c>
      <c r="I420" t="s">
        <v>4</v>
      </c>
      <c r="J420" t="s">
        <v>6007</v>
      </c>
      <c r="K420" t="s">
        <v>5</v>
      </c>
      <c r="L420" t="s">
        <v>965</v>
      </c>
      <c r="P420" s="4">
        <f t="shared" si="18"/>
        <v>92.784999999999997</v>
      </c>
      <c r="Q420" s="4">
        <v>92.784999999999997</v>
      </c>
      <c r="R420" s="1">
        <f t="shared" si="19"/>
        <v>1</v>
      </c>
      <c r="S420">
        <v>1</v>
      </c>
      <c r="T420" t="s">
        <v>11</v>
      </c>
      <c r="U420" t="str">
        <f t="shared" si="20"/>
        <v>no</v>
      </c>
      <c r="Y420" t="s">
        <v>6006</v>
      </c>
    </row>
    <row r="421" spans="1:25" x14ac:dyDescent="0.25">
      <c r="A421" t="s">
        <v>897</v>
      </c>
      <c r="B421" t="s">
        <v>898</v>
      </c>
      <c r="C421" t="s">
        <v>963</v>
      </c>
      <c r="E421" t="s">
        <v>967</v>
      </c>
      <c r="F421">
        <v>1</v>
      </c>
      <c r="G421" t="s">
        <v>6018</v>
      </c>
      <c r="H421">
        <v>2021</v>
      </c>
      <c r="I421" t="s">
        <v>4</v>
      </c>
      <c r="J421" t="s">
        <v>6007</v>
      </c>
      <c r="K421" t="s">
        <v>5</v>
      </c>
      <c r="L421" t="s">
        <v>965</v>
      </c>
      <c r="P421" s="4">
        <f t="shared" si="18"/>
        <v>67.5</v>
      </c>
      <c r="Q421" s="4">
        <v>67.5</v>
      </c>
      <c r="R421" s="1">
        <f t="shared" si="19"/>
        <v>1</v>
      </c>
      <c r="S421">
        <v>1</v>
      </c>
      <c r="T421" t="s">
        <v>11</v>
      </c>
      <c r="U421" t="str">
        <f t="shared" si="20"/>
        <v>no</v>
      </c>
      <c r="Y421" t="s">
        <v>6006</v>
      </c>
    </row>
    <row r="422" spans="1:25" x14ac:dyDescent="0.25">
      <c r="A422" t="s">
        <v>897</v>
      </c>
      <c r="B422" t="s">
        <v>902</v>
      </c>
      <c r="C422" t="s">
        <v>968</v>
      </c>
      <c r="D422" t="s">
        <v>969</v>
      </c>
      <c r="E422" t="s">
        <v>970</v>
      </c>
      <c r="F422">
        <v>1</v>
      </c>
      <c r="G422" t="s">
        <v>6018</v>
      </c>
      <c r="H422">
        <v>2021</v>
      </c>
      <c r="I422" t="s">
        <v>4</v>
      </c>
      <c r="J422" t="s">
        <v>6007</v>
      </c>
      <c r="K422" t="s">
        <v>5</v>
      </c>
      <c r="L422" t="s">
        <v>971</v>
      </c>
      <c r="P422" s="4">
        <f t="shared" si="18"/>
        <v>97.99</v>
      </c>
      <c r="Q422" s="4">
        <v>97.99</v>
      </c>
      <c r="R422" s="1">
        <f t="shared" si="19"/>
        <v>1</v>
      </c>
      <c r="S422">
        <v>1</v>
      </c>
      <c r="T422" t="s">
        <v>11</v>
      </c>
      <c r="U422" t="str">
        <f t="shared" si="20"/>
        <v>no</v>
      </c>
      <c r="Y422" t="s">
        <v>6006</v>
      </c>
    </row>
    <row r="423" spans="1:25" x14ac:dyDescent="0.25">
      <c r="A423" t="s">
        <v>897</v>
      </c>
      <c r="B423" t="s">
        <v>902</v>
      </c>
      <c r="C423" t="s">
        <v>972</v>
      </c>
      <c r="D423" t="s">
        <v>972</v>
      </c>
      <c r="E423" t="s">
        <v>973</v>
      </c>
      <c r="F423">
        <v>1</v>
      </c>
      <c r="G423" t="s">
        <v>6018</v>
      </c>
      <c r="H423">
        <v>2020</v>
      </c>
      <c r="I423" t="s">
        <v>4</v>
      </c>
      <c r="J423" t="s">
        <v>6007</v>
      </c>
      <c r="K423" t="s">
        <v>5</v>
      </c>
      <c r="L423" t="s">
        <v>974</v>
      </c>
      <c r="O423" t="s">
        <v>975</v>
      </c>
      <c r="P423" s="4">
        <f t="shared" si="18"/>
        <v>237.6</v>
      </c>
      <c r="Q423" s="4">
        <v>237.6</v>
      </c>
      <c r="R423" s="1">
        <f t="shared" si="19"/>
        <v>1</v>
      </c>
      <c r="S423">
        <v>1</v>
      </c>
      <c r="T423" t="s">
        <v>40</v>
      </c>
      <c r="U423" t="str">
        <f t="shared" si="20"/>
        <v>no</v>
      </c>
      <c r="Y423" t="s">
        <v>6006</v>
      </c>
    </row>
    <row r="424" spans="1:25" x14ac:dyDescent="0.25">
      <c r="A424" t="s">
        <v>897</v>
      </c>
      <c r="B424" t="s">
        <v>902</v>
      </c>
      <c r="C424" t="s">
        <v>972</v>
      </c>
      <c r="D424" t="s">
        <v>976</v>
      </c>
      <c r="E424" t="s">
        <v>977</v>
      </c>
      <c r="F424">
        <v>1</v>
      </c>
      <c r="G424" t="s">
        <v>6018</v>
      </c>
      <c r="H424">
        <v>2020</v>
      </c>
      <c r="I424" t="s">
        <v>4</v>
      </c>
      <c r="J424" t="s">
        <v>6007</v>
      </c>
      <c r="K424" t="s">
        <v>5</v>
      </c>
      <c r="L424" t="s">
        <v>974</v>
      </c>
      <c r="P424" s="4">
        <f t="shared" si="18"/>
        <v>160.80000000000001</v>
      </c>
      <c r="Q424" s="4">
        <v>160.80000000000001</v>
      </c>
      <c r="R424" s="1">
        <f t="shared" si="19"/>
        <v>1</v>
      </c>
      <c r="S424">
        <v>1</v>
      </c>
      <c r="T424" t="s">
        <v>11</v>
      </c>
      <c r="U424" t="str">
        <f t="shared" si="20"/>
        <v>no</v>
      </c>
      <c r="Y424" t="s">
        <v>6006</v>
      </c>
    </row>
    <row r="425" spans="1:25" x14ac:dyDescent="0.25">
      <c r="A425" t="s">
        <v>897</v>
      </c>
      <c r="B425" t="s">
        <v>902</v>
      </c>
      <c r="C425" t="s">
        <v>972</v>
      </c>
      <c r="D425" t="s">
        <v>972</v>
      </c>
      <c r="E425" t="s">
        <v>978</v>
      </c>
      <c r="F425">
        <v>1</v>
      </c>
      <c r="G425" t="s">
        <v>6018</v>
      </c>
      <c r="H425">
        <v>2018</v>
      </c>
      <c r="I425" t="s">
        <v>4</v>
      </c>
      <c r="J425" t="s">
        <v>6007</v>
      </c>
      <c r="K425" t="s">
        <v>5</v>
      </c>
      <c r="L425" t="s">
        <v>974</v>
      </c>
      <c r="P425" s="4">
        <f t="shared" si="18"/>
        <v>812.5</v>
      </c>
      <c r="Q425" s="4">
        <v>812.5</v>
      </c>
      <c r="R425" s="1">
        <f t="shared" si="19"/>
        <v>1</v>
      </c>
      <c r="S425">
        <v>1</v>
      </c>
      <c r="T425" t="s">
        <v>979</v>
      </c>
      <c r="U425" t="str">
        <f t="shared" si="20"/>
        <v>no</v>
      </c>
      <c r="Y425" t="s">
        <v>6006</v>
      </c>
    </row>
    <row r="426" spans="1:25" x14ac:dyDescent="0.25">
      <c r="A426" t="s">
        <v>981</v>
      </c>
      <c r="B426" t="s">
        <v>982</v>
      </c>
      <c r="C426" t="s">
        <v>983</v>
      </c>
      <c r="E426" t="s">
        <v>984</v>
      </c>
      <c r="F426">
        <v>1</v>
      </c>
      <c r="G426" t="s">
        <v>6018</v>
      </c>
      <c r="H426">
        <v>2021</v>
      </c>
      <c r="I426" t="s">
        <v>4</v>
      </c>
      <c r="J426" t="s">
        <v>6007</v>
      </c>
      <c r="K426" t="s">
        <v>5</v>
      </c>
      <c r="L426" t="s">
        <v>985</v>
      </c>
      <c r="P426" s="4">
        <f t="shared" si="18"/>
        <v>75</v>
      </c>
      <c r="Q426" s="4">
        <v>75</v>
      </c>
      <c r="R426" s="1">
        <f t="shared" si="19"/>
        <v>1</v>
      </c>
      <c r="S426">
        <v>1</v>
      </c>
      <c r="T426" t="s">
        <v>11</v>
      </c>
      <c r="U426" t="str">
        <f t="shared" si="20"/>
        <v>no</v>
      </c>
      <c r="Y426" t="s">
        <v>6006</v>
      </c>
    </row>
    <row r="427" spans="1:25" x14ac:dyDescent="0.25">
      <c r="A427" t="s">
        <v>981</v>
      </c>
      <c r="B427" t="s">
        <v>982</v>
      </c>
      <c r="C427" t="s">
        <v>983</v>
      </c>
      <c r="D427" t="s">
        <v>986</v>
      </c>
      <c r="E427" t="s">
        <v>987</v>
      </c>
      <c r="F427">
        <v>1</v>
      </c>
      <c r="G427" t="s">
        <v>6018</v>
      </c>
      <c r="H427">
        <v>2023</v>
      </c>
      <c r="I427" t="s">
        <v>4</v>
      </c>
      <c r="J427" t="s">
        <v>6007</v>
      </c>
      <c r="K427" t="s">
        <v>5</v>
      </c>
      <c r="L427" t="s">
        <v>985</v>
      </c>
      <c r="P427" s="4">
        <f t="shared" si="18"/>
        <v>100</v>
      </c>
      <c r="Q427" s="4">
        <v>100</v>
      </c>
      <c r="R427" s="1">
        <f t="shared" si="19"/>
        <v>1</v>
      </c>
      <c r="S427">
        <v>1</v>
      </c>
      <c r="T427" t="s">
        <v>7</v>
      </c>
      <c r="U427" t="str">
        <f t="shared" si="20"/>
        <v>no</v>
      </c>
      <c r="Y427" t="s">
        <v>6006</v>
      </c>
    </row>
    <row r="428" spans="1:25" x14ac:dyDescent="0.25">
      <c r="A428" t="s">
        <v>981</v>
      </c>
      <c r="B428" t="s">
        <v>982</v>
      </c>
      <c r="C428" t="s">
        <v>983</v>
      </c>
      <c r="D428" t="s">
        <v>988</v>
      </c>
      <c r="E428" t="s">
        <v>989</v>
      </c>
      <c r="F428">
        <v>1</v>
      </c>
      <c r="G428" t="s">
        <v>6018</v>
      </c>
      <c r="H428">
        <v>2018</v>
      </c>
      <c r="I428" t="s">
        <v>4</v>
      </c>
      <c r="J428" t="s">
        <v>6007</v>
      </c>
      <c r="K428" t="s">
        <v>5</v>
      </c>
      <c r="L428" t="s">
        <v>985</v>
      </c>
      <c r="P428" s="4">
        <f t="shared" si="18"/>
        <v>68.75</v>
      </c>
      <c r="Q428" s="4">
        <v>68.75</v>
      </c>
      <c r="R428" s="1">
        <f t="shared" si="19"/>
        <v>1</v>
      </c>
      <c r="S428">
        <v>1</v>
      </c>
      <c r="T428" t="s">
        <v>11</v>
      </c>
      <c r="U428" t="str">
        <f t="shared" si="20"/>
        <v>no</v>
      </c>
      <c r="Y428" t="s">
        <v>6006</v>
      </c>
    </row>
    <row r="429" spans="1:25" x14ac:dyDescent="0.25">
      <c r="A429" t="s">
        <v>981</v>
      </c>
      <c r="B429" t="s">
        <v>982</v>
      </c>
      <c r="C429" t="s">
        <v>983</v>
      </c>
      <c r="D429" t="s">
        <v>988</v>
      </c>
      <c r="E429" t="s">
        <v>990</v>
      </c>
      <c r="F429">
        <v>1</v>
      </c>
      <c r="G429" t="s">
        <v>6018</v>
      </c>
      <c r="H429">
        <v>2020</v>
      </c>
      <c r="I429" t="s">
        <v>4</v>
      </c>
      <c r="J429" t="s">
        <v>6007</v>
      </c>
      <c r="K429" t="s">
        <v>5</v>
      </c>
      <c r="L429" t="s">
        <v>985</v>
      </c>
      <c r="P429" s="4">
        <f t="shared" si="18"/>
        <v>27.500000000000004</v>
      </c>
      <c r="Q429" s="4">
        <v>27.500000000000004</v>
      </c>
      <c r="R429" s="1">
        <f t="shared" si="19"/>
        <v>1</v>
      </c>
      <c r="S429">
        <v>1</v>
      </c>
      <c r="T429" t="s">
        <v>11</v>
      </c>
      <c r="U429" t="str">
        <f t="shared" si="20"/>
        <v>no</v>
      </c>
      <c r="Y429" t="s">
        <v>6006</v>
      </c>
    </row>
    <row r="430" spans="1:25" x14ac:dyDescent="0.25">
      <c r="A430" t="s">
        <v>981</v>
      </c>
      <c r="B430" t="s">
        <v>982</v>
      </c>
      <c r="C430" t="s">
        <v>983</v>
      </c>
      <c r="D430" t="s">
        <v>986</v>
      </c>
      <c r="E430" t="s">
        <v>991</v>
      </c>
      <c r="F430">
        <v>1</v>
      </c>
      <c r="G430" t="s">
        <v>6018</v>
      </c>
      <c r="H430">
        <v>2019</v>
      </c>
      <c r="I430" t="s">
        <v>4</v>
      </c>
      <c r="J430" t="s">
        <v>6007</v>
      </c>
      <c r="K430" t="s">
        <v>21</v>
      </c>
      <c r="L430" t="s">
        <v>22</v>
      </c>
      <c r="M430" t="s">
        <v>19</v>
      </c>
      <c r="N430" t="s">
        <v>23</v>
      </c>
      <c r="P430" s="4">
        <f t="shared" si="18"/>
        <v>620</v>
      </c>
      <c r="Q430" s="4">
        <v>620</v>
      </c>
      <c r="R430" s="1">
        <f t="shared" si="19"/>
        <v>0</v>
      </c>
      <c r="S430">
        <v>0</v>
      </c>
      <c r="T430" t="s">
        <v>40</v>
      </c>
      <c r="U430" t="str">
        <f t="shared" si="20"/>
        <v>yes</v>
      </c>
      <c r="Y430" t="s">
        <v>6006</v>
      </c>
    </row>
    <row r="431" spans="1:25" x14ac:dyDescent="0.25">
      <c r="A431" t="s">
        <v>981</v>
      </c>
      <c r="B431" t="s">
        <v>992</v>
      </c>
      <c r="C431" t="s">
        <v>993</v>
      </c>
      <c r="D431" t="s">
        <v>994</v>
      </c>
      <c r="E431" t="s">
        <v>995</v>
      </c>
      <c r="F431">
        <v>1</v>
      </c>
      <c r="G431" t="s">
        <v>6018</v>
      </c>
      <c r="H431">
        <v>2020</v>
      </c>
      <c r="I431" t="s">
        <v>4</v>
      </c>
      <c r="J431" t="s">
        <v>6007</v>
      </c>
      <c r="K431" t="s">
        <v>5</v>
      </c>
      <c r="L431" t="s">
        <v>996</v>
      </c>
      <c r="P431" s="4">
        <f t="shared" si="18"/>
        <v>72.849999999999994</v>
      </c>
      <c r="Q431" s="4">
        <v>72.849999999999994</v>
      </c>
      <c r="R431" s="1">
        <f t="shared" si="19"/>
        <v>1</v>
      </c>
      <c r="S431">
        <v>1</v>
      </c>
      <c r="T431" t="s">
        <v>11</v>
      </c>
      <c r="U431" t="str">
        <f t="shared" si="20"/>
        <v>no</v>
      </c>
      <c r="Y431" t="s">
        <v>6006</v>
      </c>
    </row>
    <row r="432" spans="1:25" x14ac:dyDescent="0.25">
      <c r="A432" t="s">
        <v>981</v>
      </c>
      <c r="B432" t="s">
        <v>982</v>
      </c>
      <c r="C432" t="s">
        <v>997</v>
      </c>
      <c r="E432" t="s">
        <v>998</v>
      </c>
      <c r="F432">
        <v>1</v>
      </c>
      <c r="G432" t="s">
        <v>6018</v>
      </c>
      <c r="H432">
        <v>2019</v>
      </c>
      <c r="I432" t="s">
        <v>4</v>
      </c>
      <c r="J432" t="s">
        <v>6007</v>
      </c>
      <c r="K432" t="s">
        <v>5</v>
      </c>
      <c r="L432" t="s">
        <v>999</v>
      </c>
      <c r="O432" t="s">
        <v>1000</v>
      </c>
      <c r="P432" s="4">
        <f t="shared" si="18"/>
        <v>185.76000000000002</v>
      </c>
      <c r="Q432" s="4">
        <v>185.76000000000002</v>
      </c>
      <c r="R432" s="1">
        <f t="shared" si="19"/>
        <v>1</v>
      </c>
      <c r="S432">
        <v>1</v>
      </c>
      <c r="T432" t="s">
        <v>11</v>
      </c>
      <c r="U432" t="str">
        <f t="shared" si="20"/>
        <v>no</v>
      </c>
      <c r="Y432" t="s">
        <v>6006</v>
      </c>
    </row>
    <row r="433" spans="1:25" x14ac:dyDescent="0.25">
      <c r="A433" t="s">
        <v>981</v>
      </c>
      <c r="B433" t="s">
        <v>982</v>
      </c>
      <c r="C433" t="s">
        <v>997</v>
      </c>
      <c r="E433" t="s">
        <v>1001</v>
      </c>
      <c r="F433">
        <v>1</v>
      </c>
      <c r="G433" t="s">
        <v>6018</v>
      </c>
      <c r="H433">
        <v>2021</v>
      </c>
      <c r="I433" t="s">
        <v>4</v>
      </c>
      <c r="J433" t="s">
        <v>6007</v>
      </c>
      <c r="K433" t="s">
        <v>5</v>
      </c>
      <c r="L433" t="s">
        <v>999</v>
      </c>
      <c r="O433" t="s">
        <v>1000</v>
      </c>
      <c r="P433" s="4">
        <f t="shared" si="18"/>
        <v>107.92</v>
      </c>
      <c r="Q433" s="4">
        <v>107.92</v>
      </c>
      <c r="R433" s="1">
        <f t="shared" si="19"/>
        <v>1</v>
      </c>
      <c r="S433">
        <v>1</v>
      </c>
      <c r="T433" t="s">
        <v>11</v>
      </c>
      <c r="U433" t="str">
        <f t="shared" si="20"/>
        <v>no</v>
      </c>
      <c r="Y433" t="s">
        <v>6006</v>
      </c>
    </row>
    <row r="434" spans="1:25" x14ac:dyDescent="0.25">
      <c r="A434" t="s">
        <v>981</v>
      </c>
      <c r="B434" t="s">
        <v>1002</v>
      </c>
      <c r="C434" t="s">
        <v>1003</v>
      </c>
      <c r="E434" t="s">
        <v>1004</v>
      </c>
      <c r="F434">
        <v>1</v>
      </c>
      <c r="G434" t="s">
        <v>6018</v>
      </c>
      <c r="H434">
        <v>2021</v>
      </c>
      <c r="I434" t="s">
        <v>4</v>
      </c>
      <c r="J434" t="s">
        <v>6007</v>
      </c>
      <c r="K434" t="s">
        <v>5</v>
      </c>
      <c r="L434" t="s">
        <v>1005</v>
      </c>
      <c r="P434" s="4">
        <f t="shared" si="18"/>
        <v>51.2</v>
      </c>
      <c r="Q434" s="4">
        <v>51.2</v>
      </c>
      <c r="R434" s="1">
        <f t="shared" si="19"/>
        <v>1</v>
      </c>
      <c r="S434">
        <v>1</v>
      </c>
      <c r="T434" t="s">
        <v>11</v>
      </c>
      <c r="U434" t="str">
        <f t="shared" si="20"/>
        <v>no</v>
      </c>
      <c r="Y434" t="s">
        <v>6006</v>
      </c>
    </row>
    <row r="435" spans="1:25" x14ac:dyDescent="0.25">
      <c r="A435" t="s">
        <v>981</v>
      </c>
      <c r="B435" t="s">
        <v>1002</v>
      </c>
      <c r="C435" t="s">
        <v>1003</v>
      </c>
      <c r="E435" t="s">
        <v>1006</v>
      </c>
      <c r="F435">
        <v>1</v>
      </c>
      <c r="G435" t="s">
        <v>6018</v>
      </c>
      <c r="H435">
        <v>2018</v>
      </c>
      <c r="I435" t="s">
        <v>4</v>
      </c>
      <c r="J435" t="s">
        <v>6007</v>
      </c>
      <c r="K435" t="s">
        <v>5</v>
      </c>
      <c r="L435" t="s">
        <v>1005</v>
      </c>
      <c r="P435" s="4">
        <f t="shared" si="18"/>
        <v>52.93</v>
      </c>
      <c r="Q435" s="4">
        <v>52.93</v>
      </c>
      <c r="R435" s="1">
        <f t="shared" si="19"/>
        <v>1</v>
      </c>
      <c r="S435">
        <v>1</v>
      </c>
      <c r="T435" t="s">
        <v>11</v>
      </c>
      <c r="U435" t="str">
        <f t="shared" si="20"/>
        <v>no</v>
      </c>
      <c r="Y435" t="s">
        <v>6006</v>
      </c>
    </row>
    <row r="436" spans="1:25" x14ac:dyDescent="0.25">
      <c r="A436" t="s">
        <v>981</v>
      </c>
      <c r="B436" t="s">
        <v>1002</v>
      </c>
      <c r="C436" t="s">
        <v>1003</v>
      </c>
      <c r="D436" t="s">
        <v>1007</v>
      </c>
      <c r="E436" t="s">
        <v>1008</v>
      </c>
      <c r="F436">
        <v>1</v>
      </c>
      <c r="G436" t="s">
        <v>6018</v>
      </c>
      <c r="H436">
        <v>2016</v>
      </c>
      <c r="I436" t="s">
        <v>4</v>
      </c>
      <c r="J436" t="s">
        <v>6007</v>
      </c>
      <c r="K436" t="s">
        <v>21</v>
      </c>
      <c r="L436" t="s">
        <v>22</v>
      </c>
      <c r="M436" t="s">
        <v>1009</v>
      </c>
      <c r="N436" t="s">
        <v>56</v>
      </c>
      <c r="P436" s="4">
        <f t="shared" si="18"/>
        <v>79.5</v>
      </c>
      <c r="Q436" s="4">
        <v>79.5</v>
      </c>
      <c r="R436" s="1">
        <f t="shared" si="19"/>
        <v>0</v>
      </c>
      <c r="S436">
        <v>0</v>
      </c>
      <c r="T436" t="s">
        <v>40</v>
      </c>
      <c r="U436" t="str">
        <f t="shared" si="20"/>
        <v>yes</v>
      </c>
      <c r="Y436" t="s">
        <v>6006</v>
      </c>
    </row>
    <row r="437" spans="1:25" x14ac:dyDescent="0.25">
      <c r="A437" t="s">
        <v>981</v>
      </c>
      <c r="B437" t="s">
        <v>992</v>
      </c>
      <c r="C437" t="s">
        <v>1010</v>
      </c>
      <c r="E437" t="s">
        <v>1011</v>
      </c>
      <c r="F437">
        <v>1</v>
      </c>
      <c r="G437" t="s">
        <v>6018</v>
      </c>
      <c r="H437">
        <v>2022</v>
      </c>
      <c r="I437" t="s">
        <v>4</v>
      </c>
      <c r="J437" t="s">
        <v>6007</v>
      </c>
      <c r="K437" t="s">
        <v>5</v>
      </c>
      <c r="L437" t="s">
        <v>1012</v>
      </c>
      <c r="P437" s="4">
        <f t="shared" si="18"/>
        <v>73.5</v>
      </c>
      <c r="Q437" s="4">
        <v>73.5</v>
      </c>
      <c r="R437" s="1">
        <f t="shared" si="19"/>
        <v>1</v>
      </c>
      <c r="S437">
        <v>1</v>
      </c>
      <c r="T437" t="s">
        <v>7</v>
      </c>
      <c r="U437" t="str">
        <f t="shared" si="20"/>
        <v>no</v>
      </c>
      <c r="Y437" t="s">
        <v>6006</v>
      </c>
    </row>
    <row r="438" spans="1:25" x14ac:dyDescent="0.25">
      <c r="A438" t="s">
        <v>981</v>
      </c>
      <c r="B438" t="s">
        <v>992</v>
      </c>
      <c r="C438" t="s">
        <v>1010</v>
      </c>
      <c r="E438" t="s">
        <v>1013</v>
      </c>
      <c r="F438">
        <v>1</v>
      </c>
      <c r="G438" t="s">
        <v>6018</v>
      </c>
      <c r="H438">
        <v>2020</v>
      </c>
      <c r="I438" t="s">
        <v>4</v>
      </c>
      <c r="J438" t="s">
        <v>6007</v>
      </c>
      <c r="K438" t="s">
        <v>5</v>
      </c>
      <c r="L438" t="s">
        <v>1012</v>
      </c>
      <c r="P438" s="4">
        <f t="shared" si="18"/>
        <v>116.16000000000001</v>
      </c>
      <c r="Q438" s="4">
        <v>116.16000000000001</v>
      </c>
      <c r="R438" s="1">
        <f t="shared" si="19"/>
        <v>1</v>
      </c>
      <c r="S438">
        <v>1</v>
      </c>
      <c r="T438" t="s">
        <v>11</v>
      </c>
      <c r="U438" t="str">
        <f t="shared" si="20"/>
        <v>no</v>
      </c>
      <c r="Y438" t="s">
        <v>6006</v>
      </c>
    </row>
    <row r="439" spans="1:25" x14ac:dyDescent="0.25">
      <c r="A439" t="s">
        <v>981</v>
      </c>
      <c r="B439" t="s">
        <v>992</v>
      </c>
      <c r="C439" t="s">
        <v>1010</v>
      </c>
      <c r="E439" t="s">
        <v>1014</v>
      </c>
      <c r="F439">
        <v>1</v>
      </c>
      <c r="G439" t="s">
        <v>6018</v>
      </c>
      <c r="H439">
        <v>2022</v>
      </c>
      <c r="I439" t="s">
        <v>4</v>
      </c>
      <c r="J439" t="s">
        <v>6007</v>
      </c>
      <c r="K439" t="s">
        <v>5</v>
      </c>
      <c r="L439" t="s">
        <v>1012</v>
      </c>
      <c r="P439" s="4">
        <f t="shared" si="18"/>
        <v>87.48</v>
      </c>
      <c r="Q439" s="4">
        <v>87.48</v>
      </c>
      <c r="R439" s="1">
        <f t="shared" si="19"/>
        <v>1</v>
      </c>
      <c r="S439">
        <v>1</v>
      </c>
      <c r="T439" t="s">
        <v>7</v>
      </c>
      <c r="U439" t="str">
        <f t="shared" si="20"/>
        <v>no</v>
      </c>
      <c r="Y439" t="s">
        <v>6006</v>
      </c>
    </row>
    <row r="440" spans="1:25" x14ac:dyDescent="0.25">
      <c r="A440" t="s">
        <v>981</v>
      </c>
      <c r="B440" t="s">
        <v>1002</v>
      </c>
      <c r="C440" t="s">
        <v>1015</v>
      </c>
      <c r="E440" t="s">
        <v>1016</v>
      </c>
      <c r="F440">
        <v>1</v>
      </c>
      <c r="G440" t="s">
        <v>6018</v>
      </c>
      <c r="H440">
        <v>2018</v>
      </c>
      <c r="I440" t="s">
        <v>4</v>
      </c>
      <c r="J440" t="s">
        <v>6007</v>
      </c>
      <c r="K440" t="s">
        <v>5</v>
      </c>
      <c r="L440" t="s">
        <v>1017</v>
      </c>
      <c r="M440" t="s">
        <v>1018</v>
      </c>
      <c r="P440" s="4">
        <f t="shared" si="18"/>
        <v>85.499999999999986</v>
      </c>
      <c r="Q440" s="4">
        <v>85.499999999999986</v>
      </c>
      <c r="R440" s="1">
        <f t="shared" si="19"/>
        <v>1</v>
      </c>
      <c r="S440">
        <v>1</v>
      </c>
      <c r="T440" t="s">
        <v>11</v>
      </c>
      <c r="U440" t="str">
        <f t="shared" si="20"/>
        <v>no</v>
      </c>
      <c r="Y440" t="s">
        <v>6006</v>
      </c>
    </row>
    <row r="441" spans="1:25" x14ac:dyDescent="0.25">
      <c r="A441" t="s">
        <v>981</v>
      </c>
      <c r="B441" t="s">
        <v>1002</v>
      </c>
      <c r="C441" t="s">
        <v>1015</v>
      </c>
      <c r="E441" t="s">
        <v>1019</v>
      </c>
      <c r="F441">
        <v>1</v>
      </c>
      <c r="G441" t="s">
        <v>6018</v>
      </c>
      <c r="H441">
        <v>2019</v>
      </c>
      <c r="I441" t="s">
        <v>4</v>
      </c>
      <c r="J441" t="s">
        <v>6007</v>
      </c>
      <c r="K441" t="s">
        <v>5</v>
      </c>
      <c r="L441" t="s">
        <v>1017</v>
      </c>
      <c r="M441" t="s">
        <v>947</v>
      </c>
      <c r="P441" s="4">
        <f t="shared" si="18"/>
        <v>76.38</v>
      </c>
      <c r="Q441" s="4">
        <v>76.38</v>
      </c>
      <c r="R441" s="1">
        <f t="shared" si="19"/>
        <v>1</v>
      </c>
      <c r="S441">
        <v>1</v>
      </c>
      <c r="T441" t="s">
        <v>11</v>
      </c>
      <c r="U441" t="str">
        <f t="shared" si="20"/>
        <v>no</v>
      </c>
      <c r="Y441" t="s">
        <v>6006</v>
      </c>
    </row>
    <row r="442" spans="1:25" x14ac:dyDescent="0.25">
      <c r="A442" t="s">
        <v>981</v>
      </c>
      <c r="B442" t="s">
        <v>1002</v>
      </c>
      <c r="C442" s="3" t="s">
        <v>1141</v>
      </c>
      <c r="D442" t="s">
        <v>1020</v>
      </c>
      <c r="E442" t="s">
        <v>1021</v>
      </c>
      <c r="F442">
        <v>1</v>
      </c>
      <c r="G442" t="s">
        <v>6018</v>
      </c>
      <c r="H442">
        <v>2018</v>
      </c>
      <c r="I442" t="s">
        <v>4</v>
      </c>
      <c r="J442" t="s">
        <v>6007</v>
      </c>
      <c r="K442" t="s">
        <v>5</v>
      </c>
      <c r="L442" t="s">
        <v>1022</v>
      </c>
      <c r="P442" s="4">
        <f t="shared" si="18"/>
        <v>396.00000000000006</v>
      </c>
      <c r="Q442" s="4">
        <v>396.00000000000006</v>
      </c>
      <c r="R442" s="1">
        <f t="shared" si="19"/>
        <v>1</v>
      </c>
      <c r="S442">
        <v>1</v>
      </c>
      <c r="T442" t="s">
        <v>979</v>
      </c>
      <c r="U442" t="str">
        <f t="shared" si="20"/>
        <v>no</v>
      </c>
      <c r="Y442" t="s">
        <v>6006</v>
      </c>
    </row>
    <row r="443" spans="1:25" x14ac:dyDescent="0.25">
      <c r="A443" t="s">
        <v>981</v>
      </c>
      <c r="B443" t="s">
        <v>1002</v>
      </c>
      <c r="C443" t="s">
        <v>1023</v>
      </c>
      <c r="D443" t="s">
        <v>1024</v>
      </c>
      <c r="E443" t="s">
        <v>1025</v>
      </c>
      <c r="F443">
        <v>1</v>
      </c>
      <c r="G443" t="s">
        <v>6018</v>
      </c>
      <c r="H443">
        <v>2020</v>
      </c>
      <c r="I443" t="s">
        <v>4</v>
      </c>
      <c r="J443" t="s">
        <v>6007</v>
      </c>
      <c r="K443" t="s">
        <v>5</v>
      </c>
      <c r="L443" t="s">
        <v>1026</v>
      </c>
      <c r="P443" s="4">
        <f t="shared" si="18"/>
        <v>69.58</v>
      </c>
      <c r="Q443" s="4">
        <v>69.58</v>
      </c>
      <c r="R443" s="1">
        <f t="shared" si="19"/>
        <v>1</v>
      </c>
      <c r="S443">
        <v>1</v>
      </c>
      <c r="T443" t="s">
        <v>11</v>
      </c>
      <c r="U443" t="str">
        <f t="shared" si="20"/>
        <v>no</v>
      </c>
      <c r="Y443" t="s">
        <v>6006</v>
      </c>
    </row>
    <row r="444" spans="1:25" x14ac:dyDescent="0.25">
      <c r="A444" t="s">
        <v>981</v>
      </c>
      <c r="B444" t="s">
        <v>982</v>
      </c>
      <c r="C444" t="s">
        <v>1027</v>
      </c>
      <c r="E444" t="s">
        <v>1028</v>
      </c>
      <c r="F444">
        <v>1</v>
      </c>
      <c r="G444" t="s">
        <v>6018</v>
      </c>
      <c r="H444">
        <v>2020</v>
      </c>
      <c r="I444" t="s">
        <v>4</v>
      </c>
      <c r="J444" t="s">
        <v>6007</v>
      </c>
      <c r="K444" t="s">
        <v>5</v>
      </c>
      <c r="L444" t="s">
        <v>1029</v>
      </c>
      <c r="M444" t="s">
        <v>1030</v>
      </c>
      <c r="P444" s="4">
        <f t="shared" si="18"/>
        <v>92.8</v>
      </c>
      <c r="Q444" s="4">
        <v>92.8</v>
      </c>
      <c r="R444" s="1">
        <f t="shared" si="19"/>
        <v>1</v>
      </c>
      <c r="S444">
        <v>1</v>
      </c>
      <c r="T444" t="s">
        <v>40</v>
      </c>
      <c r="U444" t="str">
        <f t="shared" si="20"/>
        <v>no</v>
      </c>
      <c r="Y444" t="s">
        <v>6006</v>
      </c>
    </row>
    <row r="445" spans="1:25" x14ac:dyDescent="0.25">
      <c r="A445" t="s">
        <v>981</v>
      </c>
      <c r="B445" t="s">
        <v>982</v>
      </c>
      <c r="C445" t="s">
        <v>1027</v>
      </c>
      <c r="E445" t="s">
        <v>1031</v>
      </c>
      <c r="F445">
        <v>1</v>
      </c>
      <c r="G445" t="s">
        <v>6018</v>
      </c>
      <c r="H445">
        <v>2017</v>
      </c>
      <c r="I445" t="s">
        <v>4</v>
      </c>
      <c r="J445" t="s">
        <v>6007</v>
      </c>
      <c r="K445" t="s">
        <v>5</v>
      </c>
      <c r="L445" t="s">
        <v>1029</v>
      </c>
      <c r="O445" t="s">
        <v>1032</v>
      </c>
      <c r="P445" s="4">
        <f t="shared" si="18"/>
        <v>243</v>
      </c>
      <c r="Q445" s="4">
        <v>243</v>
      </c>
      <c r="R445" s="1">
        <f t="shared" si="19"/>
        <v>1</v>
      </c>
      <c r="S445">
        <v>1</v>
      </c>
      <c r="T445" t="s">
        <v>11</v>
      </c>
      <c r="U445" t="str">
        <f t="shared" si="20"/>
        <v>no</v>
      </c>
      <c r="Y445" t="s">
        <v>6006</v>
      </c>
    </row>
    <row r="446" spans="1:25" x14ac:dyDescent="0.25">
      <c r="A446" t="s">
        <v>981</v>
      </c>
      <c r="B446" t="s">
        <v>982</v>
      </c>
      <c r="C446" t="s">
        <v>1027</v>
      </c>
      <c r="E446" t="s">
        <v>1033</v>
      </c>
      <c r="F446">
        <v>1</v>
      </c>
      <c r="G446" t="s">
        <v>6018</v>
      </c>
      <c r="H446">
        <v>2021</v>
      </c>
      <c r="I446" t="s">
        <v>4</v>
      </c>
      <c r="J446" t="s">
        <v>6007</v>
      </c>
      <c r="K446" t="s">
        <v>5</v>
      </c>
      <c r="L446" t="s">
        <v>1029</v>
      </c>
      <c r="M446" t="s">
        <v>1034</v>
      </c>
      <c r="P446" s="4">
        <f t="shared" si="18"/>
        <v>168.655</v>
      </c>
      <c r="Q446" s="4">
        <v>168.655</v>
      </c>
      <c r="R446" s="1">
        <f t="shared" si="19"/>
        <v>1</v>
      </c>
      <c r="S446">
        <v>1</v>
      </c>
      <c r="T446" t="s">
        <v>11</v>
      </c>
      <c r="U446" t="str">
        <f t="shared" si="20"/>
        <v>no</v>
      </c>
      <c r="Y446" t="s">
        <v>6006</v>
      </c>
    </row>
    <row r="447" spans="1:25" x14ac:dyDescent="0.25">
      <c r="A447" t="s">
        <v>981</v>
      </c>
      <c r="B447" t="s">
        <v>982</v>
      </c>
      <c r="C447" t="s">
        <v>1027</v>
      </c>
      <c r="E447" t="s">
        <v>1035</v>
      </c>
      <c r="F447">
        <v>1</v>
      </c>
      <c r="G447" t="s">
        <v>6018</v>
      </c>
      <c r="H447">
        <v>2017</v>
      </c>
      <c r="I447" t="s">
        <v>4</v>
      </c>
      <c r="J447" t="s">
        <v>6007</v>
      </c>
      <c r="K447" t="s">
        <v>5</v>
      </c>
      <c r="L447" t="s">
        <v>1029</v>
      </c>
      <c r="P447" s="4">
        <f t="shared" si="18"/>
        <v>75</v>
      </c>
      <c r="Q447" s="4">
        <v>75</v>
      </c>
      <c r="R447" s="1">
        <f t="shared" si="19"/>
        <v>0</v>
      </c>
      <c r="S447">
        <v>0</v>
      </c>
      <c r="T447" t="s">
        <v>17</v>
      </c>
      <c r="U447" t="str">
        <f t="shared" si="20"/>
        <v>yes</v>
      </c>
      <c r="Y447" t="s">
        <v>6006</v>
      </c>
    </row>
    <row r="448" spans="1:25" x14ac:dyDescent="0.25">
      <c r="A448" t="s">
        <v>981</v>
      </c>
      <c r="B448" t="s">
        <v>982</v>
      </c>
      <c r="C448" t="s">
        <v>1027</v>
      </c>
      <c r="E448" t="s">
        <v>1036</v>
      </c>
      <c r="F448">
        <v>1</v>
      </c>
      <c r="G448" t="s">
        <v>6018</v>
      </c>
      <c r="H448">
        <v>2017</v>
      </c>
      <c r="I448" t="s">
        <v>4</v>
      </c>
      <c r="J448" t="s">
        <v>6007</v>
      </c>
      <c r="K448" t="s">
        <v>5</v>
      </c>
      <c r="L448" t="s">
        <v>1029</v>
      </c>
      <c r="N448" t="s">
        <v>56</v>
      </c>
      <c r="P448" s="4">
        <f t="shared" si="18"/>
        <v>294.89999999999998</v>
      </c>
      <c r="Q448" s="4">
        <v>294.89999999999998</v>
      </c>
      <c r="R448" s="1">
        <f t="shared" si="19"/>
        <v>1</v>
      </c>
      <c r="S448">
        <v>1</v>
      </c>
      <c r="T448" t="s">
        <v>40</v>
      </c>
      <c r="U448" t="str">
        <f t="shared" si="20"/>
        <v>no</v>
      </c>
      <c r="Y448" t="s">
        <v>6006</v>
      </c>
    </row>
    <row r="449" spans="1:25" x14ac:dyDescent="0.25">
      <c r="A449" t="s">
        <v>981</v>
      </c>
      <c r="B449" t="s">
        <v>982</v>
      </c>
      <c r="C449" t="s">
        <v>1027</v>
      </c>
      <c r="D449" t="s">
        <v>1037</v>
      </c>
      <c r="E449" t="s">
        <v>1038</v>
      </c>
      <c r="F449">
        <v>1</v>
      </c>
      <c r="G449" t="s">
        <v>6018</v>
      </c>
      <c r="H449">
        <v>2016</v>
      </c>
      <c r="I449" t="s">
        <v>4</v>
      </c>
      <c r="J449" t="s">
        <v>6007</v>
      </c>
      <c r="K449" t="s">
        <v>5</v>
      </c>
      <c r="L449" t="s">
        <v>1039</v>
      </c>
      <c r="P449" s="4">
        <f t="shared" si="18"/>
        <v>91.26</v>
      </c>
      <c r="Q449" s="4">
        <v>91.26</v>
      </c>
      <c r="R449" s="1">
        <f t="shared" si="19"/>
        <v>1</v>
      </c>
      <c r="S449">
        <v>1</v>
      </c>
      <c r="T449" t="s">
        <v>40</v>
      </c>
      <c r="U449" t="str">
        <f t="shared" si="20"/>
        <v>no</v>
      </c>
      <c r="Y449" t="s">
        <v>6006</v>
      </c>
    </row>
    <row r="450" spans="1:25" x14ac:dyDescent="0.25">
      <c r="A450" t="s">
        <v>981</v>
      </c>
      <c r="B450" t="s">
        <v>982</v>
      </c>
      <c r="C450" t="s">
        <v>1027</v>
      </c>
      <c r="D450" t="s">
        <v>1040</v>
      </c>
      <c r="E450" t="s">
        <v>1041</v>
      </c>
      <c r="F450">
        <v>1</v>
      </c>
      <c r="G450" t="s">
        <v>6018</v>
      </c>
      <c r="H450">
        <v>2017</v>
      </c>
      <c r="I450" t="s">
        <v>4</v>
      </c>
      <c r="J450" t="s">
        <v>6007</v>
      </c>
      <c r="K450" t="s">
        <v>580</v>
      </c>
      <c r="L450" t="s">
        <v>1040</v>
      </c>
      <c r="M450" t="s">
        <v>1040</v>
      </c>
      <c r="O450" t="s">
        <v>1042</v>
      </c>
      <c r="P450" s="4">
        <f t="shared" ref="P450:P513" si="21">IFERROR(IF(Q450&gt;0,Q450*1,0),0)</f>
        <v>47.84</v>
      </c>
      <c r="Q450" s="4">
        <v>47.84</v>
      </c>
      <c r="R450" s="1">
        <f t="shared" ref="R450:R513" si="22">IFERROR(IF(S450&gt;0,S450*1,0),0)</f>
        <v>1</v>
      </c>
      <c r="S450">
        <v>1</v>
      </c>
      <c r="T450" t="s">
        <v>11</v>
      </c>
      <c r="U450" t="str">
        <f t="shared" ref="U450:U513" si="23">IF(S450 = 1,"no","yes")</f>
        <v>no</v>
      </c>
      <c r="Y450" t="s">
        <v>6006</v>
      </c>
    </row>
    <row r="451" spans="1:25" x14ac:dyDescent="0.25">
      <c r="A451" t="s">
        <v>981</v>
      </c>
      <c r="B451" t="s">
        <v>982</v>
      </c>
      <c r="C451" t="s">
        <v>1027</v>
      </c>
      <c r="E451" t="s">
        <v>1043</v>
      </c>
      <c r="F451">
        <v>1</v>
      </c>
      <c r="G451" t="s">
        <v>6018</v>
      </c>
      <c r="H451">
        <v>2022</v>
      </c>
      <c r="I451" t="s">
        <v>4</v>
      </c>
      <c r="J451" t="s">
        <v>6007</v>
      </c>
      <c r="K451" t="s">
        <v>574</v>
      </c>
      <c r="L451" t="s">
        <v>787</v>
      </c>
      <c r="P451" s="4">
        <f t="shared" si="21"/>
        <v>56</v>
      </c>
      <c r="Q451" s="4">
        <v>56</v>
      </c>
      <c r="R451" s="1">
        <f t="shared" si="22"/>
        <v>1</v>
      </c>
      <c r="S451">
        <v>1</v>
      </c>
      <c r="T451" t="s">
        <v>7</v>
      </c>
      <c r="U451" t="str">
        <f t="shared" si="23"/>
        <v>no</v>
      </c>
      <c r="Y451" t="s">
        <v>6006</v>
      </c>
    </row>
    <row r="452" spans="1:25" x14ac:dyDescent="0.25">
      <c r="A452" t="s">
        <v>981</v>
      </c>
      <c r="B452" t="s">
        <v>982</v>
      </c>
      <c r="C452" t="s">
        <v>1027</v>
      </c>
      <c r="E452" t="s">
        <v>1044</v>
      </c>
      <c r="F452">
        <v>1</v>
      </c>
      <c r="G452" t="s">
        <v>6018</v>
      </c>
      <c r="H452">
        <v>2017</v>
      </c>
      <c r="I452" t="s">
        <v>4</v>
      </c>
      <c r="J452" t="s">
        <v>6007</v>
      </c>
      <c r="K452" t="s">
        <v>21</v>
      </c>
      <c r="L452" t="s">
        <v>22</v>
      </c>
      <c r="N452" t="s">
        <v>56</v>
      </c>
      <c r="P452" s="4">
        <f t="shared" si="21"/>
        <v>70.490000000000009</v>
      </c>
      <c r="Q452" s="4">
        <v>70.490000000000009</v>
      </c>
      <c r="R452" s="1">
        <f t="shared" si="22"/>
        <v>0</v>
      </c>
      <c r="S452">
        <v>0</v>
      </c>
      <c r="T452" t="s">
        <v>40</v>
      </c>
      <c r="U452" t="str">
        <f t="shared" si="23"/>
        <v>yes</v>
      </c>
      <c r="Y452" t="s">
        <v>6006</v>
      </c>
    </row>
    <row r="453" spans="1:25" x14ac:dyDescent="0.25">
      <c r="A453" t="s">
        <v>981</v>
      </c>
      <c r="B453" t="s">
        <v>992</v>
      </c>
      <c r="C453" t="s">
        <v>1045</v>
      </c>
      <c r="E453" t="s">
        <v>1046</v>
      </c>
      <c r="F453">
        <v>1</v>
      </c>
      <c r="G453" t="s">
        <v>6018</v>
      </c>
      <c r="H453">
        <v>2022</v>
      </c>
      <c r="I453" t="s">
        <v>4</v>
      </c>
      <c r="J453" t="s">
        <v>6007</v>
      </c>
      <c r="K453" t="s">
        <v>5</v>
      </c>
      <c r="L453" t="s">
        <v>1047</v>
      </c>
      <c r="O453" t="s">
        <v>1048</v>
      </c>
      <c r="P453" s="4">
        <f t="shared" si="21"/>
        <v>0</v>
      </c>
      <c r="Q453" s="4"/>
      <c r="R453" s="1">
        <f t="shared" si="22"/>
        <v>0</v>
      </c>
      <c r="S453">
        <v>0</v>
      </c>
      <c r="T453" t="s">
        <v>68</v>
      </c>
      <c r="U453" t="str">
        <f t="shared" si="23"/>
        <v>yes</v>
      </c>
      <c r="Y453" t="s">
        <v>6006</v>
      </c>
    </row>
    <row r="454" spans="1:25" x14ac:dyDescent="0.25">
      <c r="A454" t="s">
        <v>981</v>
      </c>
      <c r="B454" t="s">
        <v>1049</v>
      </c>
      <c r="C454" t="s">
        <v>1050</v>
      </c>
      <c r="E454" t="s">
        <v>1051</v>
      </c>
      <c r="F454">
        <v>1</v>
      </c>
      <c r="G454" t="s">
        <v>6018</v>
      </c>
      <c r="H454">
        <v>2018</v>
      </c>
      <c r="I454" t="s">
        <v>4</v>
      </c>
      <c r="J454" t="s">
        <v>6007</v>
      </c>
      <c r="K454" t="s">
        <v>5</v>
      </c>
      <c r="L454" t="s">
        <v>1052</v>
      </c>
      <c r="P454" s="4">
        <f t="shared" si="21"/>
        <v>118.27499999999999</v>
      </c>
      <c r="Q454" s="4">
        <v>118.27499999999999</v>
      </c>
      <c r="R454" s="1">
        <f t="shared" si="22"/>
        <v>1</v>
      </c>
      <c r="S454">
        <v>1</v>
      </c>
      <c r="T454" t="s">
        <v>11</v>
      </c>
      <c r="U454" t="str">
        <f t="shared" si="23"/>
        <v>no</v>
      </c>
      <c r="Y454" t="s">
        <v>6006</v>
      </c>
    </row>
    <row r="455" spans="1:25" x14ac:dyDescent="0.25">
      <c r="A455" t="s">
        <v>981</v>
      </c>
      <c r="B455" t="s">
        <v>1049</v>
      </c>
      <c r="C455" t="s">
        <v>1050</v>
      </c>
      <c r="E455" t="s">
        <v>1053</v>
      </c>
      <c r="F455">
        <v>1</v>
      </c>
      <c r="G455" t="s">
        <v>6018</v>
      </c>
      <c r="H455">
        <v>2014</v>
      </c>
      <c r="I455" t="s">
        <v>4</v>
      </c>
      <c r="J455" t="s">
        <v>6007</v>
      </c>
      <c r="K455" t="s">
        <v>5</v>
      </c>
      <c r="L455" t="s">
        <v>1052</v>
      </c>
      <c r="P455" s="4">
        <f t="shared" si="21"/>
        <v>8.75</v>
      </c>
      <c r="Q455" s="4">
        <v>8.75</v>
      </c>
      <c r="R455" s="1">
        <f t="shared" si="22"/>
        <v>1</v>
      </c>
      <c r="S455">
        <v>1</v>
      </c>
      <c r="T455" t="s">
        <v>17</v>
      </c>
      <c r="U455" t="str">
        <f t="shared" si="23"/>
        <v>no</v>
      </c>
      <c r="Y455" t="s">
        <v>6006</v>
      </c>
    </row>
    <row r="456" spans="1:25" x14ac:dyDescent="0.25">
      <c r="A456" t="s">
        <v>981</v>
      </c>
      <c r="B456" t="s">
        <v>982</v>
      </c>
      <c r="C456" t="s">
        <v>1054</v>
      </c>
      <c r="D456" t="s">
        <v>1055</v>
      </c>
      <c r="E456" t="s">
        <v>1056</v>
      </c>
      <c r="F456">
        <v>1</v>
      </c>
      <c r="G456" t="s">
        <v>6018</v>
      </c>
      <c r="H456">
        <v>2021</v>
      </c>
      <c r="I456" t="s">
        <v>4</v>
      </c>
      <c r="J456" t="s">
        <v>6007</v>
      </c>
      <c r="K456" t="s">
        <v>5</v>
      </c>
      <c r="L456" t="s">
        <v>1057</v>
      </c>
      <c r="P456" s="4">
        <f t="shared" si="21"/>
        <v>81.600000000000009</v>
      </c>
      <c r="Q456" s="4">
        <v>81.600000000000009</v>
      </c>
      <c r="R456" s="1">
        <f t="shared" si="22"/>
        <v>1</v>
      </c>
      <c r="S456">
        <v>1</v>
      </c>
      <c r="T456" t="s">
        <v>11</v>
      </c>
      <c r="U456" t="str">
        <f t="shared" si="23"/>
        <v>no</v>
      </c>
      <c r="Y456" t="s">
        <v>6006</v>
      </c>
    </row>
    <row r="457" spans="1:25" x14ac:dyDescent="0.25">
      <c r="A457" t="s">
        <v>981</v>
      </c>
      <c r="B457" t="s">
        <v>982</v>
      </c>
      <c r="C457" t="s">
        <v>1054</v>
      </c>
      <c r="D457" t="s">
        <v>1058</v>
      </c>
      <c r="E457" t="s">
        <v>1059</v>
      </c>
      <c r="F457">
        <v>1</v>
      </c>
      <c r="G457" t="s">
        <v>6018</v>
      </c>
      <c r="H457">
        <v>2021</v>
      </c>
      <c r="I457" t="s">
        <v>4</v>
      </c>
      <c r="J457" t="s">
        <v>6007</v>
      </c>
      <c r="K457" t="s">
        <v>5</v>
      </c>
      <c r="L457" t="s">
        <v>1057</v>
      </c>
      <c r="P457" s="4">
        <f t="shared" si="21"/>
        <v>81.600000000000009</v>
      </c>
      <c r="Q457" s="4">
        <v>81.600000000000009</v>
      </c>
      <c r="R457" s="1">
        <f t="shared" si="22"/>
        <v>1</v>
      </c>
      <c r="S457">
        <v>1</v>
      </c>
      <c r="T457" t="s">
        <v>11</v>
      </c>
      <c r="U457" t="str">
        <f t="shared" si="23"/>
        <v>no</v>
      </c>
      <c r="Y457" t="s">
        <v>6006</v>
      </c>
    </row>
    <row r="458" spans="1:25" x14ac:dyDescent="0.25">
      <c r="A458" t="s">
        <v>981</v>
      </c>
      <c r="B458" t="s">
        <v>982</v>
      </c>
      <c r="C458" t="s">
        <v>1054</v>
      </c>
      <c r="D458" t="s">
        <v>1060</v>
      </c>
      <c r="E458" t="s">
        <v>1061</v>
      </c>
      <c r="F458">
        <v>1</v>
      </c>
      <c r="G458" t="s">
        <v>6018</v>
      </c>
      <c r="H458">
        <v>2022</v>
      </c>
      <c r="I458" t="s">
        <v>4</v>
      </c>
      <c r="J458" t="s">
        <v>6007</v>
      </c>
      <c r="K458" t="s">
        <v>5</v>
      </c>
      <c r="L458" t="s">
        <v>1062</v>
      </c>
      <c r="P458" s="4">
        <f t="shared" si="21"/>
        <v>30</v>
      </c>
      <c r="Q458" s="4">
        <v>30</v>
      </c>
      <c r="R458" s="1">
        <f t="shared" si="22"/>
        <v>1</v>
      </c>
      <c r="S458">
        <v>1</v>
      </c>
      <c r="T458" t="s">
        <v>17</v>
      </c>
      <c r="U458" t="str">
        <f t="shared" si="23"/>
        <v>no</v>
      </c>
      <c r="Y458" t="s">
        <v>6006</v>
      </c>
    </row>
    <row r="459" spans="1:25" x14ac:dyDescent="0.25">
      <c r="A459" t="s">
        <v>981</v>
      </c>
      <c r="B459" t="s">
        <v>982</v>
      </c>
      <c r="C459" t="s">
        <v>1054</v>
      </c>
      <c r="D459" t="s">
        <v>1060</v>
      </c>
      <c r="E459" t="s">
        <v>1063</v>
      </c>
      <c r="F459">
        <v>1</v>
      </c>
      <c r="G459" t="s">
        <v>6018</v>
      </c>
      <c r="H459">
        <v>2022</v>
      </c>
      <c r="I459" t="s">
        <v>4</v>
      </c>
      <c r="J459" t="s">
        <v>6007</v>
      </c>
      <c r="K459" t="s">
        <v>5</v>
      </c>
      <c r="L459" t="s">
        <v>1062</v>
      </c>
      <c r="P459" s="4">
        <f t="shared" si="21"/>
        <v>44.4</v>
      </c>
      <c r="Q459" s="4">
        <v>44.4</v>
      </c>
      <c r="R459" s="1">
        <f t="shared" si="22"/>
        <v>1</v>
      </c>
      <c r="S459">
        <v>1</v>
      </c>
      <c r="T459" t="s">
        <v>7</v>
      </c>
      <c r="U459" t="str">
        <f t="shared" si="23"/>
        <v>no</v>
      </c>
      <c r="Y459" t="s">
        <v>6006</v>
      </c>
    </row>
    <row r="460" spans="1:25" x14ac:dyDescent="0.25">
      <c r="A460" t="s">
        <v>981</v>
      </c>
      <c r="B460" t="s">
        <v>992</v>
      </c>
      <c r="C460" t="s">
        <v>1064</v>
      </c>
      <c r="E460" t="s">
        <v>1065</v>
      </c>
      <c r="F460">
        <v>1</v>
      </c>
      <c r="G460" t="s">
        <v>6018</v>
      </c>
      <c r="H460">
        <v>2018</v>
      </c>
      <c r="I460" t="s">
        <v>4</v>
      </c>
      <c r="J460" t="s">
        <v>6007</v>
      </c>
      <c r="K460" t="s">
        <v>5</v>
      </c>
      <c r="L460" t="s">
        <v>996</v>
      </c>
      <c r="P460" s="4">
        <f t="shared" si="21"/>
        <v>71.25</v>
      </c>
      <c r="Q460" s="4">
        <v>71.25</v>
      </c>
      <c r="R460" s="1">
        <f t="shared" si="22"/>
        <v>1</v>
      </c>
      <c r="S460">
        <v>1</v>
      </c>
      <c r="T460" t="s">
        <v>11</v>
      </c>
      <c r="U460" t="str">
        <f t="shared" si="23"/>
        <v>no</v>
      </c>
      <c r="Y460" t="s">
        <v>6006</v>
      </c>
    </row>
    <row r="461" spans="1:25" x14ac:dyDescent="0.25">
      <c r="A461" t="s">
        <v>981</v>
      </c>
      <c r="B461" t="s">
        <v>992</v>
      </c>
      <c r="C461" t="s">
        <v>1064</v>
      </c>
      <c r="E461" t="s">
        <v>1066</v>
      </c>
      <c r="F461">
        <v>1</v>
      </c>
      <c r="G461" t="s">
        <v>6018</v>
      </c>
      <c r="H461">
        <v>2019</v>
      </c>
      <c r="I461" t="s">
        <v>4</v>
      </c>
      <c r="J461" t="s">
        <v>6007</v>
      </c>
      <c r="K461" t="s">
        <v>5</v>
      </c>
      <c r="L461" t="s">
        <v>996</v>
      </c>
      <c r="P461" s="4">
        <f t="shared" si="21"/>
        <v>73.529999999999987</v>
      </c>
      <c r="Q461" s="4">
        <v>73.529999999999987</v>
      </c>
      <c r="R461" s="1">
        <f t="shared" si="22"/>
        <v>1</v>
      </c>
      <c r="S461">
        <v>1</v>
      </c>
      <c r="T461" t="s">
        <v>11</v>
      </c>
      <c r="U461" t="str">
        <f t="shared" si="23"/>
        <v>no</v>
      </c>
      <c r="Y461" t="s">
        <v>6006</v>
      </c>
    </row>
    <row r="462" spans="1:25" x14ac:dyDescent="0.25">
      <c r="A462" t="s">
        <v>981</v>
      </c>
      <c r="B462" t="s">
        <v>992</v>
      </c>
      <c r="C462" t="s">
        <v>1064</v>
      </c>
      <c r="E462" t="s">
        <v>1067</v>
      </c>
      <c r="F462">
        <v>1</v>
      </c>
      <c r="G462" t="s">
        <v>6018</v>
      </c>
      <c r="H462">
        <v>2021</v>
      </c>
      <c r="I462" t="s">
        <v>4</v>
      </c>
      <c r="J462" t="s">
        <v>6007</v>
      </c>
      <c r="K462" t="s">
        <v>5</v>
      </c>
      <c r="L462" t="s">
        <v>996</v>
      </c>
      <c r="P462" s="4">
        <f t="shared" si="21"/>
        <v>77</v>
      </c>
      <c r="Q462" s="4">
        <v>77</v>
      </c>
      <c r="R462" s="1">
        <f t="shared" si="22"/>
        <v>1</v>
      </c>
      <c r="S462">
        <v>1</v>
      </c>
      <c r="T462" t="s">
        <v>7</v>
      </c>
      <c r="U462" t="str">
        <f t="shared" si="23"/>
        <v>no</v>
      </c>
      <c r="Y462" t="s">
        <v>6006</v>
      </c>
    </row>
    <row r="463" spans="1:25" x14ac:dyDescent="0.25">
      <c r="A463" t="s">
        <v>981</v>
      </c>
      <c r="B463" t="s">
        <v>992</v>
      </c>
      <c r="C463" t="s">
        <v>1064</v>
      </c>
      <c r="D463" t="s">
        <v>1068</v>
      </c>
      <c r="E463" t="s">
        <v>1069</v>
      </c>
      <c r="F463">
        <v>1</v>
      </c>
      <c r="G463" t="s">
        <v>6018</v>
      </c>
      <c r="H463">
        <v>2023</v>
      </c>
      <c r="I463" t="s">
        <v>4</v>
      </c>
      <c r="J463" t="s">
        <v>6007</v>
      </c>
      <c r="K463" t="s">
        <v>5</v>
      </c>
      <c r="L463" t="s">
        <v>996</v>
      </c>
      <c r="P463" s="4">
        <f t="shared" si="21"/>
        <v>65</v>
      </c>
      <c r="Q463" s="4">
        <v>65</v>
      </c>
      <c r="R463" s="1">
        <f t="shared" si="22"/>
        <v>1</v>
      </c>
      <c r="S463">
        <v>1</v>
      </c>
      <c r="T463" t="s">
        <v>7</v>
      </c>
      <c r="U463" t="str">
        <f t="shared" si="23"/>
        <v>no</v>
      </c>
      <c r="Y463" t="s">
        <v>6006</v>
      </c>
    </row>
    <row r="464" spans="1:25" x14ac:dyDescent="0.25">
      <c r="A464" t="s">
        <v>981</v>
      </c>
      <c r="B464" t="s">
        <v>992</v>
      </c>
      <c r="C464" t="s">
        <v>1070</v>
      </c>
      <c r="D464" t="s">
        <v>1071</v>
      </c>
      <c r="E464" t="s">
        <v>1072</v>
      </c>
      <c r="F464">
        <v>1</v>
      </c>
      <c r="G464" t="s">
        <v>6018</v>
      </c>
      <c r="H464">
        <v>2019</v>
      </c>
      <c r="I464" t="s">
        <v>4</v>
      </c>
      <c r="J464" t="s">
        <v>6007</v>
      </c>
      <c r="K464" t="s">
        <v>5</v>
      </c>
      <c r="L464" t="s">
        <v>1073</v>
      </c>
      <c r="M464" t="s">
        <v>347</v>
      </c>
      <c r="P464" s="4">
        <f t="shared" si="21"/>
        <v>114.67999999999999</v>
      </c>
      <c r="Q464" s="4">
        <v>114.67999999999999</v>
      </c>
      <c r="R464" s="1">
        <f t="shared" si="22"/>
        <v>1</v>
      </c>
      <c r="S464">
        <v>1</v>
      </c>
      <c r="T464" t="s">
        <v>11</v>
      </c>
      <c r="U464" t="str">
        <f t="shared" si="23"/>
        <v>no</v>
      </c>
      <c r="Y464" t="s">
        <v>6006</v>
      </c>
    </row>
    <row r="465" spans="1:25" x14ac:dyDescent="0.25">
      <c r="A465" t="s">
        <v>981</v>
      </c>
      <c r="B465" t="s">
        <v>992</v>
      </c>
      <c r="C465" t="s">
        <v>1070</v>
      </c>
      <c r="E465" t="s">
        <v>1074</v>
      </c>
      <c r="F465">
        <v>1</v>
      </c>
      <c r="G465" t="s">
        <v>6018</v>
      </c>
      <c r="H465">
        <v>2014</v>
      </c>
      <c r="I465" t="s">
        <v>4</v>
      </c>
      <c r="J465" t="s">
        <v>6007</v>
      </c>
      <c r="K465" t="s">
        <v>5</v>
      </c>
      <c r="L465" t="s">
        <v>1073</v>
      </c>
      <c r="P465" s="4">
        <f t="shared" si="21"/>
        <v>57</v>
      </c>
      <c r="Q465" s="4">
        <v>57</v>
      </c>
      <c r="R465" s="1">
        <f t="shared" si="22"/>
        <v>1</v>
      </c>
      <c r="S465">
        <v>1</v>
      </c>
      <c r="T465" t="s">
        <v>11</v>
      </c>
      <c r="U465" t="str">
        <f t="shared" si="23"/>
        <v>no</v>
      </c>
      <c r="Y465" t="s">
        <v>6006</v>
      </c>
    </row>
    <row r="466" spans="1:25" x14ac:dyDescent="0.25">
      <c r="A466" t="s">
        <v>981</v>
      </c>
      <c r="B466" t="s">
        <v>992</v>
      </c>
      <c r="C466" t="s">
        <v>1070</v>
      </c>
      <c r="E466" t="s">
        <v>1075</v>
      </c>
      <c r="F466">
        <v>1</v>
      </c>
      <c r="G466" t="s">
        <v>6018</v>
      </c>
      <c r="H466">
        <v>2018</v>
      </c>
      <c r="I466" t="s">
        <v>4</v>
      </c>
      <c r="J466" t="s">
        <v>6007</v>
      </c>
      <c r="K466" t="s">
        <v>21</v>
      </c>
      <c r="L466" t="s">
        <v>22</v>
      </c>
      <c r="N466" t="s">
        <v>56</v>
      </c>
      <c r="P466" s="4">
        <f t="shared" si="21"/>
        <v>497.61</v>
      </c>
      <c r="Q466" s="4">
        <v>497.61</v>
      </c>
      <c r="R466" s="1">
        <f t="shared" si="22"/>
        <v>0</v>
      </c>
      <c r="S466">
        <v>0</v>
      </c>
      <c r="T466" t="s">
        <v>40</v>
      </c>
      <c r="U466" t="str">
        <f t="shared" si="23"/>
        <v>yes</v>
      </c>
      <c r="Y466" t="s">
        <v>6006</v>
      </c>
    </row>
    <row r="467" spans="1:25" x14ac:dyDescent="0.25">
      <c r="A467" t="s">
        <v>981</v>
      </c>
      <c r="B467" t="s">
        <v>982</v>
      </c>
      <c r="C467" t="s">
        <v>1078</v>
      </c>
      <c r="E467" t="s">
        <v>1076</v>
      </c>
      <c r="F467">
        <v>1</v>
      </c>
      <c r="G467" t="s">
        <v>6018</v>
      </c>
      <c r="H467">
        <v>2017</v>
      </c>
      <c r="I467" t="s">
        <v>4</v>
      </c>
      <c r="J467" t="s">
        <v>6007</v>
      </c>
      <c r="K467" t="s">
        <v>580</v>
      </c>
      <c r="L467" t="s">
        <v>575</v>
      </c>
      <c r="M467" t="s">
        <v>1077</v>
      </c>
      <c r="P467" s="4">
        <f t="shared" si="21"/>
        <v>44.2</v>
      </c>
      <c r="Q467" s="4">
        <v>44.2</v>
      </c>
      <c r="R467" s="1">
        <f t="shared" si="22"/>
        <v>1</v>
      </c>
      <c r="S467">
        <v>1</v>
      </c>
      <c r="T467" t="s">
        <v>11</v>
      </c>
      <c r="U467" t="str">
        <f t="shared" si="23"/>
        <v>no</v>
      </c>
      <c r="Y467" t="s">
        <v>6006</v>
      </c>
    </row>
    <row r="468" spans="1:25" x14ac:dyDescent="0.25">
      <c r="A468" t="s">
        <v>981</v>
      </c>
      <c r="B468" t="s">
        <v>982</v>
      </c>
      <c r="C468" t="s">
        <v>1078</v>
      </c>
      <c r="E468" t="s">
        <v>1079</v>
      </c>
      <c r="F468">
        <v>1</v>
      </c>
      <c r="G468" t="s">
        <v>6018</v>
      </c>
      <c r="H468">
        <v>2020</v>
      </c>
      <c r="I468" t="s">
        <v>4</v>
      </c>
      <c r="J468" t="s">
        <v>6007</v>
      </c>
      <c r="K468" t="s">
        <v>5</v>
      </c>
      <c r="L468" t="s">
        <v>1080</v>
      </c>
      <c r="M468" t="s">
        <v>1081</v>
      </c>
      <c r="P468" s="4">
        <f t="shared" si="21"/>
        <v>240</v>
      </c>
      <c r="Q468" s="4">
        <v>240</v>
      </c>
      <c r="R468" s="1">
        <f t="shared" si="22"/>
        <v>1</v>
      </c>
      <c r="S468">
        <v>1</v>
      </c>
      <c r="T468" t="s">
        <v>40</v>
      </c>
      <c r="U468" t="str">
        <f t="shared" si="23"/>
        <v>no</v>
      </c>
      <c r="Y468" t="s">
        <v>6006</v>
      </c>
    </row>
    <row r="469" spans="1:25" x14ac:dyDescent="0.25">
      <c r="A469" t="s">
        <v>981</v>
      </c>
      <c r="B469" t="s">
        <v>992</v>
      </c>
      <c r="C469" t="s">
        <v>1082</v>
      </c>
      <c r="D469" t="s">
        <v>1083</v>
      </c>
      <c r="E469" t="s">
        <v>1084</v>
      </c>
      <c r="F469">
        <v>1</v>
      </c>
      <c r="G469" t="s">
        <v>6018</v>
      </c>
      <c r="H469">
        <v>2023</v>
      </c>
      <c r="I469" t="s">
        <v>4</v>
      </c>
      <c r="J469" t="s">
        <v>6007</v>
      </c>
      <c r="K469" t="s">
        <v>5</v>
      </c>
      <c r="L469" t="s">
        <v>1073</v>
      </c>
      <c r="M469" t="s">
        <v>347</v>
      </c>
      <c r="P469" s="4">
        <f t="shared" si="21"/>
        <v>178.20000000000002</v>
      </c>
      <c r="Q469" s="4">
        <v>178.20000000000002</v>
      </c>
      <c r="R469" s="1">
        <f t="shared" si="22"/>
        <v>1</v>
      </c>
      <c r="S469">
        <v>1</v>
      </c>
      <c r="T469" t="s">
        <v>7</v>
      </c>
      <c r="U469" t="str">
        <f t="shared" si="23"/>
        <v>no</v>
      </c>
      <c r="Y469" t="s">
        <v>6006</v>
      </c>
    </row>
    <row r="470" spans="1:25" x14ac:dyDescent="0.25">
      <c r="A470" t="s">
        <v>981</v>
      </c>
      <c r="B470" t="s">
        <v>992</v>
      </c>
      <c r="C470" t="s">
        <v>1085</v>
      </c>
      <c r="D470" t="s">
        <v>1086</v>
      </c>
      <c r="E470" t="s">
        <v>1087</v>
      </c>
      <c r="F470">
        <v>1</v>
      </c>
      <c r="G470" t="s">
        <v>6018</v>
      </c>
      <c r="H470">
        <v>2018</v>
      </c>
      <c r="I470" t="s">
        <v>4</v>
      </c>
      <c r="J470" t="s">
        <v>6007</v>
      </c>
      <c r="K470" t="s">
        <v>334</v>
      </c>
      <c r="L470" t="s">
        <v>1088</v>
      </c>
      <c r="M470" t="s">
        <v>947</v>
      </c>
      <c r="P470" s="4">
        <f t="shared" si="21"/>
        <v>115.29</v>
      </c>
      <c r="Q470" s="4">
        <v>115.29</v>
      </c>
      <c r="R470" s="1">
        <f t="shared" si="22"/>
        <v>1</v>
      </c>
      <c r="S470">
        <v>1</v>
      </c>
      <c r="T470" t="s">
        <v>11</v>
      </c>
      <c r="U470" t="str">
        <f t="shared" si="23"/>
        <v>no</v>
      </c>
      <c r="Y470" t="s">
        <v>6006</v>
      </c>
    </row>
    <row r="471" spans="1:25" x14ac:dyDescent="0.25">
      <c r="A471" t="s">
        <v>981</v>
      </c>
      <c r="B471" t="s">
        <v>992</v>
      </c>
      <c r="C471" t="s">
        <v>1085</v>
      </c>
      <c r="D471" t="s">
        <v>1089</v>
      </c>
      <c r="E471" t="s">
        <v>1090</v>
      </c>
      <c r="F471">
        <v>1</v>
      </c>
      <c r="G471" t="s">
        <v>6018</v>
      </c>
      <c r="H471">
        <v>2021</v>
      </c>
      <c r="I471" t="s">
        <v>4</v>
      </c>
      <c r="J471" t="s">
        <v>6007</v>
      </c>
      <c r="K471" t="s">
        <v>580</v>
      </c>
      <c r="L471" t="s">
        <v>575</v>
      </c>
      <c r="M471" t="s">
        <v>1091</v>
      </c>
      <c r="P471" s="4">
        <f t="shared" si="21"/>
        <v>120</v>
      </c>
      <c r="Q471" s="4">
        <v>120</v>
      </c>
      <c r="R471" s="1">
        <f t="shared" si="22"/>
        <v>1</v>
      </c>
      <c r="S471">
        <v>1</v>
      </c>
      <c r="T471" t="s">
        <v>11</v>
      </c>
      <c r="U471" t="str">
        <f t="shared" si="23"/>
        <v>no</v>
      </c>
      <c r="Y471" t="s">
        <v>6006</v>
      </c>
    </row>
    <row r="472" spans="1:25" x14ac:dyDescent="0.25">
      <c r="A472" t="s">
        <v>981</v>
      </c>
      <c r="B472" t="s">
        <v>992</v>
      </c>
      <c r="C472" t="s">
        <v>1085</v>
      </c>
      <c r="D472" t="s">
        <v>1092</v>
      </c>
      <c r="E472" t="s">
        <v>1093</v>
      </c>
      <c r="F472">
        <v>1</v>
      </c>
      <c r="G472" t="s">
        <v>6018</v>
      </c>
      <c r="H472">
        <v>2017</v>
      </c>
      <c r="I472" t="s">
        <v>4</v>
      </c>
      <c r="J472" t="s">
        <v>6007</v>
      </c>
      <c r="K472" t="s">
        <v>5</v>
      </c>
      <c r="L472" t="s">
        <v>1094</v>
      </c>
      <c r="M472" t="s">
        <v>947</v>
      </c>
      <c r="O472" t="s">
        <v>1095</v>
      </c>
      <c r="P472" s="4">
        <f t="shared" si="21"/>
        <v>52.5</v>
      </c>
      <c r="Q472" s="4">
        <v>52.5</v>
      </c>
      <c r="R472" s="1">
        <f t="shared" si="22"/>
        <v>1</v>
      </c>
      <c r="S472">
        <v>1</v>
      </c>
      <c r="T472" t="s">
        <v>11</v>
      </c>
      <c r="U472" t="str">
        <f t="shared" si="23"/>
        <v>no</v>
      </c>
      <c r="Y472" t="s">
        <v>6006</v>
      </c>
    </row>
    <row r="473" spans="1:25" x14ac:dyDescent="0.25">
      <c r="A473" t="s">
        <v>981</v>
      </c>
      <c r="B473" t="s">
        <v>992</v>
      </c>
      <c r="C473" t="s">
        <v>1085</v>
      </c>
      <c r="D473" t="s">
        <v>1096</v>
      </c>
      <c r="E473" t="s">
        <v>1097</v>
      </c>
      <c r="F473">
        <v>1</v>
      </c>
      <c r="G473" t="s">
        <v>6018</v>
      </c>
      <c r="H473">
        <v>2018</v>
      </c>
      <c r="I473" t="s">
        <v>4</v>
      </c>
      <c r="J473" t="s">
        <v>6007</v>
      </c>
      <c r="K473" t="s">
        <v>580</v>
      </c>
      <c r="L473" t="s">
        <v>575</v>
      </c>
      <c r="M473" t="s">
        <v>1098</v>
      </c>
      <c r="O473" t="s">
        <v>1099</v>
      </c>
      <c r="P473" s="4">
        <f t="shared" si="21"/>
        <v>97.44</v>
      </c>
      <c r="Q473" s="4">
        <v>97.44</v>
      </c>
      <c r="R473" s="1">
        <f t="shared" si="22"/>
        <v>1</v>
      </c>
      <c r="S473">
        <v>1</v>
      </c>
      <c r="T473" t="s">
        <v>11</v>
      </c>
      <c r="U473" t="str">
        <f t="shared" si="23"/>
        <v>no</v>
      </c>
      <c r="Y473" t="s">
        <v>6006</v>
      </c>
    </row>
    <row r="474" spans="1:25" x14ac:dyDescent="0.25">
      <c r="A474" t="s">
        <v>981</v>
      </c>
      <c r="B474" t="s">
        <v>1049</v>
      </c>
      <c r="C474" t="s">
        <v>1100</v>
      </c>
      <c r="E474" t="s">
        <v>1101</v>
      </c>
      <c r="F474">
        <v>1</v>
      </c>
      <c r="G474" t="s">
        <v>6018</v>
      </c>
      <c r="H474">
        <v>2017</v>
      </c>
      <c r="I474" t="s">
        <v>4</v>
      </c>
      <c r="J474" t="s">
        <v>6007</v>
      </c>
      <c r="K474" t="s">
        <v>5</v>
      </c>
      <c r="L474" t="s">
        <v>1102</v>
      </c>
      <c r="P474" s="4">
        <f t="shared" si="21"/>
        <v>29.12</v>
      </c>
      <c r="Q474" s="4">
        <v>29.12</v>
      </c>
      <c r="R474" s="1">
        <f t="shared" si="22"/>
        <v>1</v>
      </c>
      <c r="S474">
        <v>1</v>
      </c>
      <c r="T474" t="s">
        <v>11</v>
      </c>
      <c r="U474" t="str">
        <f t="shared" si="23"/>
        <v>no</v>
      </c>
      <c r="Y474" t="s">
        <v>6006</v>
      </c>
    </row>
    <row r="475" spans="1:25" x14ac:dyDescent="0.25">
      <c r="A475" t="s">
        <v>981</v>
      </c>
      <c r="B475" t="s">
        <v>1049</v>
      </c>
      <c r="C475" t="s">
        <v>1100</v>
      </c>
      <c r="D475" t="s">
        <v>1103</v>
      </c>
      <c r="E475" t="s">
        <v>1104</v>
      </c>
      <c r="F475">
        <v>1</v>
      </c>
      <c r="G475" t="s">
        <v>6018</v>
      </c>
      <c r="H475">
        <v>2020</v>
      </c>
      <c r="I475" t="s">
        <v>4</v>
      </c>
      <c r="J475" t="s">
        <v>6007</v>
      </c>
      <c r="K475" t="s">
        <v>5</v>
      </c>
      <c r="L475" t="s">
        <v>1102</v>
      </c>
      <c r="P475" s="4">
        <f t="shared" si="21"/>
        <v>16.8</v>
      </c>
      <c r="Q475" s="4">
        <v>16.8</v>
      </c>
      <c r="R475" s="1">
        <f t="shared" si="22"/>
        <v>1</v>
      </c>
      <c r="S475">
        <v>1</v>
      </c>
      <c r="T475" t="s">
        <v>11</v>
      </c>
      <c r="U475" t="str">
        <f t="shared" si="23"/>
        <v>no</v>
      </c>
      <c r="Y475" t="s">
        <v>6006</v>
      </c>
    </row>
    <row r="476" spans="1:25" x14ac:dyDescent="0.25">
      <c r="A476" t="s">
        <v>981</v>
      </c>
      <c r="B476" t="s">
        <v>1049</v>
      </c>
      <c r="C476" t="s">
        <v>1100</v>
      </c>
      <c r="D476" t="s">
        <v>1103</v>
      </c>
      <c r="E476" t="s">
        <v>1105</v>
      </c>
      <c r="F476">
        <v>1</v>
      </c>
      <c r="G476" t="s">
        <v>6018</v>
      </c>
      <c r="H476">
        <v>2020</v>
      </c>
      <c r="I476" t="s">
        <v>4</v>
      </c>
      <c r="J476" t="s">
        <v>6007</v>
      </c>
      <c r="K476" t="s">
        <v>5</v>
      </c>
      <c r="L476" t="s">
        <v>1102</v>
      </c>
      <c r="P476" s="4">
        <f t="shared" si="21"/>
        <v>81.2</v>
      </c>
      <c r="Q476" s="4">
        <v>81.2</v>
      </c>
      <c r="R476" s="1">
        <f t="shared" si="22"/>
        <v>1</v>
      </c>
      <c r="S476">
        <v>1</v>
      </c>
      <c r="T476" t="s">
        <v>40</v>
      </c>
      <c r="U476" t="str">
        <f t="shared" si="23"/>
        <v>no</v>
      </c>
      <c r="Y476" t="s">
        <v>6006</v>
      </c>
    </row>
    <row r="477" spans="1:25" x14ac:dyDescent="0.25">
      <c r="A477" t="s">
        <v>981</v>
      </c>
      <c r="B477" t="s">
        <v>1049</v>
      </c>
      <c r="C477" t="s">
        <v>1106</v>
      </c>
      <c r="D477" t="s">
        <v>1107</v>
      </c>
      <c r="E477" t="s">
        <v>1108</v>
      </c>
      <c r="F477">
        <v>1</v>
      </c>
      <c r="G477" t="s">
        <v>6018</v>
      </c>
      <c r="H477">
        <v>2016</v>
      </c>
      <c r="I477" t="s">
        <v>4</v>
      </c>
      <c r="J477" t="s">
        <v>6007</v>
      </c>
      <c r="K477" t="s">
        <v>5</v>
      </c>
      <c r="L477" t="s">
        <v>1109</v>
      </c>
      <c r="P477" s="4">
        <f t="shared" si="21"/>
        <v>162</v>
      </c>
      <c r="Q477" s="4">
        <v>162</v>
      </c>
      <c r="R477" s="1">
        <f t="shared" si="22"/>
        <v>1</v>
      </c>
      <c r="S477">
        <v>1</v>
      </c>
      <c r="T477" t="s">
        <v>11</v>
      </c>
      <c r="U477" t="str">
        <f t="shared" si="23"/>
        <v>no</v>
      </c>
      <c r="Y477" t="s">
        <v>6006</v>
      </c>
    </row>
    <row r="478" spans="1:25" x14ac:dyDescent="0.25">
      <c r="A478" t="s">
        <v>981</v>
      </c>
      <c r="B478" t="s">
        <v>1049</v>
      </c>
      <c r="C478" t="s">
        <v>1106</v>
      </c>
      <c r="D478" t="s">
        <v>1107</v>
      </c>
      <c r="E478" t="s">
        <v>1110</v>
      </c>
      <c r="F478">
        <v>1</v>
      </c>
      <c r="G478" t="s">
        <v>6018</v>
      </c>
      <c r="H478">
        <v>2019</v>
      </c>
      <c r="I478" t="s">
        <v>4</v>
      </c>
      <c r="J478" t="s">
        <v>6007</v>
      </c>
      <c r="K478" t="s">
        <v>5</v>
      </c>
      <c r="L478" t="s">
        <v>1109</v>
      </c>
      <c r="P478" s="4">
        <f t="shared" si="21"/>
        <v>81</v>
      </c>
      <c r="Q478" s="4">
        <v>81</v>
      </c>
      <c r="R478" s="1">
        <f t="shared" si="22"/>
        <v>1</v>
      </c>
      <c r="S478">
        <v>1</v>
      </c>
      <c r="T478" t="s">
        <v>11</v>
      </c>
      <c r="U478" t="str">
        <f t="shared" si="23"/>
        <v>no</v>
      </c>
      <c r="Y478" t="s">
        <v>6006</v>
      </c>
    </row>
    <row r="479" spans="1:25" x14ac:dyDescent="0.25">
      <c r="A479" t="s">
        <v>981</v>
      </c>
      <c r="B479" t="s">
        <v>1049</v>
      </c>
      <c r="C479" t="s">
        <v>1106</v>
      </c>
      <c r="E479" t="s">
        <v>1111</v>
      </c>
      <c r="F479">
        <v>1</v>
      </c>
      <c r="G479" t="s">
        <v>6018</v>
      </c>
      <c r="H479">
        <v>2022</v>
      </c>
      <c r="I479" t="s">
        <v>4</v>
      </c>
      <c r="J479" t="s">
        <v>6007</v>
      </c>
      <c r="K479" t="s">
        <v>5</v>
      </c>
      <c r="L479" t="s">
        <v>1109</v>
      </c>
      <c r="P479" s="4">
        <f t="shared" si="21"/>
        <v>99</v>
      </c>
      <c r="Q479" s="4">
        <v>99</v>
      </c>
      <c r="R479" s="1">
        <f t="shared" si="22"/>
        <v>1</v>
      </c>
      <c r="S479">
        <v>1</v>
      </c>
      <c r="T479" t="s">
        <v>7</v>
      </c>
      <c r="U479" t="str">
        <f t="shared" si="23"/>
        <v>no</v>
      </c>
      <c r="Y479" t="s">
        <v>6006</v>
      </c>
    </row>
    <row r="480" spans="1:25" x14ac:dyDescent="0.25">
      <c r="A480" t="s">
        <v>981</v>
      </c>
      <c r="B480" t="s">
        <v>1049</v>
      </c>
      <c r="C480" t="s">
        <v>1106</v>
      </c>
      <c r="E480" t="s">
        <v>1112</v>
      </c>
      <c r="F480">
        <v>1</v>
      </c>
      <c r="G480" t="s">
        <v>6018</v>
      </c>
      <c r="H480">
        <v>2022</v>
      </c>
      <c r="I480" t="s">
        <v>4</v>
      </c>
      <c r="J480" t="s">
        <v>6007</v>
      </c>
      <c r="K480" t="s">
        <v>5</v>
      </c>
      <c r="L480" t="s">
        <v>1109</v>
      </c>
      <c r="P480" s="4">
        <f t="shared" si="21"/>
        <v>91</v>
      </c>
      <c r="Q480" s="4">
        <v>91</v>
      </c>
      <c r="R480" s="1">
        <f t="shared" si="22"/>
        <v>1</v>
      </c>
      <c r="S480">
        <v>1</v>
      </c>
      <c r="T480" t="s">
        <v>7</v>
      </c>
      <c r="U480" t="str">
        <f t="shared" si="23"/>
        <v>no</v>
      </c>
      <c r="Y480" t="s">
        <v>6006</v>
      </c>
    </row>
    <row r="481" spans="1:25" x14ac:dyDescent="0.25">
      <c r="A481" t="s">
        <v>981</v>
      </c>
      <c r="B481" t="s">
        <v>1049</v>
      </c>
      <c r="C481" t="s">
        <v>1106</v>
      </c>
      <c r="D481" t="s">
        <v>1107</v>
      </c>
      <c r="E481" t="s">
        <v>1113</v>
      </c>
      <c r="F481">
        <v>1</v>
      </c>
      <c r="G481" t="s">
        <v>6018</v>
      </c>
      <c r="H481">
        <v>2017</v>
      </c>
      <c r="I481" t="s">
        <v>4</v>
      </c>
      <c r="J481" t="s">
        <v>6007</v>
      </c>
      <c r="K481" t="s">
        <v>5</v>
      </c>
      <c r="L481" t="s">
        <v>1109</v>
      </c>
      <c r="P481" s="4">
        <f t="shared" si="21"/>
        <v>157.19999999999999</v>
      </c>
      <c r="Q481" s="4">
        <v>157.19999999999999</v>
      </c>
      <c r="R481" s="1">
        <f t="shared" si="22"/>
        <v>1</v>
      </c>
      <c r="S481">
        <v>1</v>
      </c>
      <c r="T481" t="s">
        <v>11</v>
      </c>
      <c r="U481" t="str">
        <f t="shared" si="23"/>
        <v>no</v>
      </c>
      <c r="Y481" t="s">
        <v>6006</v>
      </c>
    </row>
    <row r="482" spans="1:25" x14ac:dyDescent="0.25">
      <c r="A482" t="s">
        <v>981</v>
      </c>
      <c r="B482" t="s">
        <v>1049</v>
      </c>
      <c r="C482" t="s">
        <v>1106</v>
      </c>
      <c r="E482" t="s">
        <v>1114</v>
      </c>
      <c r="F482">
        <v>1</v>
      </c>
      <c r="G482" t="s">
        <v>6018</v>
      </c>
      <c r="H482">
        <v>2018</v>
      </c>
      <c r="I482" t="s">
        <v>4</v>
      </c>
      <c r="J482" t="s">
        <v>6007</v>
      </c>
      <c r="K482" t="s">
        <v>5</v>
      </c>
      <c r="L482" t="s">
        <v>1109</v>
      </c>
      <c r="P482" s="4">
        <f t="shared" si="21"/>
        <v>84.6</v>
      </c>
      <c r="Q482" s="4">
        <v>84.6</v>
      </c>
      <c r="R482" s="1">
        <f t="shared" si="22"/>
        <v>1</v>
      </c>
      <c r="S482">
        <v>1</v>
      </c>
      <c r="T482" t="s">
        <v>11</v>
      </c>
      <c r="U482" t="str">
        <f t="shared" si="23"/>
        <v>no</v>
      </c>
      <c r="Y482" t="s">
        <v>6006</v>
      </c>
    </row>
    <row r="483" spans="1:25" x14ac:dyDescent="0.25">
      <c r="A483" t="s">
        <v>981</v>
      </c>
      <c r="B483" t="s">
        <v>1002</v>
      </c>
      <c r="C483" t="s">
        <v>1141</v>
      </c>
      <c r="D483" t="s">
        <v>19</v>
      </c>
      <c r="E483" t="s">
        <v>1115</v>
      </c>
      <c r="F483">
        <v>1</v>
      </c>
      <c r="G483" t="s">
        <v>6018</v>
      </c>
      <c r="H483">
        <v>2018</v>
      </c>
      <c r="I483" t="s">
        <v>4</v>
      </c>
      <c r="J483" t="s">
        <v>6007</v>
      </c>
      <c r="K483" t="s">
        <v>21</v>
      </c>
      <c r="L483" t="s">
        <v>22</v>
      </c>
      <c r="M483" t="s">
        <v>19</v>
      </c>
      <c r="N483" t="s">
        <v>23</v>
      </c>
      <c r="O483" t="s">
        <v>1116</v>
      </c>
      <c r="P483" s="4">
        <f t="shared" si="21"/>
        <v>54</v>
      </c>
      <c r="Q483" s="4">
        <v>54</v>
      </c>
      <c r="R483" s="1">
        <f t="shared" si="22"/>
        <v>0</v>
      </c>
      <c r="S483">
        <v>0</v>
      </c>
      <c r="T483" t="s">
        <v>40</v>
      </c>
      <c r="U483" t="str">
        <f t="shared" si="23"/>
        <v>yes</v>
      </c>
      <c r="Y483" t="s">
        <v>6006</v>
      </c>
    </row>
    <row r="484" spans="1:25" x14ac:dyDescent="0.25">
      <c r="A484" t="s">
        <v>981</v>
      </c>
      <c r="B484" t="s">
        <v>1002</v>
      </c>
      <c r="C484" t="s">
        <v>1141</v>
      </c>
      <c r="D484" t="s">
        <v>19</v>
      </c>
      <c r="E484" t="s">
        <v>1117</v>
      </c>
      <c r="F484">
        <v>1</v>
      </c>
      <c r="G484" t="s">
        <v>6018</v>
      </c>
      <c r="H484">
        <v>2017</v>
      </c>
      <c r="I484" t="s">
        <v>4</v>
      </c>
      <c r="J484" t="s">
        <v>6007</v>
      </c>
      <c r="K484" t="s">
        <v>21</v>
      </c>
      <c r="L484" t="s">
        <v>22</v>
      </c>
      <c r="M484" t="s">
        <v>19</v>
      </c>
      <c r="N484" t="s">
        <v>19</v>
      </c>
      <c r="P484" s="4">
        <f t="shared" si="21"/>
        <v>54</v>
      </c>
      <c r="Q484" s="4">
        <v>54</v>
      </c>
      <c r="R484" s="1">
        <f t="shared" si="22"/>
        <v>0</v>
      </c>
      <c r="S484">
        <v>0</v>
      </c>
      <c r="T484" t="s">
        <v>40</v>
      </c>
      <c r="U484" t="str">
        <f t="shared" si="23"/>
        <v>yes</v>
      </c>
      <c r="Y484" t="s">
        <v>6006</v>
      </c>
    </row>
    <row r="485" spans="1:25" x14ac:dyDescent="0.25">
      <c r="A485" t="s">
        <v>981</v>
      </c>
      <c r="B485" t="s">
        <v>1002</v>
      </c>
      <c r="C485" t="s">
        <v>1141</v>
      </c>
      <c r="E485" t="s">
        <v>1118</v>
      </c>
      <c r="F485">
        <v>1</v>
      </c>
      <c r="G485" t="s">
        <v>6018</v>
      </c>
      <c r="H485">
        <v>2017</v>
      </c>
      <c r="I485" t="s">
        <v>4</v>
      </c>
      <c r="J485" t="s">
        <v>6007</v>
      </c>
      <c r="K485" t="s">
        <v>21</v>
      </c>
      <c r="L485" t="s">
        <v>22</v>
      </c>
      <c r="M485" t="s">
        <v>19</v>
      </c>
      <c r="N485" t="s">
        <v>19</v>
      </c>
      <c r="P485" s="4">
        <f t="shared" si="21"/>
        <v>144.18</v>
      </c>
      <c r="Q485" s="4">
        <v>144.18</v>
      </c>
      <c r="R485" s="1">
        <f t="shared" si="22"/>
        <v>0</v>
      </c>
      <c r="S485">
        <v>0</v>
      </c>
      <c r="T485" t="s">
        <v>40</v>
      </c>
      <c r="U485" t="str">
        <f t="shared" si="23"/>
        <v>yes</v>
      </c>
      <c r="Y485" t="s">
        <v>6006</v>
      </c>
    </row>
    <row r="486" spans="1:25" x14ac:dyDescent="0.25">
      <c r="A486" t="s">
        <v>981</v>
      </c>
      <c r="B486" t="s">
        <v>982</v>
      </c>
      <c r="C486" t="s">
        <v>1119</v>
      </c>
      <c r="D486" t="s">
        <v>1120</v>
      </c>
      <c r="E486" t="s">
        <v>1121</v>
      </c>
      <c r="F486">
        <v>1</v>
      </c>
      <c r="G486" t="s">
        <v>6018</v>
      </c>
      <c r="H486">
        <v>2018</v>
      </c>
      <c r="I486" t="s">
        <v>4</v>
      </c>
      <c r="J486" t="s">
        <v>6007</v>
      </c>
      <c r="K486" t="s">
        <v>5</v>
      </c>
      <c r="L486" t="s">
        <v>1122</v>
      </c>
      <c r="P486" s="4">
        <f t="shared" si="21"/>
        <v>80.7</v>
      </c>
      <c r="Q486" s="4">
        <v>80.7</v>
      </c>
      <c r="R486" s="1">
        <f t="shared" si="22"/>
        <v>1</v>
      </c>
      <c r="S486">
        <v>1</v>
      </c>
      <c r="T486" t="s">
        <v>11</v>
      </c>
      <c r="U486" t="str">
        <f t="shared" si="23"/>
        <v>no</v>
      </c>
      <c r="Y486" t="s">
        <v>6006</v>
      </c>
    </row>
    <row r="487" spans="1:25" x14ac:dyDescent="0.25">
      <c r="A487" t="s">
        <v>981</v>
      </c>
      <c r="B487" t="s">
        <v>982</v>
      </c>
      <c r="C487" t="s">
        <v>1119</v>
      </c>
      <c r="D487" t="s">
        <v>1123</v>
      </c>
      <c r="E487" t="s">
        <v>1124</v>
      </c>
      <c r="F487">
        <v>1</v>
      </c>
      <c r="G487" t="s">
        <v>6018</v>
      </c>
      <c r="H487">
        <v>2020</v>
      </c>
      <c r="I487" t="s">
        <v>4</v>
      </c>
      <c r="J487" t="s">
        <v>6007</v>
      </c>
      <c r="K487" t="s">
        <v>5</v>
      </c>
      <c r="L487" t="s">
        <v>1122</v>
      </c>
      <c r="M487" t="s">
        <v>1125</v>
      </c>
      <c r="P487" s="4">
        <f t="shared" si="21"/>
        <v>184.005</v>
      </c>
      <c r="Q487" s="4">
        <v>184.005</v>
      </c>
      <c r="R487" s="1">
        <f t="shared" si="22"/>
        <v>1</v>
      </c>
      <c r="S487">
        <v>1</v>
      </c>
      <c r="T487" t="s">
        <v>11</v>
      </c>
      <c r="U487" t="str">
        <f t="shared" si="23"/>
        <v>no</v>
      </c>
      <c r="Y487" t="s">
        <v>6006</v>
      </c>
    </row>
    <row r="488" spans="1:25" x14ac:dyDescent="0.25">
      <c r="A488" t="s">
        <v>981</v>
      </c>
      <c r="B488" t="s">
        <v>982</v>
      </c>
      <c r="C488" t="s">
        <v>1119</v>
      </c>
      <c r="D488" t="s">
        <v>1123</v>
      </c>
      <c r="E488" t="s">
        <v>1126</v>
      </c>
      <c r="F488">
        <v>1</v>
      </c>
      <c r="G488" t="s">
        <v>6018</v>
      </c>
      <c r="H488">
        <v>2022</v>
      </c>
      <c r="I488" t="s">
        <v>4</v>
      </c>
      <c r="J488" t="s">
        <v>6007</v>
      </c>
      <c r="K488" t="s">
        <v>5</v>
      </c>
      <c r="L488" t="s">
        <v>1122</v>
      </c>
      <c r="M488" t="s">
        <v>1125</v>
      </c>
      <c r="P488" s="4">
        <f t="shared" si="21"/>
        <v>418</v>
      </c>
      <c r="Q488" s="4">
        <v>418</v>
      </c>
      <c r="R488" s="1">
        <f t="shared" si="22"/>
        <v>1</v>
      </c>
      <c r="S488">
        <v>1</v>
      </c>
      <c r="T488" t="s">
        <v>40</v>
      </c>
      <c r="U488" t="str">
        <f t="shared" si="23"/>
        <v>no</v>
      </c>
      <c r="Y488" t="s">
        <v>6006</v>
      </c>
    </row>
    <row r="489" spans="1:25" x14ac:dyDescent="0.25">
      <c r="A489" t="s">
        <v>981</v>
      </c>
      <c r="B489" t="s">
        <v>982</v>
      </c>
      <c r="C489" t="s">
        <v>1119</v>
      </c>
      <c r="D489" t="s">
        <v>1127</v>
      </c>
      <c r="E489" t="s">
        <v>1128</v>
      </c>
      <c r="F489">
        <v>1</v>
      </c>
      <c r="G489" t="s">
        <v>6018</v>
      </c>
      <c r="H489">
        <v>2016</v>
      </c>
      <c r="I489" t="s">
        <v>4</v>
      </c>
      <c r="J489" t="s">
        <v>6007</v>
      </c>
      <c r="K489" t="s">
        <v>5</v>
      </c>
      <c r="L489" t="s">
        <v>1122</v>
      </c>
      <c r="P489" s="4">
        <f t="shared" si="21"/>
        <v>166.4</v>
      </c>
      <c r="Q489" s="4">
        <v>166.4</v>
      </c>
      <c r="R489" s="1">
        <f t="shared" si="22"/>
        <v>0</v>
      </c>
      <c r="S489">
        <v>0</v>
      </c>
      <c r="T489" t="s">
        <v>40</v>
      </c>
      <c r="U489" t="str">
        <f t="shared" si="23"/>
        <v>yes</v>
      </c>
      <c r="Y489" t="s">
        <v>6006</v>
      </c>
    </row>
    <row r="490" spans="1:25" x14ac:dyDescent="0.25">
      <c r="A490" t="s">
        <v>981</v>
      </c>
      <c r="B490" t="s">
        <v>982</v>
      </c>
      <c r="C490" t="s">
        <v>1119</v>
      </c>
      <c r="D490" t="s">
        <v>1123</v>
      </c>
      <c r="E490" t="s">
        <v>1129</v>
      </c>
      <c r="F490">
        <v>1</v>
      </c>
      <c r="G490" t="s">
        <v>6018</v>
      </c>
      <c r="H490">
        <v>2022</v>
      </c>
      <c r="I490" t="s">
        <v>4</v>
      </c>
      <c r="J490" t="s">
        <v>6007</v>
      </c>
      <c r="K490" t="s">
        <v>5</v>
      </c>
      <c r="L490" t="s">
        <v>1122</v>
      </c>
      <c r="M490" t="s">
        <v>1125</v>
      </c>
      <c r="P490" s="4">
        <f t="shared" si="21"/>
        <v>97.28</v>
      </c>
      <c r="Q490" s="4">
        <v>97.28</v>
      </c>
      <c r="R490" s="1">
        <f t="shared" si="22"/>
        <v>1</v>
      </c>
      <c r="S490">
        <v>1</v>
      </c>
      <c r="T490" t="s">
        <v>7</v>
      </c>
      <c r="U490" t="str">
        <f t="shared" si="23"/>
        <v>no</v>
      </c>
      <c r="Y490" t="s">
        <v>6006</v>
      </c>
    </row>
    <row r="491" spans="1:25" x14ac:dyDescent="0.25">
      <c r="A491" t="s">
        <v>981</v>
      </c>
      <c r="B491" t="s">
        <v>982</v>
      </c>
      <c r="C491" t="s">
        <v>1119</v>
      </c>
      <c r="D491" t="s">
        <v>1123</v>
      </c>
      <c r="E491" t="s">
        <v>1130</v>
      </c>
      <c r="F491">
        <v>1</v>
      </c>
      <c r="G491" t="s">
        <v>6018</v>
      </c>
      <c r="H491">
        <v>2023</v>
      </c>
      <c r="I491" t="s">
        <v>4</v>
      </c>
      <c r="J491" t="s">
        <v>6007</v>
      </c>
      <c r="K491" t="s">
        <v>5</v>
      </c>
      <c r="L491" t="s">
        <v>1122</v>
      </c>
      <c r="M491" t="s">
        <v>1125</v>
      </c>
      <c r="P491" s="4">
        <f t="shared" si="21"/>
        <v>98.8</v>
      </c>
      <c r="Q491" s="4">
        <v>98.8</v>
      </c>
      <c r="R491" s="1">
        <f t="shared" si="22"/>
        <v>1</v>
      </c>
      <c r="S491">
        <v>1</v>
      </c>
      <c r="T491" t="s">
        <v>7</v>
      </c>
      <c r="U491" t="str">
        <f t="shared" si="23"/>
        <v>no</v>
      </c>
      <c r="Y491" t="s">
        <v>6006</v>
      </c>
    </row>
    <row r="492" spans="1:25" x14ac:dyDescent="0.25">
      <c r="A492" t="s">
        <v>981</v>
      </c>
      <c r="B492" t="s">
        <v>1049</v>
      </c>
      <c r="C492" t="s">
        <v>1131</v>
      </c>
      <c r="E492" t="s">
        <v>1132</v>
      </c>
      <c r="F492">
        <v>1</v>
      </c>
      <c r="G492" t="s">
        <v>6018</v>
      </c>
      <c r="H492">
        <v>2015</v>
      </c>
      <c r="I492" t="s">
        <v>4</v>
      </c>
      <c r="J492" t="s">
        <v>6007</v>
      </c>
      <c r="K492" t="s">
        <v>5</v>
      </c>
      <c r="L492" t="s">
        <v>1133</v>
      </c>
      <c r="M492" t="s">
        <v>347</v>
      </c>
      <c r="P492" s="4">
        <f t="shared" si="21"/>
        <v>5.5</v>
      </c>
      <c r="Q492" s="4">
        <v>5.5</v>
      </c>
      <c r="R492" s="1">
        <f t="shared" si="22"/>
        <v>1</v>
      </c>
      <c r="S492">
        <v>1</v>
      </c>
      <c r="T492" t="s">
        <v>17</v>
      </c>
      <c r="U492" t="str">
        <f t="shared" si="23"/>
        <v>no</v>
      </c>
      <c r="Y492" t="s">
        <v>6006</v>
      </c>
    </row>
    <row r="493" spans="1:25" x14ac:dyDescent="0.25">
      <c r="A493" t="s">
        <v>981</v>
      </c>
      <c r="B493" t="s">
        <v>1049</v>
      </c>
      <c r="C493" t="s">
        <v>1131</v>
      </c>
      <c r="E493" t="s">
        <v>1134</v>
      </c>
      <c r="F493">
        <v>1</v>
      </c>
      <c r="G493" t="s">
        <v>6018</v>
      </c>
      <c r="H493">
        <v>2017</v>
      </c>
      <c r="I493" t="s">
        <v>4</v>
      </c>
      <c r="J493" t="s">
        <v>6007</v>
      </c>
      <c r="K493" t="s">
        <v>5</v>
      </c>
      <c r="L493" t="s">
        <v>1133</v>
      </c>
      <c r="M493" t="s">
        <v>347</v>
      </c>
      <c r="P493" s="4">
        <f t="shared" si="21"/>
        <v>72.5</v>
      </c>
      <c r="Q493" s="4">
        <v>72.5</v>
      </c>
      <c r="R493" s="1">
        <f t="shared" si="22"/>
        <v>1</v>
      </c>
      <c r="S493">
        <v>1</v>
      </c>
      <c r="T493" t="s">
        <v>11</v>
      </c>
      <c r="U493" t="str">
        <f t="shared" si="23"/>
        <v>no</v>
      </c>
      <c r="Y493" t="s">
        <v>6006</v>
      </c>
    </row>
    <row r="494" spans="1:25" x14ac:dyDescent="0.25">
      <c r="A494" t="s">
        <v>981</v>
      </c>
      <c r="B494" t="s">
        <v>1049</v>
      </c>
      <c r="C494" t="s">
        <v>1131</v>
      </c>
      <c r="D494" t="s">
        <v>1135</v>
      </c>
      <c r="E494" t="s">
        <v>1136</v>
      </c>
      <c r="F494">
        <v>1</v>
      </c>
      <c r="G494" t="s">
        <v>6018</v>
      </c>
      <c r="H494">
        <v>2019</v>
      </c>
      <c r="I494" t="s">
        <v>4</v>
      </c>
      <c r="J494" t="s">
        <v>6007</v>
      </c>
      <c r="K494" t="s">
        <v>5</v>
      </c>
      <c r="L494" t="s">
        <v>1133</v>
      </c>
      <c r="M494" t="s">
        <v>347</v>
      </c>
      <c r="P494" s="4">
        <f t="shared" si="21"/>
        <v>140.29999999999998</v>
      </c>
      <c r="Q494" s="4">
        <v>140.29999999999998</v>
      </c>
      <c r="R494" s="1">
        <f t="shared" si="22"/>
        <v>1</v>
      </c>
      <c r="S494">
        <v>1</v>
      </c>
      <c r="T494" t="s">
        <v>11</v>
      </c>
      <c r="U494" t="str">
        <f t="shared" si="23"/>
        <v>no</v>
      </c>
      <c r="Y494" t="s">
        <v>6006</v>
      </c>
    </row>
    <row r="495" spans="1:25" x14ac:dyDescent="0.25">
      <c r="A495" t="s">
        <v>981</v>
      </c>
      <c r="B495" t="s">
        <v>1049</v>
      </c>
      <c r="C495" t="s">
        <v>1137</v>
      </c>
      <c r="D495" t="s">
        <v>1138</v>
      </c>
      <c r="E495" t="s">
        <v>1139</v>
      </c>
      <c r="F495">
        <v>1</v>
      </c>
      <c r="G495" t="s">
        <v>6018</v>
      </c>
      <c r="H495">
        <v>2022</v>
      </c>
      <c r="I495" t="s">
        <v>4</v>
      </c>
      <c r="J495" t="s">
        <v>6007</v>
      </c>
      <c r="K495" t="s">
        <v>5</v>
      </c>
      <c r="L495" t="s">
        <v>1140</v>
      </c>
      <c r="P495" s="4">
        <f t="shared" si="21"/>
        <v>99</v>
      </c>
      <c r="Q495" s="4">
        <v>99</v>
      </c>
      <c r="R495" s="1">
        <f t="shared" si="22"/>
        <v>1</v>
      </c>
      <c r="S495">
        <v>1</v>
      </c>
      <c r="T495" t="s">
        <v>7</v>
      </c>
      <c r="U495" t="str">
        <f t="shared" si="23"/>
        <v>no</v>
      </c>
      <c r="Y495" t="s">
        <v>6006</v>
      </c>
    </row>
    <row r="496" spans="1:25" x14ac:dyDescent="0.25">
      <c r="A496" t="s">
        <v>981</v>
      </c>
      <c r="B496" t="s">
        <v>1002</v>
      </c>
      <c r="C496" t="s">
        <v>1141</v>
      </c>
      <c r="D496" t="s">
        <v>1142</v>
      </c>
      <c r="E496" t="s">
        <v>1143</v>
      </c>
      <c r="F496">
        <v>1</v>
      </c>
      <c r="G496" t="s">
        <v>6018</v>
      </c>
      <c r="H496">
        <v>2017</v>
      </c>
      <c r="I496" t="s">
        <v>4</v>
      </c>
      <c r="J496" t="s">
        <v>6007</v>
      </c>
      <c r="K496" t="s">
        <v>5</v>
      </c>
      <c r="L496" t="s">
        <v>1144</v>
      </c>
      <c r="P496" s="4">
        <f t="shared" si="21"/>
        <v>48.36</v>
      </c>
      <c r="Q496" s="4">
        <v>48.36</v>
      </c>
      <c r="R496" s="1">
        <f t="shared" si="22"/>
        <v>1</v>
      </c>
      <c r="S496">
        <v>1</v>
      </c>
      <c r="T496" t="s">
        <v>11</v>
      </c>
      <c r="U496" t="str">
        <f t="shared" si="23"/>
        <v>no</v>
      </c>
      <c r="Y496" t="s">
        <v>6006</v>
      </c>
    </row>
    <row r="497" spans="1:25" x14ac:dyDescent="0.25">
      <c r="A497" t="s">
        <v>981</v>
      </c>
      <c r="B497" t="s">
        <v>1002</v>
      </c>
      <c r="C497" t="s">
        <v>1141</v>
      </c>
      <c r="D497" t="s">
        <v>1142</v>
      </c>
      <c r="E497" t="s">
        <v>1145</v>
      </c>
      <c r="F497">
        <v>1</v>
      </c>
      <c r="G497" t="s">
        <v>6018</v>
      </c>
      <c r="H497">
        <v>2018</v>
      </c>
      <c r="I497" t="s">
        <v>4</v>
      </c>
      <c r="J497" t="s">
        <v>6007</v>
      </c>
      <c r="K497" t="s">
        <v>5</v>
      </c>
      <c r="L497" t="s">
        <v>1144</v>
      </c>
      <c r="P497" s="4">
        <f t="shared" si="21"/>
        <v>52.525000000000006</v>
      </c>
      <c r="Q497" s="4">
        <v>52.525000000000006</v>
      </c>
      <c r="R497" s="1">
        <f t="shared" si="22"/>
        <v>1</v>
      </c>
      <c r="S497">
        <v>1</v>
      </c>
      <c r="T497" t="s">
        <v>11</v>
      </c>
      <c r="U497" t="str">
        <f t="shared" si="23"/>
        <v>no</v>
      </c>
      <c r="Y497" t="s">
        <v>6006</v>
      </c>
    </row>
    <row r="498" spans="1:25" x14ac:dyDescent="0.25">
      <c r="A498" t="s">
        <v>981</v>
      </c>
      <c r="B498" t="s">
        <v>1002</v>
      </c>
      <c r="C498" t="s">
        <v>1141</v>
      </c>
      <c r="D498" t="s">
        <v>1146</v>
      </c>
      <c r="E498" t="s">
        <v>1147</v>
      </c>
      <c r="F498">
        <v>1</v>
      </c>
      <c r="G498" t="s">
        <v>6018</v>
      </c>
      <c r="H498">
        <v>2020</v>
      </c>
      <c r="I498" t="s">
        <v>4</v>
      </c>
      <c r="J498" t="s">
        <v>6007</v>
      </c>
      <c r="K498" t="s">
        <v>5</v>
      </c>
      <c r="L498" t="s">
        <v>1148</v>
      </c>
      <c r="P498" s="4">
        <f t="shared" si="21"/>
        <v>60</v>
      </c>
      <c r="Q498" s="4">
        <v>60</v>
      </c>
      <c r="R498" s="1">
        <f t="shared" si="22"/>
        <v>1</v>
      </c>
      <c r="S498">
        <v>1</v>
      </c>
      <c r="T498" t="s">
        <v>11</v>
      </c>
      <c r="U498" t="str">
        <f t="shared" si="23"/>
        <v>no</v>
      </c>
      <c r="Y498" t="s">
        <v>6006</v>
      </c>
    </row>
    <row r="499" spans="1:25" x14ac:dyDescent="0.25">
      <c r="A499" t="s">
        <v>981</v>
      </c>
      <c r="B499" t="s">
        <v>1002</v>
      </c>
      <c r="C499" t="s">
        <v>1141</v>
      </c>
      <c r="D499" t="s">
        <v>1146</v>
      </c>
      <c r="E499" t="s">
        <v>1149</v>
      </c>
      <c r="F499">
        <v>1</v>
      </c>
      <c r="G499" t="s">
        <v>6018</v>
      </c>
      <c r="H499">
        <v>2020</v>
      </c>
      <c r="I499" t="s">
        <v>4</v>
      </c>
      <c r="J499" t="s">
        <v>6007</v>
      </c>
      <c r="K499" t="s">
        <v>5</v>
      </c>
      <c r="L499" t="s">
        <v>1148</v>
      </c>
      <c r="P499" s="4">
        <f t="shared" si="21"/>
        <v>60</v>
      </c>
      <c r="Q499" s="4">
        <v>60</v>
      </c>
      <c r="R499" s="1">
        <f t="shared" si="22"/>
        <v>1</v>
      </c>
      <c r="S499">
        <v>1</v>
      </c>
      <c r="T499" t="s">
        <v>11</v>
      </c>
      <c r="U499" t="str">
        <f t="shared" si="23"/>
        <v>no</v>
      </c>
      <c r="Y499" t="s">
        <v>6006</v>
      </c>
    </row>
    <row r="500" spans="1:25" x14ac:dyDescent="0.25">
      <c r="A500" t="s">
        <v>981</v>
      </c>
      <c r="B500" t="s">
        <v>1049</v>
      </c>
      <c r="C500" t="s">
        <v>1150</v>
      </c>
      <c r="D500" t="s">
        <v>1151</v>
      </c>
      <c r="E500" t="s">
        <v>1152</v>
      </c>
      <c r="F500">
        <v>1</v>
      </c>
      <c r="G500" t="s">
        <v>6018</v>
      </c>
      <c r="H500">
        <v>2017</v>
      </c>
      <c r="I500" t="s">
        <v>4</v>
      </c>
      <c r="J500" t="s">
        <v>6007</v>
      </c>
      <c r="K500" t="s">
        <v>5</v>
      </c>
      <c r="L500" t="s">
        <v>1153</v>
      </c>
      <c r="N500" t="s">
        <v>56</v>
      </c>
      <c r="O500" t="s">
        <v>1154</v>
      </c>
      <c r="P500" s="4">
        <f t="shared" si="21"/>
        <v>112.32</v>
      </c>
      <c r="Q500" s="4">
        <v>112.32</v>
      </c>
      <c r="R500" s="1">
        <f t="shared" si="22"/>
        <v>1</v>
      </c>
      <c r="S500">
        <v>1</v>
      </c>
      <c r="T500" t="s">
        <v>40</v>
      </c>
      <c r="U500" t="str">
        <f t="shared" si="23"/>
        <v>no</v>
      </c>
      <c r="Y500" t="s">
        <v>6006</v>
      </c>
    </row>
    <row r="501" spans="1:25" x14ac:dyDescent="0.25">
      <c r="A501" t="s">
        <v>981</v>
      </c>
      <c r="B501" t="s">
        <v>1049</v>
      </c>
      <c r="C501" t="s">
        <v>1150</v>
      </c>
      <c r="E501" t="s">
        <v>1155</v>
      </c>
      <c r="F501">
        <v>1</v>
      </c>
      <c r="G501" t="s">
        <v>6018</v>
      </c>
      <c r="H501">
        <v>2019</v>
      </c>
      <c r="I501" t="s">
        <v>4</v>
      </c>
      <c r="J501" t="s">
        <v>6007</v>
      </c>
      <c r="K501" t="s">
        <v>5</v>
      </c>
      <c r="L501" t="s">
        <v>1153</v>
      </c>
      <c r="P501" s="4">
        <f t="shared" si="21"/>
        <v>67.2</v>
      </c>
      <c r="Q501" s="4">
        <v>67.2</v>
      </c>
      <c r="R501" s="1">
        <f t="shared" si="22"/>
        <v>1</v>
      </c>
      <c r="S501">
        <v>1</v>
      </c>
      <c r="T501" t="s">
        <v>11</v>
      </c>
      <c r="U501" t="str">
        <f t="shared" si="23"/>
        <v>no</v>
      </c>
      <c r="Y501" t="s">
        <v>6006</v>
      </c>
    </row>
    <row r="502" spans="1:25" x14ac:dyDescent="0.25">
      <c r="A502" t="s">
        <v>981</v>
      </c>
      <c r="B502" t="s">
        <v>1002</v>
      </c>
      <c r="C502" t="s">
        <v>1150</v>
      </c>
      <c r="E502" t="s">
        <v>1156</v>
      </c>
      <c r="F502">
        <v>1</v>
      </c>
      <c r="G502" t="s">
        <v>6018</v>
      </c>
      <c r="H502">
        <v>2023</v>
      </c>
      <c r="I502" t="s">
        <v>4</v>
      </c>
      <c r="J502" t="s">
        <v>6007</v>
      </c>
      <c r="K502" t="s">
        <v>5</v>
      </c>
      <c r="L502" t="s">
        <v>1157</v>
      </c>
      <c r="P502" s="4">
        <f t="shared" si="21"/>
        <v>82.17</v>
      </c>
      <c r="Q502" s="4">
        <v>82.17</v>
      </c>
      <c r="R502" s="1">
        <f t="shared" si="22"/>
        <v>1</v>
      </c>
      <c r="S502">
        <v>1</v>
      </c>
      <c r="T502" t="s">
        <v>7</v>
      </c>
      <c r="U502" t="str">
        <f t="shared" si="23"/>
        <v>no</v>
      </c>
      <c r="Y502" t="s">
        <v>6006</v>
      </c>
    </row>
    <row r="503" spans="1:25" x14ac:dyDescent="0.25">
      <c r="A503" t="s">
        <v>981</v>
      </c>
      <c r="B503" t="s">
        <v>1002</v>
      </c>
      <c r="C503" t="s">
        <v>1158</v>
      </c>
      <c r="D503" t="s">
        <v>1159</v>
      </c>
      <c r="E503" t="s">
        <v>1160</v>
      </c>
      <c r="F503">
        <v>1</v>
      </c>
      <c r="G503" t="s">
        <v>6018</v>
      </c>
      <c r="H503">
        <v>2016</v>
      </c>
      <c r="I503" t="s">
        <v>4</v>
      </c>
      <c r="J503" t="s">
        <v>6007</v>
      </c>
      <c r="K503" t="s">
        <v>5</v>
      </c>
      <c r="L503" t="s">
        <v>1161</v>
      </c>
      <c r="O503" t="s">
        <v>1162</v>
      </c>
      <c r="P503" s="4">
        <f t="shared" si="21"/>
        <v>62.720000000000006</v>
      </c>
      <c r="Q503" s="4">
        <v>62.720000000000006</v>
      </c>
      <c r="R503" s="1">
        <f t="shared" si="22"/>
        <v>1</v>
      </c>
      <c r="S503">
        <v>1</v>
      </c>
      <c r="T503" t="s">
        <v>40</v>
      </c>
      <c r="U503" t="str">
        <f t="shared" si="23"/>
        <v>no</v>
      </c>
      <c r="Y503" t="s">
        <v>6006</v>
      </c>
    </row>
    <row r="504" spans="1:25" x14ac:dyDescent="0.25">
      <c r="A504" t="s">
        <v>981</v>
      </c>
      <c r="B504" t="s">
        <v>1002</v>
      </c>
      <c r="C504" t="s">
        <v>1158</v>
      </c>
      <c r="D504" t="s">
        <v>1159</v>
      </c>
      <c r="E504" t="s">
        <v>1163</v>
      </c>
      <c r="F504">
        <v>1</v>
      </c>
      <c r="G504" t="s">
        <v>6018</v>
      </c>
      <c r="H504">
        <v>2019</v>
      </c>
      <c r="I504" t="s">
        <v>4</v>
      </c>
      <c r="J504" t="s">
        <v>6007</v>
      </c>
      <c r="K504" t="s">
        <v>5</v>
      </c>
      <c r="L504" t="s">
        <v>1161</v>
      </c>
      <c r="O504" t="s">
        <v>1162</v>
      </c>
      <c r="P504" s="4">
        <f t="shared" si="21"/>
        <v>61.600000000000009</v>
      </c>
      <c r="Q504" s="4">
        <v>61.600000000000009</v>
      </c>
      <c r="R504" s="1">
        <f t="shared" si="22"/>
        <v>1</v>
      </c>
      <c r="S504">
        <v>1</v>
      </c>
      <c r="T504" t="s">
        <v>40</v>
      </c>
      <c r="U504" t="str">
        <f t="shared" si="23"/>
        <v>no</v>
      </c>
      <c r="Y504" t="s">
        <v>6006</v>
      </c>
    </row>
    <row r="505" spans="1:25" x14ac:dyDescent="0.25">
      <c r="A505" t="s">
        <v>981</v>
      </c>
      <c r="B505" t="s">
        <v>1002</v>
      </c>
      <c r="C505" t="s">
        <v>1158</v>
      </c>
      <c r="D505" t="s">
        <v>1164</v>
      </c>
      <c r="E505" t="s">
        <v>1165</v>
      </c>
      <c r="F505">
        <v>1</v>
      </c>
      <c r="G505" t="s">
        <v>6018</v>
      </c>
      <c r="H505">
        <v>2019</v>
      </c>
      <c r="I505" t="s">
        <v>4</v>
      </c>
      <c r="J505" t="s">
        <v>6007</v>
      </c>
      <c r="K505" t="s">
        <v>21</v>
      </c>
      <c r="L505" t="s">
        <v>22</v>
      </c>
      <c r="N505" t="s">
        <v>56</v>
      </c>
      <c r="P505" s="4">
        <f t="shared" si="21"/>
        <v>480</v>
      </c>
      <c r="Q505" s="4">
        <v>480</v>
      </c>
      <c r="R505" s="1">
        <f t="shared" si="22"/>
        <v>0</v>
      </c>
      <c r="S505">
        <v>0</v>
      </c>
      <c r="T505" t="s">
        <v>40</v>
      </c>
      <c r="U505" t="str">
        <f t="shared" si="23"/>
        <v>yes</v>
      </c>
      <c r="Y505" t="s">
        <v>6006</v>
      </c>
    </row>
    <row r="506" spans="1:25" x14ac:dyDescent="0.25">
      <c r="A506" t="s">
        <v>981</v>
      </c>
      <c r="B506" t="s">
        <v>1002</v>
      </c>
      <c r="C506" t="s">
        <v>1158</v>
      </c>
      <c r="D506" t="s">
        <v>1166</v>
      </c>
      <c r="E506" t="s">
        <v>1167</v>
      </c>
      <c r="F506">
        <v>1</v>
      </c>
      <c r="G506" t="s">
        <v>6018</v>
      </c>
      <c r="H506">
        <v>2017</v>
      </c>
      <c r="I506" t="s">
        <v>4</v>
      </c>
      <c r="J506" t="s">
        <v>6007</v>
      </c>
      <c r="K506" t="s">
        <v>21</v>
      </c>
      <c r="L506" t="s">
        <v>22</v>
      </c>
      <c r="M506" t="s">
        <v>422</v>
      </c>
      <c r="N506" t="s">
        <v>56</v>
      </c>
      <c r="P506" s="4">
        <f t="shared" si="21"/>
        <v>347.68</v>
      </c>
      <c r="Q506" s="4">
        <v>347.68</v>
      </c>
      <c r="R506" s="1">
        <f t="shared" si="22"/>
        <v>0</v>
      </c>
      <c r="S506">
        <v>0</v>
      </c>
      <c r="T506" t="s">
        <v>40</v>
      </c>
      <c r="U506" t="str">
        <f t="shared" si="23"/>
        <v>yes</v>
      </c>
      <c r="Y506" t="s">
        <v>6006</v>
      </c>
    </row>
    <row r="507" spans="1:25" x14ac:dyDescent="0.25">
      <c r="A507" t="s">
        <v>981</v>
      </c>
      <c r="B507" t="s">
        <v>992</v>
      </c>
      <c r="C507" t="s">
        <v>5818</v>
      </c>
      <c r="D507" t="s">
        <v>1168</v>
      </c>
      <c r="E507" t="s">
        <v>1169</v>
      </c>
      <c r="F507">
        <v>1</v>
      </c>
      <c r="G507" t="s">
        <v>6018</v>
      </c>
      <c r="H507">
        <v>2018</v>
      </c>
      <c r="I507" t="s">
        <v>4</v>
      </c>
      <c r="J507" t="s">
        <v>6007</v>
      </c>
      <c r="K507" t="s">
        <v>5</v>
      </c>
      <c r="L507" t="s">
        <v>1073</v>
      </c>
      <c r="M507" t="s">
        <v>347</v>
      </c>
      <c r="P507" s="4">
        <f t="shared" si="21"/>
        <v>56.43</v>
      </c>
      <c r="Q507" s="4">
        <v>56.43</v>
      </c>
      <c r="R507" s="1">
        <f t="shared" si="22"/>
        <v>1</v>
      </c>
      <c r="S507">
        <v>1</v>
      </c>
      <c r="T507" t="s">
        <v>11</v>
      </c>
      <c r="U507" t="str">
        <f t="shared" si="23"/>
        <v>no</v>
      </c>
      <c r="Y507" t="s">
        <v>6006</v>
      </c>
    </row>
    <row r="508" spans="1:25" x14ac:dyDescent="0.25">
      <c r="A508" t="s">
        <v>981</v>
      </c>
      <c r="B508" t="s">
        <v>992</v>
      </c>
      <c r="C508" t="s">
        <v>1170</v>
      </c>
      <c r="E508" t="s">
        <v>1171</v>
      </c>
      <c r="F508">
        <v>1</v>
      </c>
      <c r="G508" t="s">
        <v>6018</v>
      </c>
      <c r="H508">
        <v>2018</v>
      </c>
      <c r="I508" t="s">
        <v>4</v>
      </c>
      <c r="J508" t="s">
        <v>6007</v>
      </c>
      <c r="K508" t="s">
        <v>5</v>
      </c>
      <c r="L508" t="s">
        <v>1172</v>
      </c>
      <c r="M508" t="s">
        <v>347</v>
      </c>
      <c r="P508" s="4">
        <f t="shared" si="21"/>
        <v>102.00000000000001</v>
      </c>
      <c r="Q508" s="4">
        <v>102.00000000000001</v>
      </c>
      <c r="R508" s="1">
        <f t="shared" si="22"/>
        <v>1</v>
      </c>
      <c r="S508">
        <v>1</v>
      </c>
      <c r="T508" t="s">
        <v>11</v>
      </c>
      <c r="U508" t="str">
        <f t="shared" si="23"/>
        <v>no</v>
      </c>
      <c r="Y508" t="s">
        <v>6006</v>
      </c>
    </row>
    <row r="509" spans="1:25" x14ac:dyDescent="0.25">
      <c r="A509" t="s">
        <v>981</v>
      </c>
      <c r="B509" t="s">
        <v>992</v>
      </c>
      <c r="C509" t="s">
        <v>1170</v>
      </c>
      <c r="E509" t="s">
        <v>1173</v>
      </c>
      <c r="F509">
        <v>1</v>
      </c>
      <c r="G509" t="s">
        <v>6018</v>
      </c>
      <c r="H509">
        <v>2019</v>
      </c>
      <c r="I509" t="s">
        <v>4</v>
      </c>
      <c r="J509" t="s">
        <v>6007</v>
      </c>
      <c r="K509" t="s">
        <v>5</v>
      </c>
      <c r="L509" t="s">
        <v>1172</v>
      </c>
      <c r="M509" t="s">
        <v>347</v>
      </c>
      <c r="P509" s="4">
        <f t="shared" si="21"/>
        <v>201.6</v>
      </c>
      <c r="Q509" s="4">
        <v>201.6</v>
      </c>
      <c r="R509" s="1">
        <f t="shared" si="22"/>
        <v>1</v>
      </c>
      <c r="S509">
        <v>1</v>
      </c>
      <c r="T509" t="s">
        <v>11</v>
      </c>
      <c r="U509" t="str">
        <f t="shared" si="23"/>
        <v>no</v>
      </c>
      <c r="Y509" t="s">
        <v>6006</v>
      </c>
    </row>
    <row r="510" spans="1:25" x14ac:dyDescent="0.25">
      <c r="A510" t="s">
        <v>981</v>
      </c>
      <c r="B510" t="s">
        <v>1049</v>
      </c>
      <c r="C510" t="s">
        <v>1174</v>
      </c>
      <c r="D510" t="s">
        <v>1175</v>
      </c>
      <c r="E510" t="s">
        <v>1176</v>
      </c>
      <c r="F510">
        <v>1</v>
      </c>
      <c r="G510" t="s">
        <v>6018</v>
      </c>
      <c r="H510">
        <v>2019</v>
      </c>
      <c r="I510" t="s">
        <v>4</v>
      </c>
      <c r="J510" t="s">
        <v>6007</v>
      </c>
      <c r="K510" t="s">
        <v>5</v>
      </c>
      <c r="L510" t="s">
        <v>1172</v>
      </c>
      <c r="M510" t="s">
        <v>347</v>
      </c>
      <c r="P510" s="4">
        <f t="shared" si="21"/>
        <v>74.400000000000006</v>
      </c>
      <c r="Q510" s="4">
        <v>74.400000000000006</v>
      </c>
      <c r="R510" s="1">
        <f t="shared" si="22"/>
        <v>1</v>
      </c>
      <c r="S510">
        <v>1</v>
      </c>
      <c r="T510" t="s">
        <v>11</v>
      </c>
      <c r="U510" t="str">
        <f t="shared" si="23"/>
        <v>no</v>
      </c>
      <c r="Y510" t="s">
        <v>6006</v>
      </c>
    </row>
    <row r="511" spans="1:25" x14ac:dyDescent="0.25">
      <c r="A511" t="s">
        <v>981</v>
      </c>
      <c r="B511" t="s">
        <v>1049</v>
      </c>
      <c r="C511" t="s">
        <v>1174</v>
      </c>
      <c r="D511" t="s">
        <v>1177</v>
      </c>
      <c r="E511" t="s">
        <v>1178</v>
      </c>
      <c r="F511">
        <v>1</v>
      </c>
      <c r="G511" t="s">
        <v>6018</v>
      </c>
      <c r="H511">
        <v>2021</v>
      </c>
      <c r="I511" t="s">
        <v>4</v>
      </c>
      <c r="J511" t="s">
        <v>6007</v>
      </c>
      <c r="K511" t="s">
        <v>5</v>
      </c>
      <c r="L511" t="s">
        <v>1172</v>
      </c>
      <c r="M511" t="s">
        <v>347</v>
      </c>
      <c r="P511" s="4">
        <f t="shared" si="21"/>
        <v>70.5</v>
      </c>
      <c r="Q511" s="4">
        <v>70.5</v>
      </c>
      <c r="R511" s="1">
        <f t="shared" si="22"/>
        <v>1</v>
      </c>
      <c r="S511">
        <v>1</v>
      </c>
      <c r="T511" t="s">
        <v>7</v>
      </c>
      <c r="U511" t="str">
        <f t="shared" si="23"/>
        <v>no</v>
      </c>
      <c r="Y511" t="s">
        <v>6006</v>
      </c>
    </row>
    <row r="512" spans="1:25" x14ac:dyDescent="0.25">
      <c r="A512" t="s">
        <v>981</v>
      </c>
      <c r="B512" t="s">
        <v>1049</v>
      </c>
      <c r="C512" t="s">
        <v>1174</v>
      </c>
      <c r="D512" t="s">
        <v>1174</v>
      </c>
      <c r="E512" t="s">
        <v>1179</v>
      </c>
      <c r="F512">
        <v>1</v>
      </c>
      <c r="G512" t="s">
        <v>6018</v>
      </c>
      <c r="H512">
        <v>2022</v>
      </c>
      <c r="I512" t="s">
        <v>4</v>
      </c>
      <c r="J512" t="s">
        <v>6007</v>
      </c>
      <c r="K512" t="s">
        <v>5</v>
      </c>
      <c r="L512" t="s">
        <v>1172</v>
      </c>
      <c r="M512" t="s">
        <v>347</v>
      </c>
      <c r="P512" s="4">
        <f t="shared" si="21"/>
        <v>99.4</v>
      </c>
      <c r="Q512" s="4">
        <v>99.4</v>
      </c>
      <c r="R512" s="1">
        <f t="shared" si="22"/>
        <v>1</v>
      </c>
      <c r="S512">
        <v>1</v>
      </c>
      <c r="T512" t="s">
        <v>7</v>
      </c>
      <c r="U512" t="str">
        <f t="shared" si="23"/>
        <v>no</v>
      </c>
      <c r="Y512" t="s">
        <v>6006</v>
      </c>
    </row>
    <row r="513" spans="1:25" x14ac:dyDescent="0.25">
      <c r="A513" t="s">
        <v>981</v>
      </c>
      <c r="B513" t="s">
        <v>1049</v>
      </c>
      <c r="C513" t="s">
        <v>1174</v>
      </c>
      <c r="D513" t="s">
        <v>1174</v>
      </c>
      <c r="E513" t="s">
        <v>1180</v>
      </c>
      <c r="F513">
        <v>1</v>
      </c>
      <c r="G513" t="s">
        <v>6018</v>
      </c>
      <c r="H513">
        <v>2023</v>
      </c>
      <c r="I513" t="s">
        <v>4</v>
      </c>
      <c r="J513" t="s">
        <v>6007</v>
      </c>
      <c r="K513" t="s">
        <v>5</v>
      </c>
      <c r="L513" t="s">
        <v>1172</v>
      </c>
      <c r="P513" s="4">
        <f t="shared" si="21"/>
        <v>97.5</v>
      </c>
      <c r="Q513" s="4">
        <v>97.5</v>
      </c>
      <c r="R513" s="1">
        <f t="shared" si="22"/>
        <v>1</v>
      </c>
      <c r="S513">
        <v>1</v>
      </c>
      <c r="T513" t="s">
        <v>7</v>
      </c>
      <c r="U513" t="str">
        <f t="shared" si="23"/>
        <v>no</v>
      </c>
      <c r="Y513" t="s">
        <v>6006</v>
      </c>
    </row>
    <row r="514" spans="1:25" x14ac:dyDescent="0.25">
      <c r="A514" t="s">
        <v>981</v>
      </c>
      <c r="B514" t="s">
        <v>1049</v>
      </c>
      <c r="C514" t="s">
        <v>1174</v>
      </c>
      <c r="E514" t="s">
        <v>1181</v>
      </c>
      <c r="F514">
        <v>1</v>
      </c>
      <c r="G514" t="s">
        <v>6018</v>
      </c>
      <c r="H514">
        <v>2019</v>
      </c>
      <c r="I514" t="s">
        <v>4</v>
      </c>
      <c r="J514" t="s">
        <v>6007</v>
      </c>
      <c r="K514" t="s">
        <v>5</v>
      </c>
      <c r="L514" t="s">
        <v>1172</v>
      </c>
      <c r="M514" t="s">
        <v>347</v>
      </c>
      <c r="P514" s="4">
        <f t="shared" ref="P514:P577" si="24">IFERROR(IF(Q514&gt;0,Q514*1,0),0)</f>
        <v>74.400000000000006</v>
      </c>
      <c r="Q514" s="4">
        <v>74.400000000000006</v>
      </c>
      <c r="R514" s="1">
        <f t="shared" ref="R514:R577" si="25">IFERROR(IF(S514&gt;0,S514*1,0),0)</f>
        <v>1</v>
      </c>
      <c r="S514">
        <v>1</v>
      </c>
      <c r="T514" t="s">
        <v>11</v>
      </c>
      <c r="U514" t="str">
        <f t="shared" ref="U514:U577" si="26">IF(S514 = 1,"no","yes")</f>
        <v>no</v>
      </c>
      <c r="Y514" t="s">
        <v>6006</v>
      </c>
    </row>
    <row r="515" spans="1:25" x14ac:dyDescent="0.25">
      <c r="A515" t="s">
        <v>981</v>
      </c>
      <c r="B515" t="s">
        <v>1049</v>
      </c>
      <c r="C515" t="s">
        <v>1174</v>
      </c>
      <c r="D515" t="s">
        <v>1175</v>
      </c>
      <c r="E515" t="s">
        <v>1182</v>
      </c>
      <c r="F515">
        <v>1</v>
      </c>
      <c r="G515" t="s">
        <v>6018</v>
      </c>
      <c r="H515">
        <v>2020</v>
      </c>
      <c r="I515" t="s">
        <v>4</v>
      </c>
      <c r="J515" t="s">
        <v>6007</v>
      </c>
      <c r="K515" t="s">
        <v>5</v>
      </c>
      <c r="L515" t="s">
        <v>1172</v>
      </c>
      <c r="M515" t="s">
        <v>347</v>
      </c>
      <c r="P515" s="4">
        <f t="shared" si="24"/>
        <v>68.2</v>
      </c>
      <c r="Q515" s="4">
        <v>68.2</v>
      </c>
      <c r="R515" s="1">
        <f t="shared" si="25"/>
        <v>1</v>
      </c>
      <c r="S515">
        <v>1</v>
      </c>
      <c r="T515" t="s">
        <v>11</v>
      </c>
      <c r="U515" t="str">
        <f t="shared" si="26"/>
        <v>no</v>
      </c>
      <c r="Y515" t="s">
        <v>6006</v>
      </c>
    </row>
    <row r="516" spans="1:25" x14ac:dyDescent="0.25">
      <c r="A516" t="s">
        <v>981</v>
      </c>
      <c r="B516" t="s">
        <v>1049</v>
      </c>
      <c r="C516" t="s">
        <v>1174</v>
      </c>
      <c r="D516" t="s">
        <v>1183</v>
      </c>
      <c r="E516" t="s">
        <v>1184</v>
      </c>
      <c r="F516">
        <v>1</v>
      </c>
      <c r="G516" t="s">
        <v>6018</v>
      </c>
      <c r="H516">
        <v>2021</v>
      </c>
      <c r="I516" t="s">
        <v>4</v>
      </c>
      <c r="J516" t="s">
        <v>6007</v>
      </c>
      <c r="K516" t="s">
        <v>5</v>
      </c>
      <c r="L516" t="s">
        <v>1172</v>
      </c>
      <c r="M516" t="s">
        <v>347</v>
      </c>
      <c r="P516" s="4">
        <f t="shared" si="24"/>
        <v>97.5</v>
      </c>
      <c r="Q516" s="4">
        <v>97.5</v>
      </c>
      <c r="R516" s="1">
        <f t="shared" si="25"/>
        <v>1</v>
      </c>
      <c r="S516">
        <v>1</v>
      </c>
      <c r="T516" t="s">
        <v>11</v>
      </c>
      <c r="U516" t="str">
        <f t="shared" si="26"/>
        <v>no</v>
      </c>
      <c r="Y516" t="s">
        <v>6006</v>
      </c>
    </row>
    <row r="517" spans="1:25" x14ac:dyDescent="0.25">
      <c r="A517" t="s">
        <v>981</v>
      </c>
      <c r="B517" t="s">
        <v>1002</v>
      </c>
      <c r="C517" t="s">
        <v>1174</v>
      </c>
      <c r="D517" t="s">
        <v>1185</v>
      </c>
      <c r="E517" t="s">
        <v>1186</v>
      </c>
      <c r="F517">
        <v>1</v>
      </c>
      <c r="G517" t="s">
        <v>6018</v>
      </c>
      <c r="H517">
        <v>2023</v>
      </c>
      <c r="I517" t="s">
        <v>4</v>
      </c>
      <c r="J517" t="s">
        <v>6007</v>
      </c>
      <c r="K517" t="s">
        <v>5</v>
      </c>
      <c r="L517" t="s">
        <v>1157</v>
      </c>
      <c r="P517" s="4">
        <f t="shared" si="24"/>
        <v>92.96</v>
      </c>
      <c r="Q517" s="4">
        <v>92.96</v>
      </c>
      <c r="R517" s="1">
        <f t="shared" si="25"/>
        <v>1</v>
      </c>
      <c r="S517">
        <v>1</v>
      </c>
      <c r="T517" t="s">
        <v>7</v>
      </c>
      <c r="U517" t="str">
        <f t="shared" si="26"/>
        <v>no</v>
      </c>
      <c r="Y517" t="s">
        <v>6006</v>
      </c>
    </row>
    <row r="518" spans="1:25" x14ac:dyDescent="0.25">
      <c r="A518" t="s">
        <v>981</v>
      </c>
      <c r="B518" t="s">
        <v>982</v>
      </c>
      <c r="C518" t="s">
        <v>1187</v>
      </c>
      <c r="D518" t="s">
        <v>19</v>
      </c>
      <c r="E518" t="s">
        <v>1188</v>
      </c>
      <c r="F518">
        <v>1</v>
      </c>
      <c r="G518" t="s">
        <v>6018</v>
      </c>
      <c r="H518">
        <v>2019</v>
      </c>
      <c r="I518" t="s">
        <v>4</v>
      </c>
      <c r="J518" t="s">
        <v>6007</v>
      </c>
      <c r="K518" t="s">
        <v>21</v>
      </c>
      <c r="L518" t="s">
        <v>22</v>
      </c>
      <c r="M518" t="s">
        <v>19</v>
      </c>
      <c r="N518" t="s">
        <v>23</v>
      </c>
      <c r="P518" s="4">
        <f t="shared" si="24"/>
        <v>515</v>
      </c>
      <c r="Q518" s="4">
        <v>515</v>
      </c>
      <c r="R518" s="1">
        <f t="shared" si="25"/>
        <v>0</v>
      </c>
      <c r="S518">
        <v>0</v>
      </c>
      <c r="T518" t="s">
        <v>40</v>
      </c>
      <c r="U518" t="str">
        <f t="shared" si="26"/>
        <v>yes</v>
      </c>
      <c r="Y518" t="s">
        <v>6006</v>
      </c>
    </row>
    <row r="519" spans="1:25" x14ac:dyDescent="0.25">
      <c r="A519" t="s">
        <v>981</v>
      </c>
      <c r="B519" t="s">
        <v>982</v>
      </c>
      <c r="C519" t="s">
        <v>1187</v>
      </c>
      <c r="D519" t="s">
        <v>1187</v>
      </c>
      <c r="E519" t="s">
        <v>1189</v>
      </c>
      <c r="F519">
        <v>1</v>
      </c>
      <c r="G519" t="s">
        <v>6018</v>
      </c>
      <c r="H519">
        <v>2020</v>
      </c>
      <c r="I519" t="s">
        <v>4</v>
      </c>
      <c r="J519" t="s">
        <v>6007</v>
      </c>
      <c r="K519" t="s">
        <v>5</v>
      </c>
      <c r="L519" t="s">
        <v>1190</v>
      </c>
      <c r="P519" s="4">
        <f t="shared" si="24"/>
        <v>161.5</v>
      </c>
      <c r="Q519" s="4">
        <v>161.5</v>
      </c>
      <c r="R519" s="1">
        <f t="shared" si="25"/>
        <v>1</v>
      </c>
      <c r="S519">
        <v>1</v>
      </c>
      <c r="T519" t="s">
        <v>40</v>
      </c>
      <c r="U519" t="str">
        <f t="shared" si="26"/>
        <v>no</v>
      </c>
      <c r="Y519" t="s">
        <v>6006</v>
      </c>
    </row>
    <row r="520" spans="1:25" x14ac:dyDescent="0.25">
      <c r="A520" t="s">
        <v>981</v>
      </c>
      <c r="B520" t="s">
        <v>982</v>
      </c>
      <c r="C520" t="s">
        <v>1187</v>
      </c>
      <c r="D520" t="s">
        <v>1187</v>
      </c>
      <c r="E520" t="s">
        <v>1191</v>
      </c>
      <c r="F520">
        <v>1</v>
      </c>
      <c r="G520" t="s">
        <v>6018</v>
      </c>
      <c r="H520">
        <v>2019</v>
      </c>
      <c r="I520" t="s">
        <v>4</v>
      </c>
      <c r="J520" t="s">
        <v>6007</v>
      </c>
      <c r="K520" t="s">
        <v>5</v>
      </c>
      <c r="L520" t="s">
        <v>1190</v>
      </c>
      <c r="M520" t="s">
        <v>1192</v>
      </c>
      <c r="N520" t="s">
        <v>56</v>
      </c>
      <c r="P520" s="4">
        <f t="shared" si="24"/>
        <v>428.09999999999997</v>
      </c>
      <c r="Q520" s="4">
        <v>428.09999999999997</v>
      </c>
      <c r="R520" s="1">
        <f t="shared" si="25"/>
        <v>0</v>
      </c>
      <c r="S520">
        <v>0</v>
      </c>
      <c r="T520" t="s">
        <v>40</v>
      </c>
      <c r="U520" t="str">
        <f t="shared" si="26"/>
        <v>yes</v>
      </c>
      <c r="Y520" t="s">
        <v>6006</v>
      </c>
    </row>
    <row r="521" spans="1:25" x14ac:dyDescent="0.25">
      <c r="A521" t="s">
        <v>981</v>
      </c>
      <c r="B521" t="s">
        <v>982</v>
      </c>
      <c r="C521" t="s">
        <v>1187</v>
      </c>
      <c r="D521" t="s">
        <v>1193</v>
      </c>
      <c r="E521" t="s">
        <v>1194</v>
      </c>
      <c r="F521">
        <v>1</v>
      </c>
      <c r="G521" t="s">
        <v>6018</v>
      </c>
      <c r="H521">
        <v>2022</v>
      </c>
      <c r="I521" t="s">
        <v>4</v>
      </c>
      <c r="J521" t="s">
        <v>6007</v>
      </c>
      <c r="K521" t="s">
        <v>577</v>
      </c>
      <c r="L521" t="s">
        <v>1195</v>
      </c>
      <c r="M521" t="s">
        <v>1196</v>
      </c>
      <c r="P521" s="4">
        <f t="shared" si="24"/>
        <v>728</v>
      </c>
      <c r="Q521" s="4">
        <v>728</v>
      </c>
      <c r="R521" s="1">
        <f t="shared" si="25"/>
        <v>1</v>
      </c>
      <c r="S521">
        <v>1</v>
      </c>
      <c r="T521" t="s">
        <v>11</v>
      </c>
      <c r="U521" t="str">
        <f t="shared" si="26"/>
        <v>no</v>
      </c>
      <c r="Y521" t="s">
        <v>6006</v>
      </c>
    </row>
    <row r="522" spans="1:25" x14ac:dyDescent="0.25">
      <c r="A522" t="s">
        <v>981</v>
      </c>
      <c r="B522" t="s">
        <v>982</v>
      </c>
      <c r="C522" t="s">
        <v>1187</v>
      </c>
      <c r="D522" t="s">
        <v>1193</v>
      </c>
      <c r="E522" t="s">
        <v>1194</v>
      </c>
      <c r="F522">
        <v>1</v>
      </c>
      <c r="G522" t="s">
        <v>6018</v>
      </c>
      <c r="H522">
        <v>2021</v>
      </c>
      <c r="I522" t="s">
        <v>4</v>
      </c>
      <c r="J522" t="s">
        <v>6007</v>
      </c>
      <c r="K522" t="s">
        <v>577</v>
      </c>
      <c r="L522" t="s">
        <v>1195</v>
      </c>
      <c r="M522" t="s">
        <v>1196</v>
      </c>
      <c r="P522" s="4">
        <f t="shared" si="24"/>
        <v>931</v>
      </c>
      <c r="Q522" s="4">
        <v>931</v>
      </c>
      <c r="R522" s="1">
        <f t="shared" si="25"/>
        <v>1</v>
      </c>
      <c r="S522">
        <v>1</v>
      </c>
      <c r="T522" t="s">
        <v>11</v>
      </c>
      <c r="U522" t="str">
        <f t="shared" si="26"/>
        <v>no</v>
      </c>
      <c r="Y522" t="s">
        <v>6006</v>
      </c>
    </row>
    <row r="523" spans="1:25" x14ac:dyDescent="0.25">
      <c r="A523" t="s">
        <v>981</v>
      </c>
      <c r="B523" t="s">
        <v>1002</v>
      </c>
      <c r="C523" t="s">
        <v>1197</v>
      </c>
      <c r="E523" t="s">
        <v>1198</v>
      </c>
      <c r="F523">
        <v>1</v>
      </c>
      <c r="G523" t="s">
        <v>6018</v>
      </c>
      <c r="H523">
        <v>2017</v>
      </c>
      <c r="I523" t="s">
        <v>4</v>
      </c>
      <c r="J523" t="s">
        <v>6007</v>
      </c>
      <c r="K523" t="s">
        <v>5</v>
      </c>
      <c r="L523" t="s">
        <v>1199</v>
      </c>
      <c r="O523" t="s">
        <v>1200</v>
      </c>
      <c r="P523" s="4">
        <f t="shared" si="24"/>
        <v>56</v>
      </c>
      <c r="Q523" s="4">
        <v>56</v>
      </c>
      <c r="R523" s="1">
        <f t="shared" si="25"/>
        <v>1</v>
      </c>
      <c r="S523">
        <v>1</v>
      </c>
      <c r="T523" t="s">
        <v>11</v>
      </c>
      <c r="U523" t="str">
        <f t="shared" si="26"/>
        <v>no</v>
      </c>
      <c r="Y523" t="s">
        <v>6006</v>
      </c>
    </row>
    <row r="524" spans="1:25" x14ac:dyDescent="0.25">
      <c r="A524" t="s">
        <v>981</v>
      </c>
      <c r="B524" t="s">
        <v>1002</v>
      </c>
      <c r="C524" t="s">
        <v>1197</v>
      </c>
      <c r="D524" t="s">
        <v>1201</v>
      </c>
      <c r="E524" t="s">
        <v>1202</v>
      </c>
      <c r="F524">
        <v>1</v>
      </c>
      <c r="G524" t="s">
        <v>6018</v>
      </c>
      <c r="H524">
        <v>2019</v>
      </c>
      <c r="I524" t="s">
        <v>4</v>
      </c>
      <c r="J524" t="s">
        <v>6007</v>
      </c>
      <c r="K524" t="s">
        <v>334</v>
      </c>
      <c r="L524" t="s">
        <v>1203</v>
      </c>
      <c r="M524" t="s">
        <v>347</v>
      </c>
      <c r="P524" s="4">
        <f t="shared" si="24"/>
        <v>55.199999999999996</v>
      </c>
      <c r="Q524" s="4">
        <v>55.199999999999996</v>
      </c>
      <c r="R524" s="1">
        <f t="shared" si="25"/>
        <v>1</v>
      </c>
      <c r="S524">
        <v>1</v>
      </c>
      <c r="T524" t="s">
        <v>11</v>
      </c>
      <c r="U524" t="str">
        <f t="shared" si="26"/>
        <v>no</v>
      </c>
      <c r="Y524" t="s">
        <v>6006</v>
      </c>
    </row>
    <row r="525" spans="1:25" x14ac:dyDescent="0.25">
      <c r="A525" t="s">
        <v>981</v>
      </c>
      <c r="B525" t="s">
        <v>992</v>
      </c>
      <c r="C525" t="s">
        <v>1204</v>
      </c>
      <c r="D525" t="s">
        <v>1205</v>
      </c>
      <c r="E525" t="s">
        <v>1206</v>
      </c>
      <c r="F525">
        <v>1</v>
      </c>
      <c r="G525" t="s">
        <v>6018</v>
      </c>
      <c r="H525">
        <v>2018</v>
      </c>
      <c r="I525" t="s">
        <v>4</v>
      </c>
      <c r="J525" t="s">
        <v>6007</v>
      </c>
      <c r="K525" t="s">
        <v>21</v>
      </c>
      <c r="L525" t="s">
        <v>22</v>
      </c>
      <c r="N525" t="s">
        <v>56</v>
      </c>
      <c r="P525" s="4">
        <f t="shared" si="24"/>
        <v>555.29999999999995</v>
      </c>
      <c r="Q525" s="4">
        <v>555.29999999999995</v>
      </c>
      <c r="R525" s="1">
        <f t="shared" si="25"/>
        <v>0</v>
      </c>
      <c r="S525">
        <v>0</v>
      </c>
      <c r="T525" t="s">
        <v>40</v>
      </c>
      <c r="U525" t="str">
        <f t="shared" si="26"/>
        <v>yes</v>
      </c>
      <c r="Y525" t="s">
        <v>6006</v>
      </c>
    </row>
    <row r="526" spans="1:25" x14ac:dyDescent="0.25">
      <c r="A526" t="s">
        <v>981</v>
      </c>
      <c r="B526" t="s">
        <v>1002</v>
      </c>
      <c r="C526" s="3" t="s">
        <v>3422</v>
      </c>
      <c r="E526" t="s">
        <v>1207</v>
      </c>
      <c r="F526">
        <v>1</v>
      </c>
      <c r="G526" t="s">
        <v>6018</v>
      </c>
      <c r="H526">
        <v>2014</v>
      </c>
      <c r="I526" t="s">
        <v>4</v>
      </c>
      <c r="J526" t="s">
        <v>6007</v>
      </c>
      <c r="K526" t="s">
        <v>580</v>
      </c>
      <c r="L526" t="s">
        <v>1208</v>
      </c>
      <c r="M526" t="s">
        <v>1209</v>
      </c>
      <c r="N526" t="s">
        <v>1209</v>
      </c>
      <c r="P526" s="4">
        <f t="shared" si="24"/>
        <v>140</v>
      </c>
      <c r="Q526" s="4">
        <v>140</v>
      </c>
      <c r="R526" s="1">
        <f t="shared" si="25"/>
        <v>1</v>
      </c>
      <c r="S526">
        <v>1</v>
      </c>
      <c r="T526" t="s">
        <v>40</v>
      </c>
      <c r="U526" t="str">
        <f t="shared" si="26"/>
        <v>no</v>
      </c>
      <c r="Y526" t="s">
        <v>6006</v>
      </c>
    </row>
    <row r="527" spans="1:25" x14ac:dyDescent="0.25">
      <c r="A527" t="s">
        <v>981</v>
      </c>
      <c r="B527" t="s">
        <v>1002</v>
      </c>
      <c r="C527" s="3" t="s">
        <v>3422</v>
      </c>
      <c r="E527" t="s">
        <v>1210</v>
      </c>
      <c r="F527">
        <v>1</v>
      </c>
      <c r="G527" t="s">
        <v>6018</v>
      </c>
      <c r="H527">
        <v>2017</v>
      </c>
      <c r="I527" t="s">
        <v>4</v>
      </c>
      <c r="J527" t="s">
        <v>6007</v>
      </c>
      <c r="K527" t="s">
        <v>580</v>
      </c>
      <c r="L527" t="s">
        <v>1208</v>
      </c>
      <c r="M527" t="s">
        <v>1209</v>
      </c>
      <c r="N527" t="s">
        <v>1209</v>
      </c>
      <c r="P527" s="4">
        <f t="shared" si="24"/>
        <v>104</v>
      </c>
      <c r="Q527" s="4">
        <v>104</v>
      </c>
      <c r="R527" s="1">
        <f t="shared" si="25"/>
        <v>1</v>
      </c>
      <c r="S527">
        <v>1</v>
      </c>
      <c r="T527" t="s">
        <v>40</v>
      </c>
      <c r="U527" t="str">
        <f t="shared" si="26"/>
        <v>no</v>
      </c>
      <c r="Y527" t="s">
        <v>6006</v>
      </c>
    </row>
    <row r="528" spans="1:25" x14ac:dyDescent="0.25">
      <c r="A528" t="s">
        <v>981</v>
      </c>
      <c r="B528" t="s">
        <v>1002</v>
      </c>
      <c r="C528" s="3" t="s">
        <v>3422</v>
      </c>
      <c r="D528" t="s">
        <v>1211</v>
      </c>
      <c r="E528" t="s">
        <v>1212</v>
      </c>
      <c r="F528">
        <v>1</v>
      </c>
      <c r="G528" t="s">
        <v>6018</v>
      </c>
      <c r="H528">
        <v>2019</v>
      </c>
      <c r="I528" t="s">
        <v>4</v>
      </c>
      <c r="J528" t="s">
        <v>6007</v>
      </c>
      <c r="K528" t="s">
        <v>21</v>
      </c>
      <c r="L528" t="s">
        <v>22</v>
      </c>
      <c r="N528" t="s">
        <v>56</v>
      </c>
      <c r="P528" s="4">
        <f t="shared" si="24"/>
        <v>411.59999999999997</v>
      </c>
      <c r="Q528" s="4">
        <v>411.59999999999997</v>
      </c>
      <c r="R528" s="1">
        <f t="shared" si="25"/>
        <v>0</v>
      </c>
      <c r="S528">
        <v>0</v>
      </c>
      <c r="T528" t="s">
        <v>40</v>
      </c>
      <c r="U528" t="str">
        <f t="shared" si="26"/>
        <v>yes</v>
      </c>
      <c r="Y528" t="s">
        <v>6006</v>
      </c>
    </row>
    <row r="529" spans="1:25" x14ac:dyDescent="0.25">
      <c r="A529" t="s">
        <v>981</v>
      </c>
      <c r="B529" t="s">
        <v>992</v>
      </c>
      <c r="C529" t="s">
        <v>1141</v>
      </c>
      <c r="D529" t="s">
        <v>1213</v>
      </c>
      <c r="E529" t="s">
        <v>1214</v>
      </c>
      <c r="F529">
        <v>1</v>
      </c>
      <c r="G529" t="s">
        <v>6018</v>
      </c>
      <c r="H529">
        <v>2019</v>
      </c>
      <c r="I529" t="s">
        <v>4</v>
      </c>
      <c r="J529" t="s">
        <v>6007</v>
      </c>
      <c r="K529" t="s">
        <v>580</v>
      </c>
      <c r="L529" t="s">
        <v>575</v>
      </c>
      <c r="M529" t="s">
        <v>1091</v>
      </c>
      <c r="P529" s="4">
        <f t="shared" si="24"/>
        <v>47.1</v>
      </c>
      <c r="Q529" s="4">
        <v>47.1</v>
      </c>
      <c r="R529" s="1">
        <f t="shared" si="25"/>
        <v>1</v>
      </c>
      <c r="S529">
        <v>1</v>
      </c>
      <c r="T529" t="s">
        <v>11</v>
      </c>
      <c r="U529" t="str">
        <f t="shared" si="26"/>
        <v>no</v>
      </c>
      <c r="Y529" t="s">
        <v>6006</v>
      </c>
    </row>
    <row r="530" spans="1:25" x14ac:dyDescent="0.25">
      <c r="A530" t="s">
        <v>981</v>
      </c>
      <c r="B530" t="s">
        <v>992</v>
      </c>
      <c r="C530" t="s">
        <v>1141</v>
      </c>
      <c r="D530" t="s">
        <v>1213</v>
      </c>
      <c r="E530" t="s">
        <v>1215</v>
      </c>
      <c r="F530">
        <v>1</v>
      </c>
      <c r="G530" t="s">
        <v>6018</v>
      </c>
      <c r="H530">
        <v>2022</v>
      </c>
      <c r="I530" t="s">
        <v>4</v>
      </c>
      <c r="J530" t="s">
        <v>6007</v>
      </c>
      <c r="K530" t="s">
        <v>580</v>
      </c>
      <c r="L530" t="s">
        <v>1216</v>
      </c>
      <c r="P530" s="4">
        <f t="shared" si="24"/>
        <v>15</v>
      </c>
      <c r="Q530" s="4">
        <v>15</v>
      </c>
      <c r="R530" s="1">
        <f t="shared" si="25"/>
        <v>1</v>
      </c>
      <c r="S530">
        <v>1</v>
      </c>
      <c r="T530" t="s">
        <v>7</v>
      </c>
      <c r="U530" t="str">
        <f t="shared" si="26"/>
        <v>no</v>
      </c>
      <c r="Y530" t="s">
        <v>6006</v>
      </c>
    </row>
    <row r="531" spans="1:25" x14ac:dyDescent="0.25">
      <c r="A531" t="s">
        <v>981</v>
      </c>
      <c r="B531" t="s">
        <v>1002</v>
      </c>
      <c r="C531" s="3" t="s">
        <v>4372</v>
      </c>
      <c r="E531" t="s">
        <v>1217</v>
      </c>
      <c r="F531">
        <v>1</v>
      </c>
      <c r="G531" t="s">
        <v>6018</v>
      </c>
      <c r="H531">
        <v>2018</v>
      </c>
      <c r="I531" t="s">
        <v>4</v>
      </c>
      <c r="J531" t="s">
        <v>6007</v>
      </c>
      <c r="K531" t="s">
        <v>5</v>
      </c>
      <c r="L531" t="s">
        <v>1218</v>
      </c>
      <c r="P531" s="4">
        <f t="shared" si="24"/>
        <v>98</v>
      </c>
      <c r="Q531" s="4">
        <v>98</v>
      </c>
      <c r="R531" s="1">
        <f t="shared" si="25"/>
        <v>1</v>
      </c>
      <c r="S531">
        <v>1</v>
      </c>
      <c r="T531" t="s">
        <v>40</v>
      </c>
      <c r="U531" t="str">
        <f t="shared" si="26"/>
        <v>no</v>
      </c>
      <c r="Y531" t="s">
        <v>6006</v>
      </c>
    </row>
    <row r="532" spans="1:25" x14ac:dyDescent="0.25">
      <c r="A532" t="s">
        <v>981</v>
      </c>
      <c r="B532" t="s">
        <v>992</v>
      </c>
      <c r="C532" t="s">
        <v>1219</v>
      </c>
      <c r="E532" t="s">
        <v>1220</v>
      </c>
      <c r="F532">
        <v>1</v>
      </c>
      <c r="G532" t="s">
        <v>6018</v>
      </c>
      <c r="H532">
        <v>2019</v>
      </c>
      <c r="I532" t="s">
        <v>4</v>
      </c>
      <c r="J532" t="s">
        <v>6007</v>
      </c>
      <c r="K532" t="s">
        <v>5</v>
      </c>
      <c r="L532" t="s">
        <v>1221</v>
      </c>
      <c r="M532" t="s">
        <v>947</v>
      </c>
      <c r="P532" s="4">
        <f t="shared" si="24"/>
        <v>88.2</v>
      </c>
      <c r="Q532" s="4">
        <v>88.2</v>
      </c>
      <c r="R532" s="1">
        <f t="shared" si="25"/>
        <v>1</v>
      </c>
      <c r="S532">
        <v>1</v>
      </c>
      <c r="T532" t="s">
        <v>11</v>
      </c>
      <c r="U532" t="str">
        <f t="shared" si="26"/>
        <v>no</v>
      </c>
      <c r="Y532" t="s">
        <v>6006</v>
      </c>
    </row>
    <row r="533" spans="1:25" x14ac:dyDescent="0.25">
      <c r="A533" t="s">
        <v>981</v>
      </c>
      <c r="B533" t="s">
        <v>1049</v>
      </c>
      <c r="C533" t="s">
        <v>1222</v>
      </c>
      <c r="E533" t="s">
        <v>1223</v>
      </c>
      <c r="F533">
        <v>1</v>
      </c>
      <c r="G533" t="s">
        <v>6018</v>
      </c>
      <c r="H533">
        <v>2021</v>
      </c>
      <c r="I533" t="s">
        <v>4</v>
      </c>
      <c r="J533" t="s">
        <v>6007</v>
      </c>
      <c r="K533" t="s">
        <v>5</v>
      </c>
      <c r="L533" t="s">
        <v>1224</v>
      </c>
      <c r="P533" s="4">
        <f t="shared" si="24"/>
        <v>76</v>
      </c>
      <c r="Q533" s="4">
        <v>76</v>
      </c>
      <c r="R533" s="1">
        <f t="shared" si="25"/>
        <v>1</v>
      </c>
      <c r="S533">
        <v>1</v>
      </c>
      <c r="T533" t="s">
        <v>7</v>
      </c>
      <c r="U533" t="str">
        <f t="shared" si="26"/>
        <v>no</v>
      </c>
      <c r="Y533" t="s">
        <v>6006</v>
      </c>
    </row>
    <row r="534" spans="1:25" x14ac:dyDescent="0.25">
      <c r="A534" t="s">
        <v>981</v>
      </c>
      <c r="B534" t="s">
        <v>1049</v>
      </c>
      <c r="C534" t="s">
        <v>1222</v>
      </c>
      <c r="E534" t="s">
        <v>1225</v>
      </c>
      <c r="F534">
        <v>1</v>
      </c>
      <c r="G534" t="s">
        <v>6018</v>
      </c>
      <c r="H534">
        <v>2022</v>
      </c>
      <c r="I534" t="s">
        <v>4</v>
      </c>
      <c r="J534" t="s">
        <v>6007</v>
      </c>
      <c r="K534" t="s">
        <v>5</v>
      </c>
      <c r="L534" t="s">
        <v>1224</v>
      </c>
      <c r="P534" s="4">
        <f t="shared" si="24"/>
        <v>90</v>
      </c>
      <c r="Q534" s="4">
        <v>90</v>
      </c>
      <c r="R534" s="1">
        <f t="shared" si="25"/>
        <v>1</v>
      </c>
      <c r="S534">
        <v>1</v>
      </c>
      <c r="T534" t="s">
        <v>7</v>
      </c>
      <c r="U534" t="str">
        <f t="shared" si="26"/>
        <v>no</v>
      </c>
      <c r="Y534" t="s">
        <v>6006</v>
      </c>
    </row>
    <row r="535" spans="1:25" x14ac:dyDescent="0.25">
      <c r="A535" t="s">
        <v>981</v>
      </c>
      <c r="B535" t="s">
        <v>1049</v>
      </c>
      <c r="C535" t="s">
        <v>1222</v>
      </c>
      <c r="E535" t="s">
        <v>1226</v>
      </c>
      <c r="F535">
        <v>1</v>
      </c>
      <c r="G535" t="s">
        <v>6018</v>
      </c>
      <c r="H535">
        <v>2018</v>
      </c>
      <c r="I535" t="s">
        <v>4</v>
      </c>
      <c r="J535" t="s">
        <v>6007</v>
      </c>
      <c r="K535" t="s">
        <v>5</v>
      </c>
      <c r="L535" t="s">
        <v>1224</v>
      </c>
      <c r="P535" s="4">
        <f t="shared" si="24"/>
        <v>205.8</v>
      </c>
      <c r="Q535" s="4">
        <v>205.8</v>
      </c>
      <c r="R535" s="1">
        <f t="shared" si="25"/>
        <v>1</v>
      </c>
      <c r="S535">
        <v>1</v>
      </c>
      <c r="T535" t="s">
        <v>11</v>
      </c>
      <c r="U535" t="str">
        <f t="shared" si="26"/>
        <v>no</v>
      </c>
      <c r="Y535" t="s">
        <v>6006</v>
      </c>
    </row>
    <row r="536" spans="1:25" x14ac:dyDescent="0.25">
      <c r="A536" t="s">
        <v>981</v>
      </c>
      <c r="B536" t="s">
        <v>1049</v>
      </c>
      <c r="C536" t="s">
        <v>1222</v>
      </c>
      <c r="E536" t="s">
        <v>1227</v>
      </c>
      <c r="F536">
        <v>1</v>
      </c>
      <c r="G536" t="s">
        <v>6018</v>
      </c>
      <c r="H536">
        <v>2023</v>
      </c>
      <c r="I536" t="s">
        <v>4</v>
      </c>
      <c r="J536" t="s">
        <v>6007</v>
      </c>
      <c r="K536" t="s">
        <v>5</v>
      </c>
      <c r="L536" t="s">
        <v>1224</v>
      </c>
      <c r="P536" s="4">
        <f t="shared" si="24"/>
        <v>40.96</v>
      </c>
      <c r="Q536" s="4">
        <v>40.96</v>
      </c>
      <c r="R536" s="1">
        <f t="shared" si="25"/>
        <v>1</v>
      </c>
      <c r="S536">
        <v>1</v>
      </c>
      <c r="T536" t="s">
        <v>7</v>
      </c>
      <c r="U536" t="str">
        <f t="shared" si="26"/>
        <v>no</v>
      </c>
      <c r="Y536" t="s">
        <v>6006</v>
      </c>
    </row>
    <row r="537" spans="1:25" x14ac:dyDescent="0.25">
      <c r="A537" t="s">
        <v>981</v>
      </c>
      <c r="B537" t="s">
        <v>1049</v>
      </c>
      <c r="C537" t="s">
        <v>1222</v>
      </c>
      <c r="E537" t="s">
        <v>1228</v>
      </c>
      <c r="F537">
        <v>1</v>
      </c>
      <c r="G537" t="s">
        <v>6018</v>
      </c>
      <c r="H537">
        <v>2020</v>
      </c>
      <c r="I537" t="s">
        <v>4</v>
      </c>
      <c r="J537" t="s">
        <v>6007</v>
      </c>
      <c r="K537" t="s">
        <v>5</v>
      </c>
      <c r="L537" t="s">
        <v>1224</v>
      </c>
      <c r="P537" s="4">
        <f t="shared" si="24"/>
        <v>99.2</v>
      </c>
      <c r="Q537" s="4">
        <v>99.2</v>
      </c>
      <c r="R537" s="1">
        <f t="shared" si="25"/>
        <v>1</v>
      </c>
      <c r="S537">
        <v>1</v>
      </c>
      <c r="T537" t="s">
        <v>11</v>
      </c>
      <c r="U537" t="str">
        <f t="shared" si="26"/>
        <v>no</v>
      </c>
      <c r="Y537" t="s">
        <v>6006</v>
      </c>
    </row>
    <row r="538" spans="1:25" x14ac:dyDescent="0.25">
      <c r="A538" t="s">
        <v>981</v>
      </c>
      <c r="B538" t="s">
        <v>1049</v>
      </c>
      <c r="C538" t="s">
        <v>1222</v>
      </c>
      <c r="D538" t="s">
        <v>1229</v>
      </c>
      <c r="E538" t="s">
        <v>1230</v>
      </c>
      <c r="F538">
        <v>1</v>
      </c>
      <c r="G538" t="s">
        <v>6018</v>
      </c>
      <c r="H538">
        <v>2019</v>
      </c>
      <c r="I538" t="s">
        <v>4</v>
      </c>
      <c r="J538" t="s">
        <v>6007</v>
      </c>
      <c r="K538" t="s">
        <v>5</v>
      </c>
      <c r="L538" t="s">
        <v>1231</v>
      </c>
      <c r="P538" s="4">
        <f t="shared" si="24"/>
        <v>144</v>
      </c>
      <c r="Q538" s="4">
        <v>144</v>
      </c>
      <c r="R538" s="1">
        <f t="shared" si="25"/>
        <v>1</v>
      </c>
      <c r="S538">
        <v>1</v>
      </c>
      <c r="T538" t="s">
        <v>11</v>
      </c>
      <c r="U538" t="str">
        <f t="shared" si="26"/>
        <v>no</v>
      </c>
      <c r="Y538" t="s">
        <v>6006</v>
      </c>
    </row>
    <row r="539" spans="1:25" x14ac:dyDescent="0.25">
      <c r="A539" t="s">
        <v>981</v>
      </c>
      <c r="B539" t="s">
        <v>1002</v>
      </c>
      <c r="C539" t="s">
        <v>1232</v>
      </c>
      <c r="D539" t="s">
        <v>1233</v>
      </c>
      <c r="E539" t="s">
        <v>1234</v>
      </c>
      <c r="F539">
        <v>1</v>
      </c>
      <c r="G539" t="s">
        <v>6018</v>
      </c>
      <c r="H539">
        <v>2018</v>
      </c>
      <c r="I539" t="s">
        <v>4</v>
      </c>
      <c r="J539" t="s">
        <v>6007</v>
      </c>
      <c r="K539" t="s">
        <v>5</v>
      </c>
      <c r="L539" t="s">
        <v>1026</v>
      </c>
      <c r="O539" t="s">
        <v>1235</v>
      </c>
      <c r="P539" s="4">
        <f t="shared" si="24"/>
        <v>59.4</v>
      </c>
      <c r="Q539" s="4">
        <v>59.4</v>
      </c>
      <c r="R539" s="1">
        <f t="shared" si="25"/>
        <v>1</v>
      </c>
      <c r="S539">
        <v>1</v>
      </c>
      <c r="T539" t="s">
        <v>11</v>
      </c>
      <c r="U539" t="str">
        <f t="shared" si="26"/>
        <v>no</v>
      </c>
      <c r="Y539" t="s">
        <v>6006</v>
      </c>
    </row>
    <row r="540" spans="1:25" x14ac:dyDescent="0.25">
      <c r="A540" t="s">
        <v>981</v>
      </c>
      <c r="B540" t="s">
        <v>1002</v>
      </c>
      <c r="C540" t="s">
        <v>1232</v>
      </c>
      <c r="E540" t="s">
        <v>1236</v>
      </c>
      <c r="F540">
        <v>1</v>
      </c>
      <c r="G540" t="s">
        <v>6018</v>
      </c>
      <c r="H540">
        <v>2016</v>
      </c>
      <c r="I540" t="s">
        <v>4</v>
      </c>
      <c r="J540" t="s">
        <v>6007</v>
      </c>
      <c r="K540" t="s">
        <v>5</v>
      </c>
      <c r="L540" t="s">
        <v>1237</v>
      </c>
      <c r="M540" t="s">
        <v>1238</v>
      </c>
      <c r="P540" s="4">
        <f t="shared" si="24"/>
        <v>91</v>
      </c>
      <c r="Q540" s="4">
        <v>91</v>
      </c>
      <c r="R540" s="1">
        <f t="shared" si="25"/>
        <v>0</v>
      </c>
      <c r="S540">
        <v>0</v>
      </c>
      <c r="T540" t="s">
        <v>40</v>
      </c>
      <c r="U540" t="str">
        <f t="shared" si="26"/>
        <v>yes</v>
      </c>
      <c r="Y540" t="s">
        <v>6006</v>
      </c>
    </row>
    <row r="541" spans="1:25" x14ac:dyDescent="0.25">
      <c r="A541" t="s">
        <v>981</v>
      </c>
      <c r="B541" t="s">
        <v>1002</v>
      </c>
      <c r="C541" t="s">
        <v>1232</v>
      </c>
      <c r="E541" t="s">
        <v>1239</v>
      </c>
      <c r="F541">
        <v>1</v>
      </c>
      <c r="G541" t="s">
        <v>6018</v>
      </c>
      <c r="H541">
        <v>2017</v>
      </c>
      <c r="I541" t="s">
        <v>4</v>
      </c>
      <c r="J541" t="s">
        <v>6007</v>
      </c>
      <c r="K541" t="s">
        <v>5</v>
      </c>
      <c r="L541" t="s">
        <v>1237</v>
      </c>
      <c r="M541" t="s">
        <v>1240</v>
      </c>
      <c r="N541" t="s">
        <v>56</v>
      </c>
      <c r="O541" t="s">
        <v>1241</v>
      </c>
      <c r="P541" s="4">
        <f t="shared" si="24"/>
        <v>83.2</v>
      </c>
      <c r="Q541" s="4">
        <v>83.2</v>
      </c>
      <c r="R541" s="1">
        <f t="shared" si="25"/>
        <v>0</v>
      </c>
      <c r="S541">
        <v>0</v>
      </c>
      <c r="T541" t="s">
        <v>17</v>
      </c>
      <c r="U541" t="str">
        <f t="shared" si="26"/>
        <v>yes</v>
      </c>
      <c r="Y541" t="s">
        <v>6006</v>
      </c>
    </row>
    <row r="542" spans="1:25" x14ac:dyDescent="0.25">
      <c r="A542" t="s">
        <v>981</v>
      </c>
      <c r="B542" t="s">
        <v>1002</v>
      </c>
      <c r="C542" t="s">
        <v>1232</v>
      </c>
      <c r="D542" t="s">
        <v>1233</v>
      </c>
      <c r="E542" t="s">
        <v>1242</v>
      </c>
      <c r="F542">
        <v>1</v>
      </c>
      <c r="G542" t="s">
        <v>6018</v>
      </c>
      <c r="H542">
        <v>2023</v>
      </c>
      <c r="I542" t="s">
        <v>4</v>
      </c>
      <c r="J542" t="s">
        <v>6007</v>
      </c>
      <c r="K542" t="s">
        <v>5</v>
      </c>
      <c r="L542" t="s">
        <v>1157</v>
      </c>
      <c r="P542" s="4">
        <f t="shared" si="24"/>
        <v>90.72</v>
      </c>
      <c r="Q542" s="4">
        <v>90.72</v>
      </c>
      <c r="R542" s="1">
        <f t="shared" si="25"/>
        <v>1</v>
      </c>
      <c r="S542">
        <v>1</v>
      </c>
      <c r="T542" t="s">
        <v>7</v>
      </c>
      <c r="U542" t="str">
        <f t="shared" si="26"/>
        <v>no</v>
      </c>
      <c r="Y542" t="s">
        <v>6006</v>
      </c>
    </row>
    <row r="543" spans="1:25" x14ac:dyDescent="0.25">
      <c r="A543" t="s">
        <v>981</v>
      </c>
      <c r="B543" t="s">
        <v>1002</v>
      </c>
      <c r="C543" t="s">
        <v>1232</v>
      </c>
      <c r="E543" t="s">
        <v>1243</v>
      </c>
      <c r="F543">
        <v>1</v>
      </c>
      <c r="G543" t="s">
        <v>6018</v>
      </c>
      <c r="H543">
        <v>2022</v>
      </c>
      <c r="I543" t="s">
        <v>4</v>
      </c>
      <c r="J543" t="s">
        <v>6007</v>
      </c>
      <c r="K543" t="s">
        <v>574</v>
      </c>
      <c r="L543" t="s">
        <v>787</v>
      </c>
      <c r="P543" s="4">
        <f t="shared" si="24"/>
        <v>28</v>
      </c>
      <c r="Q543" s="4">
        <v>28</v>
      </c>
      <c r="R543" s="1">
        <f t="shared" si="25"/>
        <v>1</v>
      </c>
      <c r="S543">
        <v>1</v>
      </c>
      <c r="T543" t="s">
        <v>7</v>
      </c>
      <c r="U543" t="str">
        <f t="shared" si="26"/>
        <v>no</v>
      </c>
      <c r="Y543" t="s">
        <v>6006</v>
      </c>
    </row>
    <row r="544" spans="1:25" x14ac:dyDescent="0.25">
      <c r="A544" t="s">
        <v>981</v>
      </c>
      <c r="B544" t="s">
        <v>992</v>
      </c>
      <c r="C544" t="s">
        <v>1244</v>
      </c>
      <c r="D544" t="s">
        <v>1245</v>
      </c>
      <c r="E544" t="s">
        <v>1246</v>
      </c>
      <c r="F544">
        <v>1</v>
      </c>
      <c r="G544" t="s">
        <v>6018</v>
      </c>
      <c r="H544">
        <v>2018</v>
      </c>
      <c r="I544" t="s">
        <v>4</v>
      </c>
      <c r="J544" t="s">
        <v>6007</v>
      </c>
      <c r="K544" t="s">
        <v>5</v>
      </c>
      <c r="L544" t="s">
        <v>1247</v>
      </c>
      <c r="M544" t="s">
        <v>947</v>
      </c>
      <c r="P544" s="4">
        <f t="shared" si="24"/>
        <v>67.5</v>
      </c>
      <c r="Q544" s="4">
        <v>67.5</v>
      </c>
      <c r="R544" s="1">
        <f t="shared" si="25"/>
        <v>1</v>
      </c>
      <c r="S544">
        <v>1</v>
      </c>
      <c r="T544" t="s">
        <v>11</v>
      </c>
      <c r="U544" t="str">
        <f t="shared" si="26"/>
        <v>no</v>
      </c>
      <c r="Y544" t="s">
        <v>6006</v>
      </c>
    </row>
    <row r="545" spans="1:25" x14ac:dyDescent="0.25">
      <c r="A545" t="s">
        <v>981</v>
      </c>
      <c r="B545" t="s">
        <v>992</v>
      </c>
      <c r="C545" t="s">
        <v>1244</v>
      </c>
      <c r="D545" t="s">
        <v>1244</v>
      </c>
      <c r="E545" t="s">
        <v>1248</v>
      </c>
      <c r="F545">
        <v>1</v>
      </c>
      <c r="G545" t="s">
        <v>6018</v>
      </c>
      <c r="H545">
        <v>2017</v>
      </c>
      <c r="I545" t="s">
        <v>4</v>
      </c>
      <c r="J545" t="s">
        <v>6007</v>
      </c>
      <c r="K545" t="s">
        <v>5</v>
      </c>
      <c r="L545" t="s">
        <v>1247</v>
      </c>
      <c r="P545" s="4">
        <f t="shared" si="24"/>
        <v>41.08</v>
      </c>
      <c r="Q545" s="4">
        <v>41.08</v>
      </c>
      <c r="R545" s="1">
        <f t="shared" si="25"/>
        <v>1</v>
      </c>
      <c r="S545">
        <v>1</v>
      </c>
      <c r="T545" t="s">
        <v>11</v>
      </c>
      <c r="U545" t="str">
        <f t="shared" si="26"/>
        <v>no</v>
      </c>
      <c r="Y545" t="s">
        <v>6006</v>
      </c>
    </row>
    <row r="546" spans="1:25" x14ac:dyDescent="0.25">
      <c r="A546" t="s">
        <v>981</v>
      </c>
      <c r="B546" t="s">
        <v>1049</v>
      </c>
      <c r="C546" t="s">
        <v>1249</v>
      </c>
      <c r="D546" t="s">
        <v>1250</v>
      </c>
      <c r="E546" t="s">
        <v>1251</v>
      </c>
      <c r="F546">
        <v>1</v>
      </c>
      <c r="G546" t="s">
        <v>6018</v>
      </c>
      <c r="H546">
        <v>2022</v>
      </c>
      <c r="I546" t="s">
        <v>4</v>
      </c>
      <c r="J546" t="s">
        <v>6007</v>
      </c>
      <c r="K546" t="s">
        <v>577</v>
      </c>
      <c r="L546" t="s">
        <v>1252</v>
      </c>
      <c r="M546" t="s">
        <v>1253</v>
      </c>
      <c r="P546" s="4">
        <f t="shared" si="24"/>
        <v>1743</v>
      </c>
      <c r="Q546" s="4">
        <v>1743</v>
      </c>
      <c r="R546" s="1">
        <f t="shared" si="25"/>
        <v>1</v>
      </c>
      <c r="S546">
        <v>1</v>
      </c>
      <c r="T546" t="s">
        <v>11</v>
      </c>
      <c r="U546" t="str">
        <f t="shared" si="26"/>
        <v>no</v>
      </c>
      <c r="Y546" t="s">
        <v>6006</v>
      </c>
    </row>
    <row r="547" spans="1:25" x14ac:dyDescent="0.25">
      <c r="A547" t="s">
        <v>981</v>
      </c>
      <c r="B547" t="s">
        <v>1049</v>
      </c>
      <c r="C547" t="s">
        <v>1249</v>
      </c>
      <c r="D547" t="s">
        <v>1250</v>
      </c>
      <c r="E547" t="s">
        <v>1251</v>
      </c>
      <c r="F547">
        <v>1</v>
      </c>
      <c r="G547" t="s">
        <v>6018</v>
      </c>
      <c r="H547">
        <v>2021</v>
      </c>
      <c r="I547" t="s">
        <v>4</v>
      </c>
      <c r="J547" t="s">
        <v>6007</v>
      </c>
      <c r="K547" t="s">
        <v>577</v>
      </c>
      <c r="L547" t="s">
        <v>1252</v>
      </c>
      <c r="M547" t="s">
        <v>1253</v>
      </c>
      <c r="P547" s="4">
        <f t="shared" si="24"/>
        <v>512</v>
      </c>
      <c r="Q547" s="4">
        <v>512</v>
      </c>
      <c r="R547" s="1">
        <f t="shared" si="25"/>
        <v>1</v>
      </c>
      <c r="S547">
        <v>1</v>
      </c>
      <c r="T547" t="s">
        <v>11</v>
      </c>
      <c r="U547" t="str">
        <f t="shared" si="26"/>
        <v>no</v>
      </c>
      <c r="Y547" t="s">
        <v>6006</v>
      </c>
    </row>
    <row r="548" spans="1:25" x14ac:dyDescent="0.25">
      <c r="A548" t="s">
        <v>981</v>
      </c>
      <c r="B548" t="s">
        <v>1049</v>
      </c>
      <c r="C548" t="s">
        <v>1249</v>
      </c>
      <c r="D548" t="s">
        <v>1250</v>
      </c>
      <c r="E548" t="s">
        <v>1251</v>
      </c>
      <c r="F548">
        <v>1</v>
      </c>
      <c r="G548" t="s">
        <v>6018</v>
      </c>
      <c r="H548">
        <v>2020</v>
      </c>
      <c r="I548" t="s">
        <v>4</v>
      </c>
      <c r="J548" t="s">
        <v>6007</v>
      </c>
      <c r="K548" t="s">
        <v>577</v>
      </c>
      <c r="L548" t="s">
        <v>1252</v>
      </c>
      <c r="M548" t="s">
        <v>1253</v>
      </c>
      <c r="P548" s="4">
        <f t="shared" si="24"/>
        <v>1347</v>
      </c>
      <c r="Q548" s="4">
        <v>1347</v>
      </c>
      <c r="R548" s="1">
        <f t="shared" si="25"/>
        <v>1</v>
      </c>
      <c r="S548">
        <v>1</v>
      </c>
      <c r="T548" t="s">
        <v>11</v>
      </c>
      <c r="U548" t="str">
        <f t="shared" si="26"/>
        <v>no</v>
      </c>
      <c r="Y548" t="s">
        <v>6006</v>
      </c>
    </row>
    <row r="549" spans="1:25" x14ac:dyDescent="0.25">
      <c r="A549" t="s">
        <v>981</v>
      </c>
      <c r="B549" t="s">
        <v>1049</v>
      </c>
      <c r="C549" t="s">
        <v>1249</v>
      </c>
      <c r="D549" t="s">
        <v>1254</v>
      </c>
      <c r="E549" t="s">
        <v>1255</v>
      </c>
      <c r="F549">
        <v>1</v>
      </c>
      <c r="G549" t="s">
        <v>6018</v>
      </c>
      <c r="H549">
        <v>2022</v>
      </c>
      <c r="I549" t="s">
        <v>4</v>
      </c>
      <c r="J549" t="s">
        <v>6007</v>
      </c>
      <c r="K549" t="s">
        <v>577</v>
      </c>
      <c r="L549" t="s">
        <v>1252</v>
      </c>
      <c r="M549" t="s">
        <v>1253</v>
      </c>
      <c r="P549" s="4">
        <f t="shared" si="24"/>
        <v>357</v>
      </c>
      <c r="Q549" s="4">
        <v>357</v>
      </c>
      <c r="R549" s="1">
        <f t="shared" si="25"/>
        <v>1</v>
      </c>
      <c r="S549">
        <v>1</v>
      </c>
      <c r="T549" t="s">
        <v>7</v>
      </c>
      <c r="U549" t="str">
        <f t="shared" si="26"/>
        <v>no</v>
      </c>
      <c r="Y549" t="s">
        <v>6006</v>
      </c>
    </row>
    <row r="550" spans="1:25" x14ac:dyDescent="0.25">
      <c r="A550" t="s">
        <v>981</v>
      </c>
      <c r="B550" t="s">
        <v>1049</v>
      </c>
      <c r="C550" t="s">
        <v>1249</v>
      </c>
      <c r="D550" t="s">
        <v>1254</v>
      </c>
      <c r="E550" t="s">
        <v>1255</v>
      </c>
      <c r="F550">
        <v>1</v>
      </c>
      <c r="G550" t="s">
        <v>6018</v>
      </c>
      <c r="H550">
        <v>2022</v>
      </c>
      <c r="I550" t="s">
        <v>4</v>
      </c>
      <c r="J550" t="s">
        <v>6007</v>
      </c>
      <c r="K550" t="s">
        <v>577</v>
      </c>
      <c r="L550" t="s">
        <v>1252</v>
      </c>
      <c r="M550" t="s">
        <v>1253</v>
      </c>
      <c r="P550" s="4">
        <f t="shared" si="24"/>
        <v>308</v>
      </c>
      <c r="Q550" s="4">
        <v>308</v>
      </c>
      <c r="R550" s="1">
        <f t="shared" si="25"/>
        <v>1</v>
      </c>
      <c r="S550">
        <v>1</v>
      </c>
      <c r="T550" t="s">
        <v>7</v>
      </c>
      <c r="U550" t="str">
        <f t="shared" si="26"/>
        <v>no</v>
      </c>
      <c r="Y550" t="s">
        <v>6006</v>
      </c>
    </row>
    <row r="551" spans="1:25" x14ac:dyDescent="0.25">
      <c r="A551" t="s">
        <v>1256</v>
      </c>
      <c r="B551" t="s">
        <v>1257</v>
      </c>
      <c r="C551" t="s">
        <v>1258</v>
      </c>
      <c r="E551" t="s">
        <v>1259</v>
      </c>
      <c r="F551">
        <v>1</v>
      </c>
      <c r="G551" t="s">
        <v>6018</v>
      </c>
      <c r="H551">
        <v>2023</v>
      </c>
      <c r="I551" t="s">
        <v>4</v>
      </c>
      <c r="J551" t="s">
        <v>6007</v>
      </c>
      <c r="K551" t="s">
        <v>5</v>
      </c>
      <c r="L551" t="s">
        <v>1260</v>
      </c>
      <c r="P551" s="4">
        <f t="shared" si="24"/>
        <v>89.910000000000011</v>
      </c>
      <c r="Q551" s="4">
        <v>89.910000000000011</v>
      </c>
      <c r="R551" s="1">
        <f t="shared" si="25"/>
        <v>1</v>
      </c>
      <c r="S551">
        <v>1</v>
      </c>
      <c r="T551" t="s">
        <v>7</v>
      </c>
      <c r="U551" t="str">
        <f t="shared" si="26"/>
        <v>no</v>
      </c>
      <c r="Y551" t="s">
        <v>6006</v>
      </c>
    </row>
    <row r="552" spans="1:25" x14ac:dyDescent="0.25">
      <c r="A552" t="s">
        <v>1256</v>
      </c>
      <c r="B552" t="s">
        <v>1257</v>
      </c>
      <c r="C552" t="s">
        <v>1258</v>
      </c>
      <c r="E552" t="s">
        <v>1261</v>
      </c>
      <c r="F552">
        <v>1</v>
      </c>
      <c r="G552" t="s">
        <v>6018</v>
      </c>
      <c r="H552">
        <v>2023</v>
      </c>
      <c r="I552" t="s">
        <v>4</v>
      </c>
      <c r="J552" t="s">
        <v>6007</v>
      </c>
      <c r="K552" t="s">
        <v>5</v>
      </c>
      <c r="L552" t="s">
        <v>1260</v>
      </c>
      <c r="P552" s="4">
        <f t="shared" si="24"/>
        <v>129.6</v>
      </c>
      <c r="Q552" s="4">
        <v>129.6</v>
      </c>
      <c r="R552" s="1">
        <f t="shared" si="25"/>
        <v>1</v>
      </c>
      <c r="S552">
        <v>1</v>
      </c>
      <c r="T552" t="s">
        <v>7</v>
      </c>
      <c r="U552" t="str">
        <f t="shared" si="26"/>
        <v>no</v>
      </c>
      <c r="Y552" t="s">
        <v>6006</v>
      </c>
    </row>
    <row r="553" spans="1:25" x14ac:dyDescent="0.25">
      <c r="A553" t="s">
        <v>1256</v>
      </c>
      <c r="B553" t="s">
        <v>1262</v>
      </c>
      <c r="C553" t="s">
        <v>1263</v>
      </c>
      <c r="E553" t="s">
        <v>1264</v>
      </c>
      <c r="F553">
        <v>1</v>
      </c>
      <c r="G553" t="s">
        <v>6018</v>
      </c>
      <c r="H553">
        <v>2018</v>
      </c>
      <c r="I553" t="s">
        <v>4</v>
      </c>
      <c r="J553" t="s">
        <v>6007</v>
      </c>
      <c r="K553" t="s">
        <v>5</v>
      </c>
      <c r="L553" t="s">
        <v>1265</v>
      </c>
      <c r="O553" t="s">
        <v>1266</v>
      </c>
      <c r="P553" s="4">
        <f t="shared" si="24"/>
        <v>79.2</v>
      </c>
      <c r="Q553" s="4">
        <v>79.2</v>
      </c>
      <c r="R553" s="1">
        <f t="shared" si="25"/>
        <v>1</v>
      </c>
      <c r="S553">
        <v>1</v>
      </c>
      <c r="T553" t="s">
        <v>11</v>
      </c>
      <c r="U553" t="str">
        <f t="shared" si="26"/>
        <v>no</v>
      </c>
      <c r="Y553" t="s">
        <v>6006</v>
      </c>
    </row>
    <row r="554" spans="1:25" x14ac:dyDescent="0.25">
      <c r="A554" t="s">
        <v>1256</v>
      </c>
      <c r="B554" t="s">
        <v>1262</v>
      </c>
      <c r="C554" t="s">
        <v>1263</v>
      </c>
      <c r="E554" t="s">
        <v>1267</v>
      </c>
      <c r="F554">
        <v>1</v>
      </c>
      <c r="G554" t="s">
        <v>6018</v>
      </c>
      <c r="H554">
        <v>2023</v>
      </c>
      <c r="I554" t="s">
        <v>4</v>
      </c>
      <c r="J554" t="s">
        <v>6007</v>
      </c>
      <c r="K554" t="s">
        <v>5</v>
      </c>
      <c r="L554" t="s">
        <v>1265</v>
      </c>
      <c r="P554" s="4">
        <f t="shared" si="24"/>
        <v>38</v>
      </c>
      <c r="Q554" s="4">
        <v>38</v>
      </c>
      <c r="R554" s="1">
        <f t="shared" si="25"/>
        <v>1</v>
      </c>
      <c r="S554">
        <v>1</v>
      </c>
      <c r="T554" t="s">
        <v>7</v>
      </c>
      <c r="U554" t="str">
        <f t="shared" si="26"/>
        <v>no</v>
      </c>
      <c r="Y554" t="s">
        <v>6006</v>
      </c>
    </row>
    <row r="555" spans="1:25" x14ac:dyDescent="0.25">
      <c r="A555" t="s">
        <v>1256</v>
      </c>
      <c r="B555" t="s">
        <v>1262</v>
      </c>
      <c r="C555" t="s">
        <v>1263</v>
      </c>
      <c r="E555" t="s">
        <v>1268</v>
      </c>
      <c r="F555">
        <v>1</v>
      </c>
      <c r="G555" t="s">
        <v>6018</v>
      </c>
      <c r="H555">
        <v>2014</v>
      </c>
      <c r="I555" t="s">
        <v>4</v>
      </c>
      <c r="J555" t="s">
        <v>6007</v>
      </c>
      <c r="K555" t="s">
        <v>5</v>
      </c>
      <c r="L555" t="s">
        <v>1269</v>
      </c>
      <c r="P555" s="4">
        <f t="shared" si="24"/>
        <v>5.46</v>
      </c>
      <c r="Q555" s="4">
        <v>5.46</v>
      </c>
      <c r="R555" s="1">
        <f t="shared" si="25"/>
        <v>1</v>
      </c>
      <c r="S555">
        <v>1</v>
      </c>
      <c r="T555" t="s">
        <v>17</v>
      </c>
      <c r="U555" t="str">
        <f t="shared" si="26"/>
        <v>no</v>
      </c>
      <c r="Y555" t="s">
        <v>6006</v>
      </c>
    </row>
    <row r="556" spans="1:25" x14ac:dyDescent="0.25">
      <c r="A556" t="s">
        <v>1256</v>
      </c>
      <c r="B556" t="s">
        <v>1262</v>
      </c>
      <c r="C556" t="s">
        <v>1263</v>
      </c>
      <c r="E556" t="s">
        <v>1270</v>
      </c>
      <c r="F556">
        <v>1</v>
      </c>
      <c r="G556" t="s">
        <v>6018</v>
      </c>
      <c r="H556">
        <v>2014</v>
      </c>
      <c r="I556" t="s">
        <v>4</v>
      </c>
      <c r="J556" t="s">
        <v>6007</v>
      </c>
      <c r="K556" t="s">
        <v>5</v>
      </c>
      <c r="L556" t="s">
        <v>1269</v>
      </c>
      <c r="P556" s="4">
        <f t="shared" si="24"/>
        <v>4.9400000000000004</v>
      </c>
      <c r="Q556" s="4">
        <v>4.9400000000000004</v>
      </c>
      <c r="R556" s="1">
        <f t="shared" si="25"/>
        <v>1</v>
      </c>
      <c r="S556">
        <v>1</v>
      </c>
      <c r="T556" t="s">
        <v>17</v>
      </c>
      <c r="U556" t="str">
        <f t="shared" si="26"/>
        <v>no</v>
      </c>
      <c r="Y556" t="s">
        <v>6006</v>
      </c>
    </row>
    <row r="557" spans="1:25" x14ac:dyDescent="0.25">
      <c r="A557" t="s">
        <v>1256</v>
      </c>
      <c r="B557" t="s">
        <v>1262</v>
      </c>
      <c r="C557" t="s">
        <v>1263</v>
      </c>
      <c r="E557" t="s">
        <v>1271</v>
      </c>
      <c r="F557">
        <v>1</v>
      </c>
      <c r="G557" t="s">
        <v>6018</v>
      </c>
      <c r="H557">
        <v>2019</v>
      </c>
      <c r="I557" t="s">
        <v>4</v>
      </c>
      <c r="J557" t="s">
        <v>6007</v>
      </c>
      <c r="K557" t="s">
        <v>5</v>
      </c>
      <c r="L557" t="s">
        <v>1269</v>
      </c>
      <c r="P557" s="4">
        <f t="shared" si="24"/>
        <v>62.4</v>
      </c>
      <c r="Q557" s="4">
        <v>62.4</v>
      </c>
      <c r="R557" s="1">
        <f t="shared" si="25"/>
        <v>1</v>
      </c>
      <c r="S557">
        <v>1</v>
      </c>
      <c r="T557" t="s">
        <v>11</v>
      </c>
      <c r="U557" t="str">
        <f t="shared" si="26"/>
        <v>no</v>
      </c>
      <c r="Y557" t="s">
        <v>6006</v>
      </c>
    </row>
    <row r="558" spans="1:25" x14ac:dyDescent="0.25">
      <c r="A558" t="s">
        <v>1256</v>
      </c>
      <c r="B558" t="s">
        <v>1262</v>
      </c>
      <c r="C558" t="s">
        <v>1263</v>
      </c>
      <c r="D558" t="s">
        <v>1272</v>
      </c>
      <c r="E558" t="s">
        <v>1273</v>
      </c>
      <c r="F558">
        <v>1</v>
      </c>
      <c r="G558" t="s">
        <v>6018</v>
      </c>
      <c r="H558">
        <v>2020</v>
      </c>
      <c r="I558" t="s">
        <v>4</v>
      </c>
      <c r="J558" t="s">
        <v>6007</v>
      </c>
      <c r="K558" t="s">
        <v>5</v>
      </c>
      <c r="L558" t="s">
        <v>1274</v>
      </c>
      <c r="P558" s="4">
        <f t="shared" si="24"/>
        <v>354.33</v>
      </c>
      <c r="Q558" s="4">
        <v>354.33</v>
      </c>
      <c r="R558" s="1">
        <f t="shared" si="25"/>
        <v>1</v>
      </c>
      <c r="S558">
        <v>1</v>
      </c>
      <c r="T558" t="s">
        <v>11</v>
      </c>
      <c r="U558" t="str">
        <f t="shared" si="26"/>
        <v>no</v>
      </c>
      <c r="Y558" t="s">
        <v>6006</v>
      </c>
    </row>
    <row r="559" spans="1:25" x14ac:dyDescent="0.25">
      <c r="A559" t="s">
        <v>1256</v>
      </c>
      <c r="B559" t="s">
        <v>1262</v>
      </c>
      <c r="C559" t="s">
        <v>1263</v>
      </c>
      <c r="D559" t="s">
        <v>1275</v>
      </c>
      <c r="E559" t="s">
        <v>1276</v>
      </c>
      <c r="F559">
        <v>1</v>
      </c>
      <c r="G559" t="s">
        <v>6018</v>
      </c>
      <c r="H559">
        <v>2018</v>
      </c>
      <c r="I559" t="s">
        <v>4</v>
      </c>
      <c r="J559" t="s">
        <v>6007</v>
      </c>
      <c r="K559" t="s">
        <v>334</v>
      </c>
      <c r="L559" t="s">
        <v>1277</v>
      </c>
      <c r="M559" t="s">
        <v>347</v>
      </c>
      <c r="P559" s="4">
        <f t="shared" si="24"/>
        <v>80.62</v>
      </c>
      <c r="Q559" s="4">
        <v>80.62</v>
      </c>
      <c r="R559" s="1">
        <f t="shared" si="25"/>
        <v>1</v>
      </c>
      <c r="S559">
        <v>1</v>
      </c>
      <c r="T559" t="s">
        <v>11</v>
      </c>
      <c r="U559" t="str">
        <f t="shared" si="26"/>
        <v>no</v>
      </c>
      <c r="Y559" t="s">
        <v>6006</v>
      </c>
    </row>
    <row r="560" spans="1:25" x14ac:dyDescent="0.25">
      <c r="A560" t="s">
        <v>1256</v>
      </c>
      <c r="B560" t="s">
        <v>1257</v>
      </c>
      <c r="C560" t="s">
        <v>1278</v>
      </c>
      <c r="E560" t="s">
        <v>1279</v>
      </c>
      <c r="F560">
        <v>1</v>
      </c>
      <c r="G560" t="s">
        <v>6018</v>
      </c>
      <c r="H560">
        <v>2023</v>
      </c>
      <c r="I560" t="s">
        <v>4</v>
      </c>
      <c r="J560" t="s">
        <v>6007</v>
      </c>
      <c r="K560" t="s">
        <v>5</v>
      </c>
      <c r="L560" t="s">
        <v>1260</v>
      </c>
      <c r="P560" s="4">
        <f t="shared" si="24"/>
        <v>74</v>
      </c>
      <c r="Q560" s="4">
        <v>74</v>
      </c>
      <c r="R560" s="1">
        <f t="shared" si="25"/>
        <v>1</v>
      </c>
      <c r="S560">
        <v>1</v>
      </c>
      <c r="T560" t="s">
        <v>7</v>
      </c>
      <c r="U560" t="str">
        <f t="shared" si="26"/>
        <v>no</v>
      </c>
      <c r="Y560" t="s">
        <v>6006</v>
      </c>
    </row>
    <row r="561" spans="1:25" x14ac:dyDescent="0.25">
      <c r="A561" t="s">
        <v>1256</v>
      </c>
      <c r="B561" t="s">
        <v>1257</v>
      </c>
      <c r="C561" t="s">
        <v>1278</v>
      </c>
      <c r="E561" t="s">
        <v>1280</v>
      </c>
      <c r="F561">
        <v>1</v>
      </c>
      <c r="G561" t="s">
        <v>6018</v>
      </c>
      <c r="H561">
        <v>2023</v>
      </c>
      <c r="I561" t="s">
        <v>4</v>
      </c>
      <c r="J561" t="s">
        <v>6007</v>
      </c>
      <c r="K561" t="s">
        <v>5</v>
      </c>
      <c r="L561" t="s">
        <v>1260</v>
      </c>
      <c r="P561" s="4">
        <f t="shared" si="24"/>
        <v>75</v>
      </c>
      <c r="Q561" s="4">
        <v>75</v>
      </c>
      <c r="R561" s="1">
        <f t="shared" si="25"/>
        <v>1</v>
      </c>
      <c r="S561">
        <v>1</v>
      </c>
      <c r="T561" t="s">
        <v>7</v>
      </c>
      <c r="U561" t="str">
        <f t="shared" si="26"/>
        <v>no</v>
      </c>
      <c r="Y561" t="s">
        <v>6006</v>
      </c>
    </row>
    <row r="562" spans="1:25" x14ac:dyDescent="0.25">
      <c r="A562" t="s">
        <v>1256</v>
      </c>
      <c r="B562" t="s">
        <v>1257</v>
      </c>
      <c r="C562" t="s">
        <v>1278</v>
      </c>
      <c r="E562" t="s">
        <v>1281</v>
      </c>
      <c r="F562">
        <v>1</v>
      </c>
      <c r="G562" t="s">
        <v>6018</v>
      </c>
      <c r="H562">
        <v>2019</v>
      </c>
      <c r="I562" t="s">
        <v>4</v>
      </c>
      <c r="J562" t="s">
        <v>6007</v>
      </c>
      <c r="K562" t="s">
        <v>5</v>
      </c>
      <c r="L562" t="s">
        <v>1260</v>
      </c>
      <c r="P562" s="4">
        <f t="shared" si="24"/>
        <v>58</v>
      </c>
      <c r="Q562" s="4">
        <v>58</v>
      </c>
      <c r="R562" s="1">
        <f t="shared" si="25"/>
        <v>1</v>
      </c>
      <c r="S562">
        <v>1</v>
      </c>
      <c r="T562" t="s">
        <v>11</v>
      </c>
      <c r="U562" t="str">
        <f t="shared" si="26"/>
        <v>no</v>
      </c>
      <c r="Y562" t="s">
        <v>6006</v>
      </c>
    </row>
    <row r="563" spans="1:25" x14ac:dyDescent="0.25">
      <c r="A563" t="s">
        <v>1256</v>
      </c>
      <c r="B563" t="s">
        <v>1257</v>
      </c>
      <c r="C563" t="s">
        <v>1278</v>
      </c>
      <c r="E563" t="s">
        <v>1282</v>
      </c>
      <c r="F563">
        <v>1</v>
      </c>
      <c r="G563" t="s">
        <v>6018</v>
      </c>
      <c r="H563">
        <v>2018</v>
      </c>
      <c r="I563" t="s">
        <v>4</v>
      </c>
      <c r="J563" t="s">
        <v>6007</v>
      </c>
      <c r="K563" t="s">
        <v>334</v>
      </c>
      <c r="L563" t="s">
        <v>1283</v>
      </c>
      <c r="M563" t="s">
        <v>347</v>
      </c>
      <c r="P563" s="4">
        <f t="shared" si="24"/>
        <v>36.96</v>
      </c>
      <c r="Q563" s="4">
        <v>36.96</v>
      </c>
      <c r="R563" s="1">
        <f t="shared" si="25"/>
        <v>1</v>
      </c>
      <c r="S563">
        <v>1</v>
      </c>
      <c r="T563" t="s">
        <v>11</v>
      </c>
      <c r="U563" t="str">
        <f t="shared" si="26"/>
        <v>no</v>
      </c>
      <c r="Y563" t="s">
        <v>6006</v>
      </c>
    </row>
    <row r="564" spans="1:25" x14ac:dyDescent="0.25">
      <c r="A564" t="s">
        <v>1256</v>
      </c>
      <c r="B564" t="s">
        <v>1257</v>
      </c>
      <c r="C564" t="s">
        <v>1278</v>
      </c>
      <c r="E564" t="s">
        <v>1284</v>
      </c>
      <c r="F564">
        <v>1</v>
      </c>
      <c r="G564" t="s">
        <v>6018</v>
      </c>
      <c r="H564">
        <v>2015</v>
      </c>
      <c r="I564" t="s">
        <v>4</v>
      </c>
      <c r="J564" t="s">
        <v>6007</v>
      </c>
      <c r="K564" t="s">
        <v>21</v>
      </c>
      <c r="L564" t="s">
        <v>22</v>
      </c>
      <c r="M564" t="s">
        <v>1285</v>
      </c>
      <c r="N564" t="s">
        <v>56</v>
      </c>
      <c r="O564" t="s">
        <v>1286</v>
      </c>
      <c r="P564" s="4">
        <f t="shared" si="24"/>
        <v>71</v>
      </c>
      <c r="Q564" s="4">
        <v>71</v>
      </c>
      <c r="R564" s="1">
        <f t="shared" si="25"/>
        <v>0</v>
      </c>
      <c r="S564">
        <v>0</v>
      </c>
      <c r="T564" t="s">
        <v>40</v>
      </c>
      <c r="U564" t="str">
        <f t="shared" si="26"/>
        <v>yes</v>
      </c>
      <c r="Y564" t="s">
        <v>6006</v>
      </c>
    </row>
    <row r="565" spans="1:25" x14ac:dyDescent="0.25">
      <c r="A565" t="s">
        <v>1256</v>
      </c>
      <c r="B565" t="s">
        <v>1257</v>
      </c>
      <c r="C565" t="s">
        <v>1278</v>
      </c>
      <c r="E565" t="s">
        <v>1287</v>
      </c>
      <c r="F565">
        <v>1</v>
      </c>
      <c r="G565" t="s">
        <v>6018</v>
      </c>
      <c r="H565">
        <v>2019</v>
      </c>
      <c r="I565" t="s">
        <v>4</v>
      </c>
      <c r="J565" t="s">
        <v>6007</v>
      </c>
      <c r="K565" t="s">
        <v>21</v>
      </c>
      <c r="L565" t="s">
        <v>22</v>
      </c>
      <c r="N565" t="s">
        <v>56</v>
      </c>
      <c r="P565" s="4">
        <f t="shared" si="24"/>
        <v>820.8</v>
      </c>
      <c r="Q565" s="4">
        <v>820.8</v>
      </c>
      <c r="R565" s="1">
        <f t="shared" si="25"/>
        <v>0</v>
      </c>
      <c r="S565">
        <v>0</v>
      </c>
      <c r="T565" t="s">
        <v>40</v>
      </c>
      <c r="U565" t="str">
        <f t="shared" si="26"/>
        <v>yes</v>
      </c>
      <c r="Y565" t="s">
        <v>6006</v>
      </c>
    </row>
    <row r="566" spans="1:25" x14ac:dyDescent="0.25">
      <c r="A566" t="s">
        <v>1256</v>
      </c>
      <c r="B566" t="s">
        <v>1257</v>
      </c>
      <c r="C566" t="s">
        <v>1288</v>
      </c>
      <c r="E566" t="s">
        <v>1289</v>
      </c>
      <c r="F566">
        <v>1</v>
      </c>
      <c r="G566" t="s">
        <v>6018</v>
      </c>
      <c r="H566">
        <v>2023</v>
      </c>
      <c r="I566" t="s">
        <v>4</v>
      </c>
      <c r="J566" t="s">
        <v>6007</v>
      </c>
      <c r="K566" t="s">
        <v>5</v>
      </c>
      <c r="L566" t="s">
        <v>1290</v>
      </c>
      <c r="P566" s="4">
        <f t="shared" si="24"/>
        <v>59</v>
      </c>
      <c r="Q566" s="4">
        <v>59</v>
      </c>
      <c r="R566" s="1">
        <f t="shared" si="25"/>
        <v>1</v>
      </c>
      <c r="S566">
        <v>1</v>
      </c>
      <c r="T566" t="s">
        <v>7</v>
      </c>
      <c r="U566" t="str">
        <f t="shared" si="26"/>
        <v>no</v>
      </c>
      <c r="Y566" t="s">
        <v>6006</v>
      </c>
    </row>
    <row r="567" spans="1:25" x14ac:dyDescent="0.25">
      <c r="A567" t="s">
        <v>1256</v>
      </c>
      <c r="B567" t="s">
        <v>1257</v>
      </c>
      <c r="C567" t="s">
        <v>1288</v>
      </c>
      <c r="E567" t="s">
        <v>1291</v>
      </c>
      <c r="F567">
        <v>1</v>
      </c>
      <c r="G567" t="s">
        <v>6018</v>
      </c>
      <c r="H567">
        <v>2019</v>
      </c>
      <c r="I567" t="s">
        <v>4</v>
      </c>
      <c r="J567" t="s">
        <v>6007</v>
      </c>
      <c r="K567" t="s">
        <v>5</v>
      </c>
      <c r="L567" t="s">
        <v>1290</v>
      </c>
      <c r="O567" t="s">
        <v>1292</v>
      </c>
      <c r="P567" s="4">
        <f t="shared" si="24"/>
        <v>43.550000000000004</v>
      </c>
      <c r="Q567" s="4">
        <v>43.550000000000004</v>
      </c>
      <c r="R567" s="1">
        <f t="shared" si="25"/>
        <v>1</v>
      </c>
      <c r="S567">
        <v>1</v>
      </c>
      <c r="T567" t="s">
        <v>11</v>
      </c>
      <c r="U567" t="str">
        <f t="shared" si="26"/>
        <v>no</v>
      </c>
      <c r="Y567" t="s">
        <v>6006</v>
      </c>
    </row>
    <row r="568" spans="1:25" x14ac:dyDescent="0.25">
      <c r="A568" t="s">
        <v>1256</v>
      </c>
      <c r="B568" t="s">
        <v>1257</v>
      </c>
      <c r="C568" t="s">
        <v>1288</v>
      </c>
      <c r="E568" t="s">
        <v>1293</v>
      </c>
      <c r="F568">
        <v>1</v>
      </c>
      <c r="G568" t="s">
        <v>6018</v>
      </c>
      <c r="H568">
        <v>2020</v>
      </c>
      <c r="I568" t="s">
        <v>4</v>
      </c>
      <c r="J568" t="s">
        <v>6007</v>
      </c>
      <c r="K568" t="s">
        <v>5</v>
      </c>
      <c r="L568" t="s">
        <v>1290</v>
      </c>
      <c r="O568" t="s">
        <v>1292</v>
      </c>
      <c r="P568" s="4">
        <f t="shared" si="24"/>
        <v>40.535000000000004</v>
      </c>
      <c r="Q568" s="4">
        <v>40.535000000000004</v>
      </c>
      <c r="R568" s="1">
        <f t="shared" si="25"/>
        <v>1</v>
      </c>
      <c r="S568">
        <v>1</v>
      </c>
      <c r="T568" t="s">
        <v>11</v>
      </c>
      <c r="U568" t="str">
        <f t="shared" si="26"/>
        <v>no</v>
      </c>
      <c r="Y568" t="s">
        <v>6006</v>
      </c>
    </row>
    <row r="569" spans="1:25" x14ac:dyDescent="0.25">
      <c r="A569" t="s">
        <v>1256</v>
      </c>
      <c r="B569" t="s">
        <v>1257</v>
      </c>
      <c r="C569" t="s">
        <v>1288</v>
      </c>
      <c r="E569" t="s">
        <v>1294</v>
      </c>
      <c r="F569">
        <v>1</v>
      </c>
      <c r="G569" t="s">
        <v>6018</v>
      </c>
      <c r="H569">
        <v>2021</v>
      </c>
      <c r="I569" t="s">
        <v>4</v>
      </c>
      <c r="J569" t="s">
        <v>6007</v>
      </c>
      <c r="K569" t="s">
        <v>5</v>
      </c>
      <c r="L569" t="s">
        <v>1290</v>
      </c>
      <c r="O569" t="s">
        <v>1292</v>
      </c>
      <c r="P569" s="4">
        <f t="shared" si="24"/>
        <v>60.970000000000006</v>
      </c>
      <c r="Q569" s="4">
        <v>60.970000000000006</v>
      </c>
      <c r="R569" s="1">
        <f t="shared" si="25"/>
        <v>1</v>
      </c>
      <c r="S569">
        <v>1</v>
      </c>
      <c r="T569" t="s">
        <v>7</v>
      </c>
      <c r="U569" t="str">
        <f t="shared" si="26"/>
        <v>no</v>
      </c>
      <c r="Y569" t="s">
        <v>6006</v>
      </c>
    </row>
    <row r="570" spans="1:25" x14ac:dyDescent="0.25">
      <c r="A570" t="s">
        <v>1256</v>
      </c>
      <c r="B570" t="s">
        <v>1257</v>
      </c>
      <c r="C570" t="s">
        <v>1288</v>
      </c>
      <c r="E570" t="s">
        <v>1295</v>
      </c>
      <c r="F570">
        <v>1</v>
      </c>
      <c r="G570" t="s">
        <v>6018</v>
      </c>
      <c r="H570">
        <v>2023</v>
      </c>
      <c r="I570" t="s">
        <v>4</v>
      </c>
      <c r="J570" t="s">
        <v>6007</v>
      </c>
      <c r="K570" t="s">
        <v>5</v>
      </c>
      <c r="L570" t="s">
        <v>1290</v>
      </c>
      <c r="O570" t="s">
        <v>1292</v>
      </c>
      <c r="P570" s="4">
        <f t="shared" si="24"/>
        <v>59</v>
      </c>
      <c r="Q570" s="4">
        <v>59</v>
      </c>
      <c r="R570" s="1">
        <f t="shared" si="25"/>
        <v>1</v>
      </c>
      <c r="S570">
        <v>1</v>
      </c>
      <c r="T570" t="s">
        <v>7</v>
      </c>
      <c r="U570" t="str">
        <f t="shared" si="26"/>
        <v>no</v>
      </c>
      <c r="Y570" t="s">
        <v>6006</v>
      </c>
    </row>
    <row r="571" spans="1:25" x14ac:dyDescent="0.25">
      <c r="A571" t="s">
        <v>1256</v>
      </c>
      <c r="B571" t="s">
        <v>1257</v>
      </c>
      <c r="C571" t="s">
        <v>1288</v>
      </c>
      <c r="E571" t="s">
        <v>1296</v>
      </c>
      <c r="F571">
        <v>1</v>
      </c>
      <c r="G571" t="s">
        <v>6018</v>
      </c>
      <c r="H571">
        <v>2017</v>
      </c>
      <c r="I571" t="s">
        <v>4</v>
      </c>
      <c r="J571" t="s">
        <v>6007</v>
      </c>
      <c r="K571" t="s">
        <v>5</v>
      </c>
      <c r="L571" t="s">
        <v>1290</v>
      </c>
      <c r="O571" t="s">
        <v>1297</v>
      </c>
      <c r="P571" s="4">
        <f t="shared" si="24"/>
        <v>83.475000000000009</v>
      </c>
      <c r="Q571" s="4">
        <v>83.475000000000009</v>
      </c>
      <c r="R571" s="1">
        <f t="shared" si="25"/>
        <v>1</v>
      </c>
      <c r="S571">
        <v>1</v>
      </c>
      <c r="T571" t="s">
        <v>40</v>
      </c>
      <c r="U571" t="str">
        <f t="shared" si="26"/>
        <v>no</v>
      </c>
      <c r="Y571" t="s">
        <v>6006</v>
      </c>
    </row>
    <row r="572" spans="1:25" x14ac:dyDescent="0.25">
      <c r="A572" t="s">
        <v>1256</v>
      </c>
      <c r="B572" t="s">
        <v>1257</v>
      </c>
      <c r="C572" t="s">
        <v>1288</v>
      </c>
      <c r="E572" t="s">
        <v>1298</v>
      </c>
      <c r="F572">
        <v>1</v>
      </c>
      <c r="G572" t="s">
        <v>6018</v>
      </c>
      <c r="H572">
        <v>2016</v>
      </c>
      <c r="I572" t="s">
        <v>4</v>
      </c>
      <c r="J572" t="s">
        <v>6007</v>
      </c>
      <c r="K572" t="s">
        <v>5</v>
      </c>
      <c r="L572" t="s">
        <v>1290</v>
      </c>
      <c r="O572" t="s">
        <v>1297</v>
      </c>
      <c r="P572" s="4">
        <f t="shared" si="24"/>
        <v>58.760000000000005</v>
      </c>
      <c r="Q572" s="4">
        <v>58.760000000000005</v>
      </c>
      <c r="R572" s="1">
        <f t="shared" si="25"/>
        <v>1</v>
      </c>
      <c r="S572">
        <v>1</v>
      </c>
      <c r="T572" t="s">
        <v>11</v>
      </c>
      <c r="U572" t="str">
        <f t="shared" si="26"/>
        <v>no</v>
      </c>
      <c r="Y572" t="s">
        <v>6006</v>
      </c>
    </row>
    <row r="573" spans="1:25" x14ac:dyDescent="0.25">
      <c r="A573" t="s">
        <v>1256</v>
      </c>
      <c r="B573" t="s">
        <v>1257</v>
      </c>
      <c r="C573" t="s">
        <v>1288</v>
      </c>
      <c r="E573" t="s">
        <v>1299</v>
      </c>
      <c r="F573">
        <v>1</v>
      </c>
      <c r="G573" t="s">
        <v>6018</v>
      </c>
      <c r="H573">
        <v>2018</v>
      </c>
      <c r="I573" t="s">
        <v>4</v>
      </c>
      <c r="J573" t="s">
        <v>6007</v>
      </c>
      <c r="K573" t="s">
        <v>5</v>
      </c>
      <c r="L573" t="s">
        <v>1260</v>
      </c>
      <c r="P573" s="4">
        <f t="shared" si="24"/>
        <v>480</v>
      </c>
      <c r="Q573" s="4">
        <v>480</v>
      </c>
      <c r="R573" s="1">
        <f t="shared" si="25"/>
        <v>1</v>
      </c>
      <c r="S573">
        <v>1</v>
      </c>
      <c r="T573" t="s">
        <v>40</v>
      </c>
      <c r="U573" t="str">
        <f t="shared" si="26"/>
        <v>no</v>
      </c>
      <c r="Y573" t="s">
        <v>6006</v>
      </c>
    </row>
    <row r="574" spans="1:25" x14ac:dyDescent="0.25">
      <c r="A574" t="s">
        <v>1256</v>
      </c>
      <c r="B574" t="s">
        <v>1257</v>
      </c>
      <c r="C574" t="s">
        <v>1288</v>
      </c>
      <c r="E574" t="s">
        <v>1300</v>
      </c>
      <c r="F574">
        <v>1</v>
      </c>
      <c r="G574" t="s">
        <v>6018</v>
      </c>
      <c r="H574">
        <v>2018</v>
      </c>
      <c r="I574" t="s">
        <v>4</v>
      </c>
      <c r="J574" t="s">
        <v>6007</v>
      </c>
      <c r="K574" t="s">
        <v>5</v>
      </c>
      <c r="L574" t="s">
        <v>1260</v>
      </c>
      <c r="O574" t="s">
        <v>1301</v>
      </c>
      <c r="P574" s="4">
        <f t="shared" si="24"/>
        <v>99</v>
      </c>
      <c r="Q574" s="4">
        <v>99</v>
      </c>
      <c r="R574" s="1">
        <f t="shared" si="25"/>
        <v>1</v>
      </c>
      <c r="S574">
        <v>1</v>
      </c>
      <c r="T574" t="s">
        <v>11</v>
      </c>
      <c r="U574" t="str">
        <f t="shared" si="26"/>
        <v>no</v>
      </c>
      <c r="Y574" t="s">
        <v>6006</v>
      </c>
    </row>
    <row r="575" spans="1:25" x14ac:dyDescent="0.25">
      <c r="A575" t="s">
        <v>1256</v>
      </c>
      <c r="B575" t="s">
        <v>1257</v>
      </c>
      <c r="C575" t="s">
        <v>1288</v>
      </c>
      <c r="E575" t="s">
        <v>1302</v>
      </c>
      <c r="F575">
        <v>1</v>
      </c>
      <c r="G575" t="s">
        <v>6018</v>
      </c>
      <c r="H575">
        <v>2017</v>
      </c>
      <c r="I575" t="s">
        <v>4</v>
      </c>
      <c r="J575" t="s">
        <v>6007</v>
      </c>
      <c r="K575" t="s">
        <v>5</v>
      </c>
      <c r="L575" t="s">
        <v>1260</v>
      </c>
      <c r="P575" s="4">
        <f t="shared" si="24"/>
        <v>39.44</v>
      </c>
      <c r="Q575" s="4">
        <v>39.44</v>
      </c>
      <c r="R575" s="1">
        <f t="shared" si="25"/>
        <v>1</v>
      </c>
      <c r="S575">
        <v>1</v>
      </c>
      <c r="T575" t="s">
        <v>11</v>
      </c>
      <c r="U575" t="str">
        <f t="shared" si="26"/>
        <v>no</v>
      </c>
      <c r="Y575" t="s">
        <v>6006</v>
      </c>
    </row>
    <row r="576" spans="1:25" x14ac:dyDescent="0.25">
      <c r="A576" t="s">
        <v>1256</v>
      </c>
      <c r="B576" t="s">
        <v>1257</v>
      </c>
      <c r="C576" t="s">
        <v>1288</v>
      </c>
      <c r="E576" t="s">
        <v>1303</v>
      </c>
      <c r="F576">
        <v>1</v>
      </c>
      <c r="G576" t="s">
        <v>6018</v>
      </c>
      <c r="H576">
        <v>2015</v>
      </c>
      <c r="I576" t="s">
        <v>4</v>
      </c>
      <c r="J576" t="s">
        <v>6007</v>
      </c>
      <c r="K576" t="s">
        <v>5</v>
      </c>
      <c r="L576" t="s">
        <v>1260</v>
      </c>
      <c r="P576" s="4">
        <f t="shared" si="24"/>
        <v>88</v>
      </c>
      <c r="Q576" s="4">
        <v>88</v>
      </c>
      <c r="R576" s="1">
        <f t="shared" si="25"/>
        <v>1</v>
      </c>
      <c r="S576">
        <v>1</v>
      </c>
      <c r="T576" t="s">
        <v>40</v>
      </c>
      <c r="U576" t="str">
        <f t="shared" si="26"/>
        <v>no</v>
      </c>
      <c r="Y576" t="s">
        <v>6006</v>
      </c>
    </row>
    <row r="577" spans="1:25" x14ac:dyDescent="0.25">
      <c r="A577" t="s">
        <v>1256</v>
      </c>
      <c r="B577" t="s">
        <v>1257</v>
      </c>
      <c r="C577" t="s">
        <v>1288</v>
      </c>
      <c r="E577" t="s">
        <v>1304</v>
      </c>
      <c r="F577">
        <v>1</v>
      </c>
      <c r="G577" t="s">
        <v>6018</v>
      </c>
      <c r="H577">
        <v>2023</v>
      </c>
      <c r="I577" t="s">
        <v>4</v>
      </c>
      <c r="J577" t="s">
        <v>6007</v>
      </c>
      <c r="K577" t="s">
        <v>5</v>
      </c>
      <c r="L577" t="s">
        <v>1260</v>
      </c>
      <c r="P577" s="4">
        <f t="shared" si="24"/>
        <v>99.4</v>
      </c>
      <c r="Q577" s="4">
        <v>99.4</v>
      </c>
      <c r="R577" s="1">
        <f t="shared" si="25"/>
        <v>1</v>
      </c>
      <c r="S577">
        <v>1</v>
      </c>
      <c r="T577" t="s">
        <v>7</v>
      </c>
      <c r="U577" t="str">
        <f t="shared" si="26"/>
        <v>no</v>
      </c>
      <c r="Y577" t="s">
        <v>6006</v>
      </c>
    </row>
    <row r="578" spans="1:25" x14ac:dyDescent="0.25">
      <c r="A578" t="s">
        <v>1256</v>
      </c>
      <c r="B578" t="s">
        <v>1257</v>
      </c>
      <c r="C578" t="s">
        <v>1288</v>
      </c>
      <c r="E578" t="s">
        <v>1305</v>
      </c>
      <c r="F578">
        <v>1</v>
      </c>
      <c r="G578" t="s">
        <v>6018</v>
      </c>
      <c r="H578">
        <v>2023</v>
      </c>
      <c r="I578" t="s">
        <v>4</v>
      </c>
      <c r="J578" t="s">
        <v>6007</v>
      </c>
      <c r="K578" t="s">
        <v>5</v>
      </c>
      <c r="L578" t="s">
        <v>1260</v>
      </c>
      <c r="P578" s="4">
        <f t="shared" ref="P578:P641" si="27">IFERROR(IF(Q578&gt;0,Q578*1,0),0)</f>
        <v>89</v>
      </c>
      <c r="Q578" s="4">
        <v>89</v>
      </c>
      <c r="R578" s="1">
        <f t="shared" ref="R578:R641" si="28">IFERROR(IF(S578&gt;0,S578*1,0),0)</f>
        <v>1</v>
      </c>
      <c r="S578">
        <v>1</v>
      </c>
      <c r="T578" t="s">
        <v>7</v>
      </c>
      <c r="U578" t="str">
        <f t="shared" ref="U578:U641" si="29">IF(S578 = 1,"no","yes")</f>
        <v>no</v>
      </c>
      <c r="Y578" t="s">
        <v>6006</v>
      </c>
    </row>
    <row r="579" spans="1:25" x14ac:dyDescent="0.25">
      <c r="A579" t="s">
        <v>1256</v>
      </c>
      <c r="B579" t="s">
        <v>1257</v>
      </c>
      <c r="C579" t="s">
        <v>1288</v>
      </c>
      <c r="E579" t="s">
        <v>1306</v>
      </c>
      <c r="F579">
        <v>1</v>
      </c>
      <c r="G579" t="s">
        <v>6018</v>
      </c>
      <c r="H579">
        <v>2023</v>
      </c>
      <c r="I579" t="s">
        <v>4</v>
      </c>
      <c r="J579" t="s">
        <v>6007</v>
      </c>
      <c r="K579" t="s">
        <v>5</v>
      </c>
      <c r="L579" t="s">
        <v>1260</v>
      </c>
      <c r="P579" s="4">
        <f t="shared" si="27"/>
        <v>86</v>
      </c>
      <c r="Q579" s="4">
        <v>86</v>
      </c>
      <c r="R579" s="1">
        <f t="shared" si="28"/>
        <v>1</v>
      </c>
      <c r="S579">
        <v>1</v>
      </c>
      <c r="T579" t="s">
        <v>7</v>
      </c>
      <c r="U579" t="str">
        <f t="shared" si="29"/>
        <v>no</v>
      </c>
      <c r="Y579" t="s">
        <v>6006</v>
      </c>
    </row>
    <row r="580" spans="1:25" x14ac:dyDescent="0.25">
      <c r="A580" t="s">
        <v>1256</v>
      </c>
      <c r="B580" t="s">
        <v>1257</v>
      </c>
      <c r="C580" t="s">
        <v>1288</v>
      </c>
      <c r="E580" t="s">
        <v>1307</v>
      </c>
      <c r="F580">
        <v>1</v>
      </c>
      <c r="G580" t="s">
        <v>6018</v>
      </c>
      <c r="H580">
        <v>2022</v>
      </c>
      <c r="I580" t="s">
        <v>4</v>
      </c>
      <c r="J580" t="s">
        <v>6007</v>
      </c>
      <c r="K580" t="s">
        <v>5</v>
      </c>
      <c r="L580" t="s">
        <v>1260</v>
      </c>
      <c r="P580" s="4">
        <f t="shared" si="27"/>
        <v>56.16</v>
      </c>
      <c r="Q580" s="4">
        <v>56.16</v>
      </c>
      <c r="R580" s="1">
        <f t="shared" si="28"/>
        <v>1</v>
      </c>
      <c r="S580">
        <v>1</v>
      </c>
      <c r="T580" t="s">
        <v>7</v>
      </c>
      <c r="U580" t="str">
        <f t="shared" si="29"/>
        <v>no</v>
      </c>
      <c r="Y580" t="s">
        <v>6006</v>
      </c>
    </row>
    <row r="581" spans="1:25" x14ac:dyDescent="0.25">
      <c r="A581" t="s">
        <v>1256</v>
      </c>
      <c r="B581" t="s">
        <v>1257</v>
      </c>
      <c r="C581" t="s">
        <v>1288</v>
      </c>
      <c r="E581" t="s">
        <v>1308</v>
      </c>
      <c r="F581">
        <v>1</v>
      </c>
      <c r="G581" t="s">
        <v>6018</v>
      </c>
      <c r="H581">
        <v>2018</v>
      </c>
      <c r="I581" t="s">
        <v>4</v>
      </c>
      <c r="J581" t="s">
        <v>6007</v>
      </c>
      <c r="K581" t="s">
        <v>5</v>
      </c>
      <c r="L581" t="s">
        <v>1260</v>
      </c>
      <c r="P581" s="4">
        <f t="shared" si="27"/>
        <v>169.79999999999998</v>
      </c>
      <c r="Q581" s="4">
        <v>169.79999999999998</v>
      </c>
      <c r="R581" s="1">
        <f t="shared" si="28"/>
        <v>1</v>
      </c>
      <c r="S581">
        <v>1</v>
      </c>
      <c r="T581" t="s">
        <v>11</v>
      </c>
      <c r="U581" t="str">
        <f t="shared" si="29"/>
        <v>no</v>
      </c>
      <c r="Y581" t="s">
        <v>6006</v>
      </c>
    </row>
    <row r="582" spans="1:25" x14ac:dyDescent="0.25">
      <c r="A582" t="s">
        <v>1256</v>
      </c>
      <c r="B582" t="s">
        <v>1257</v>
      </c>
      <c r="C582" t="s">
        <v>1288</v>
      </c>
      <c r="E582" t="s">
        <v>1309</v>
      </c>
      <c r="F582">
        <v>1</v>
      </c>
      <c r="G582" t="s">
        <v>6018</v>
      </c>
      <c r="H582">
        <v>2019</v>
      </c>
      <c r="I582" t="s">
        <v>4</v>
      </c>
      <c r="J582" t="s">
        <v>6007</v>
      </c>
      <c r="K582" t="s">
        <v>5</v>
      </c>
      <c r="L582" t="s">
        <v>1260</v>
      </c>
      <c r="P582" s="4">
        <f t="shared" si="27"/>
        <v>29</v>
      </c>
      <c r="Q582" s="4">
        <v>29</v>
      </c>
      <c r="R582" s="1">
        <f t="shared" si="28"/>
        <v>1</v>
      </c>
      <c r="S582">
        <v>1</v>
      </c>
      <c r="T582" t="s">
        <v>11</v>
      </c>
      <c r="U582" t="str">
        <f t="shared" si="29"/>
        <v>no</v>
      </c>
      <c r="Y582" t="s">
        <v>6006</v>
      </c>
    </row>
    <row r="583" spans="1:25" x14ac:dyDescent="0.25">
      <c r="A583" t="s">
        <v>1256</v>
      </c>
      <c r="B583" t="s">
        <v>1257</v>
      </c>
      <c r="C583" t="s">
        <v>1288</v>
      </c>
      <c r="E583" t="s">
        <v>1310</v>
      </c>
      <c r="F583">
        <v>1</v>
      </c>
      <c r="G583" t="s">
        <v>6018</v>
      </c>
      <c r="H583">
        <v>2016</v>
      </c>
      <c r="I583" t="s">
        <v>4</v>
      </c>
      <c r="J583" t="s">
        <v>6007</v>
      </c>
      <c r="K583" t="s">
        <v>5</v>
      </c>
      <c r="L583" t="s">
        <v>1260</v>
      </c>
      <c r="P583" s="4">
        <f t="shared" si="27"/>
        <v>71.760000000000005</v>
      </c>
      <c r="Q583" s="4">
        <v>71.760000000000005</v>
      </c>
      <c r="R583" s="1">
        <f t="shared" si="28"/>
        <v>1</v>
      </c>
      <c r="S583">
        <v>1</v>
      </c>
      <c r="T583" t="s">
        <v>11</v>
      </c>
      <c r="U583" t="str">
        <f t="shared" si="29"/>
        <v>no</v>
      </c>
      <c r="Y583" t="s">
        <v>6006</v>
      </c>
    </row>
    <row r="584" spans="1:25" x14ac:dyDescent="0.25">
      <c r="A584" t="s">
        <v>1256</v>
      </c>
      <c r="B584" t="s">
        <v>1257</v>
      </c>
      <c r="C584" t="s">
        <v>1288</v>
      </c>
      <c r="E584" t="s">
        <v>1311</v>
      </c>
      <c r="F584">
        <v>1</v>
      </c>
      <c r="G584" t="s">
        <v>6018</v>
      </c>
      <c r="H584">
        <v>2018</v>
      </c>
      <c r="I584" t="s">
        <v>4</v>
      </c>
      <c r="J584" t="s">
        <v>6007</v>
      </c>
      <c r="K584" t="s">
        <v>5</v>
      </c>
      <c r="L584" t="s">
        <v>1260</v>
      </c>
      <c r="P584" s="4">
        <f t="shared" si="27"/>
        <v>307.2</v>
      </c>
      <c r="Q584" s="4">
        <v>307.2</v>
      </c>
      <c r="R584" s="1">
        <f t="shared" si="28"/>
        <v>1</v>
      </c>
      <c r="S584">
        <v>1</v>
      </c>
      <c r="T584" t="s">
        <v>11</v>
      </c>
      <c r="U584" t="str">
        <f t="shared" si="29"/>
        <v>no</v>
      </c>
      <c r="Y584" t="s">
        <v>6006</v>
      </c>
    </row>
    <row r="585" spans="1:25" x14ac:dyDescent="0.25">
      <c r="A585" t="s">
        <v>1256</v>
      </c>
      <c r="B585" t="s">
        <v>1257</v>
      </c>
      <c r="C585" t="s">
        <v>1288</v>
      </c>
      <c r="E585" t="s">
        <v>1312</v>
      </c>
      <c r="F585">
        <v>1</v>
      </c>
      <c r="G585" t="s">
        <v>6018</v>
      </c>
      <c r="H585">
        <v>2017</v>
      </c>
      <c r="I585" t="s">
        <v>4</v>
      </c>
      <c r="J585" t="s">
        <v>6007</v>
      </c>
      <c r="K585" t="s">
        <v>5</v>
      </c>
      <c r="L585" t="s">
        <v>1260</v>
      </c>
      <c r="P585" s="4">
        <f t="shared" si="27"/>
        <v>95.68</v>
      </c>
      <c r="Q585" s="4">
        <v>95.68</v>
      </c>
      <c r="R585" s="1">
        <f t="shared" si="28"/>
        <v>1</v>
      </c>
      <c r="S585">
        <v>1</v>
      </c>
      <c r="T585" t="s">
        <v>11</v>
      </c>
      <c r="U585" t="str">
        <f t="shared" si="29"/>
        <v>no</v>
      </c>
      <c r="Y585" t="s">
        <v>6006</v>
      </c>
    </row>
    <row r="586" spans="1:25" x14ac:dyDescent="0.25">
      <c r="A586" t="s">
        <v>1256</v>
      </c>
      <c r="B586" t="s">
        <v>1257</v>
      </c>
      <c r="C586" t="s">
        <v>1288</v>
      </c>
      <c r="E586" t="s">
        <v>1313</v>
      </c>
      <c r="F586">
        <v>1</v>
      </c>
      <c r="G586" t="s">
        <v>6018</v>
      </c>
      <c r="H586">
        <v>2018</v>
      </c>
      <c r="I586" t="s">
        <v>4</v>
      </c>
      <c r="J586" t="s">
        <v>6007</v>
      </c>
      <c r="K586" t="s">
        <v>5</v>
      </c>
      <c r="L586" t="s">
        <v>1260</v>
      </c>
      <c r="P586" s="4">
        <f t="shared" si="27"/>
        <v>30.9</v>
      </c>
      <c r="Q586" s="4">
        <v>30.9</v>
      </c>
      <c r="R586" s="1">
        <f t="shared" si="28"/>
        <v>1</v>
      </c>
      <c r="S586">
        <v>1</v>
      </c>
      <c r="T586" t="s">
        <v>11</v>
      </c>
      <c r="U586" t="str">
        <f t="shared" si="29"/>
        <v>no</v>
      </c>
      <c r="Y586" t="s">
        <v>6006</v>
      </c>
    </row>
    <row r="587" spans="1:25" x14ac:dyDescent="0.25">
      <c r="A587" t="s">
        <v>1256</v>
      </c>
      <c r="B587" t="s">
        <v>1257</v>
      </c>
      <c r="C587" t="s">
        <v>1288</v>
      </c>
      <c r="E587" t="s">
        <v>1314</v>
      </c>
      <c r="F587">
        <v>1</v>
      </c>
      <c r="G587" t="s">
        <v>6018</v>
      </c>
      <c r="H587">
        <v>2020</v>
      </c>
      <c r="I587" t="s">
        <v>4</v>
      </c>
      <c r="J587" t="s">
        <v>6007</v>
      </c>
      <c r="K587" t="s">
        <v>5</v>
      </c>
      <c r="L587" t="s">
        <v>1260</v>
      </c>
      <c r="P587" s="4">
        <f t="shared" si="27"/>
        <v>111.63</v>
      </c>
      <c r="Q587" s="4">
        <v>111.63</v>
      </c>
      <c r="R587" s="1">
        <f t="shared" si="28"/>
        <v>1</v>
      </c>
      <c r="S587">
        <v>1</v>
      </c>
      <c r="T587" t="s">
        <v>40</v>
      </c>
      <c r="U587" t="str">
        <f t="shared" si="29"/>
        <v>no</v>
      </c>
      <c r="Y587" t="s">
        <v>6006</v>
      </c>
    </row>
    <row r="588" spans="1:25" x14ac:dyDescent="0.25">
      <c r="A588" t="s">
        <v>1256</v>
      </c>
      <c r="B588" t="s">
        <v>1257</v>
      </c>
      <c r="C588" t="s">
        <v>1288</v>
      </c>
      <c r="E588" t="s">
        <v>1315</v>
      </c>
      <c r="F588">
        <v>1</v>
      </c>
      <c r="G588" t="s">
        <v>6018</v>
      </c>
      <c r="H588">
        <v>2020</v>
      </c>
      <c r="I588" t="s">
        <v>4</v>
      </c>
      <c r="J588" t="s">
        <v>6007</v>
      </c>
      <c r="K588" t="s">
        <v>5</v>
      </c>
      <c r="L588" t="s">
        <v>1260</v>
      </c>
      <c r="P588" s="4">
        <f t="shared" si="27"/>
        <v>65.88</v>
      </c>
      <c r="Q588" s="4">
        <v>65.88</v>
      </c>
      <c r="R588" s="1">
        <f t="shared" si="28"/>
        <v>1</v>
      </c>
      <c r="S588">
        <v>1</v>
      </c>
      <c r="T588" t="s">
        <v>11</v>
      </c>
      <c r="U588" t="str">
        <f t="shared" si="29"/>
        <v>no</v>
      </c>
      <c r="Y588" t="s">
        <v>6006</v>
      </c>
    </row>
    <row r="589" spans="1:25" x14ac:dyDescent="0.25">
      <c r="A589" t="s">
        <v>1256</v>
      </c>
      <c r="B589" t="s">
        <v>1257</v>
      </c>
      <c r="C589" t="s">
        <v>1288</v>
      </c>
      <c r="E589" t="s">
        <v>1316</v>
      </c>
      <c r="F589">
        <v>1</v>
      </c>
      <c r="G589" t="s">
        <v>6018</v>
      </c>
      <c r="H589">
        <v>2020</v>
      </c>
      <c r="I589" t="s">
        <v>4</v>
      </c>
      <c r="J589" t="s">
        <v>6007</v>
      </c>
      <c r="K589" t="s">
        <v>5</v>
      </c>
      <c r="L589" t="s">
        <v>1260</v>
      </c>
      <c r="P589" s="4">
        <f t="shared" si="27"/>
        <v>119.56</v>
      </c>
      <c r="Q589" s="4">
        <v>119.56</v>
      </c>
      <c r="R589" s="1">
        <f t="shared" si="28"/>
        <v>1</v>
      </c>
      <c r="S589">
        <v>1</v>
      </c>
      <c r="T589" t="s">
        <v>40</v>
      </c>
      <c r="U589" t="str">
        <f t="shared" si="29"/>
        <v>no</v>
      </c>
      <c r="Y589" t="s">
        <v>6006</v>
      </c>
    </row>
    <row r="590" spans="1:25" x14ac:dyDescent="0.25">
      <c r="A590" t="s">
        <v>1256</v>
      </c>
      <c r="B590" t="s">
        <v>1257</v>
      </c>
      <c r="C590" t="s">
        <v>1288</v>
      </c>
      <c r="E590" t="s">
        <v>1317</v>
      </c>
      <c r="F590">
        <v>1</v>
      </c>
      <c r="G590" t="s">
        <v>6018</v>
      </c>
      <c r="H590">
        <v>2019</v>
      </c>
      <c r="I590" t="s">
        <v>4</v>
      </c>
      <c r="J590" t="s">
        <v>6007</v>
      </c>
      <c r="K590" t="s">
        <v>5</v>
      </c>
      <c r="L590" t="s">
        <v>1260</v>
      </c>
      <c r="P590" s="4">
        <f t="shared" si="27"/>
        <v>170</v>
      </c>
      <c r="Q590" s="4">
        <v>170</v>
      </c>
      <c r="R590" s="1">
        <f t="shared" si="28"/>
        <v>1</v>
      </c>
      <c r="S590">
        <v>1</v>
      </c>
      <c r="T590" t="s">
        <v>40</v>
      </c>
      <c r="U590" t="str">
        <f t="shared" si="29"/>
        <v>no</v>
      </c>
      <c r="Y590" t="s">
        <v>6006</v>
      </c>
    </row>
    <row r="591" spans="1:25" x14ac:dyDescent="0.25">
      <c r="A591" t="s">
        <v>1256</v>
      </c>
      <c r="B591" t="s">
        <v>1257</v>
      </c>
      <c r="C591" t="s">
        <v>1288</v>
      </c>
      <c r="E591" t="s">
        <v>1318</v>
      </c>
      <c r="F591">
        <v>1</v>
      </c>
      <c r="G591" t="s">
        <v>6018</v>
      </c>
      <c r="H591">
        <v>2020</v>
      </c>
      <c r="I591" t="s">
        <v>4</v>
      </c>
      <c r="J591" t="s">
        <v>6007</v>
      </c>
      <c r="K591" t="s">
        <v>5</v>
      </c>
      <c r="L591" t="s">
        <v>1260</v>
      </c>
      <c r="P591" s="4">
        <f t="shared" si="27"/>
        <v>39.04</v>
      </c>
      <c r="Q591" s="4">
        <v>39.04</v>
      </c>
      <c r="R591" s="1">
        <f t="shared" si="28"/>
        <v>1</v>
      </c>
      <c r="S591">
        <v>1</v>
      </c>
      <c r="T591" t="s">
        <v>11</v>
      </c>
      <c r="U591" t="str">
        <f t="shared" si="29"/>
        <v>no</v>
      </c>
      <c r="Y591" t="s">
        <v>6006</v>
      </c>
    </row>
    <row r="592" spans="1:25" x14ac:dyDescent="0.25">
      <c r="A592" t="s">
        <v>1256</v>
      </c>
      <c r="B592" t="s">
        <v>1257</v>
      </c>
      <c r="C592" t="s">
        <v>1288</v>
      </c>
      <c r="E592" t="s">
        <v>1319</v>
      </c>
      <c r="F592">
        <v>1</v>
      </c>
      <c r="G592" t="s">
        <v>6018</v>
      </c>
      <c r="H592">
        <v>2019</v>
      </c>
      <c r="I592" t="s">
        <v>4</v>
      </c>
      <c r="J592" t="s">
        <v>6007</v>
      </c>
      <c r="K592" t="s">
        <v>5</v>
      </c>
      <c r="L592" t="s">
        <v>1260</v>
      </c>
      <c r="P592" s="4">
        <f t="shared" si="27"/>
        <v>33</v>
      </c>
      <c r="Q592" s="4">
        <v>33</v>
      </c>
      <c r="R592" s="1">
        <f t="shared" si="28"/>
        <v>1</v>
      </c>
      <c r="S592">
        <v>1</v>
      </c>
      <c r="T592" t="s">
        <v>11</v>
      </c>
      <c r="U592" t="str">
        <f t="shared" si="29"/>
        <v>no</v>
      </c>
      <c r="Y592" t="s">
        <v>6006</v>
      </c>
    </row>
    <row r="593" spans="1:25" x14ac:dyDescent="0.25">
      <c r="A593" t="s">
        <v>1256</v>
      </c>
      <c r="B593" t="s">
        <v>1257</v>
      </c>
      <c r="C593" t="s">
        <v>1288</v>
      </c>
      <c r="E593" t="s">
        <v>1320</v>
      </c>
      <c r="F593">
        <v>1</v>
      </c>
      <c r="G593" t="s">
        <v>6018</v>
      </c>
      <c r="H593">
        <v>2019</v>
      </c>
      <c r="I593" t="s">
        <v>4</v>
      </c>
      <c r="J593" t="s">
        <v>6007</v>
      </c>
      <c r="K593" t="s">
        <v>5</v>
      </c>
      <c r="L593" t="s">
        <v>1260</v>
      </c>
      <c r="P593" s="4">
        <f t="shared" si="27"/>
        <v>66</v>
      </c>
      <c r="Q593" s="4">
        <v>66</v>
      </c>
      <c r="R593" s="1">
        <f t="shared" si="28"/>
        <v>1</v>
      </c>
      <c r="S593">
        <v>1</v>
      </c>
      <c r="T593" t="s">
        <v>11</v>
      </c>
      <c r="U593" t="str">
        <f t="shared" si="29"/>
        <v>no</v>
      </c>
      <c r="Y593" t="s">
        <v>6006</v>
      </c>
    </row>
    <row r="594" spans="1:25" x14ac:dyDescent="0.25">
      <c r="A594" t="s">
        <v>1256</v>
      </c>
      <c r="B594" t="s">
        <v>1257</v>
      </c>
      <c r="C594" t="s">
        <v>1288</v>
      </c>
      <c r="D594" t="s">
        <v>1321</v>
      </c>
      <c r="E594" t="s">
        <v>1322</v>
      </c>
      <c r="F594">
        <v>1</v>
      </c>
      <c r="G594" t="s">
        <v>6018</v>
      </c>
      <c r="H594">
        <v>2022</v>
      </c>
      <c r="I594" t="s">
        <v>4</v>
      </c>
      <c r="J594" t="s">
        <v>6007</v>
      </c>
      <c r="K594" t="s">
        <v>5</v>
      </c>
      <c r="L594" t="s">
        <v>1260</v>
      </c>
      <c r="P594" s="4">
        <f t="shared" si="27"/>
        <v>70.56</v>
      </c>
      <c r="Q594" s="4">
        <v>70.56</v>
      </c>
      <c r="R594" s="1">
        <f t="shared" si="28"/>
        <v>1</v>
      </c>
      <c r="S594">
        <v>1</v>
      </c>
      <c r="T594" t="s">
        <v>7</v>
      </c>
      <c r="U594" t="str">
        <f t="shared" si="29"/>
        <v>no</v>
      </c>
      <c r="Y594" t="s">
        <v>6006</v>
      </c>
    </row>
    <row r="595" spans="1:25" x14ac:dyDescent="0.25">
      <c r="A595" t="s">
        <v>1256</v>
      </c>
      <c r="B595" t="s">
        <v>1257</v>
      </c>
      <c r="C595" t="s">
        <v>1288</v>
      </c>
      <c r="E595" t="s">
        <v>1323</v>
      </c>
      <c r="F595">
        <v>1</v>
      </c>
      <c r="G595" t="s">
        <v>6018</v>
      </c>
      <c r="H595">
        <v>2020</v>
      </c>
      <c r="I595" t="s">
        <v>4</v>
      </c>
      <c r="J595" t="s">
        <v>6007</v>
      </c>
      <c r="K595" t="s">
        <v>5</v>
      </c>
      <c r="L595" t="s">
        <v>1260</v>
      </c>
      <c r="P595" s="4">
        <f t="shared" si="27"/>
        <v>75.48</v>
      </c>
      <c r="Q595" s="4">
        <v>75.48</v>
      </c>
      <c r="R595" s="1">
        <f t="shared" si="28"/>
        <v>1</v>
      </c>
      <c r="S595">
        <v>1</v>
      </c>
      <c r="T595" t="s">
        <v>11</v>
      </c>
      <c r="U595" t="str">
        <f t="shared" si="29"/>
        <v>no</v>
      </c>
      <c r="Y595" t="s">
        <v>6006</v>
      </c>
    </row>
    <row r="596" spans="1:25" x14ac:dyDescent="0.25">
      <c r="A596" t="s">
        <v>1256</v>
      </c>
      <c r="B596" t="s">
        <v>1257</v>
      </c>
      <c r="C596" t="s">
        <v>1288</v>
      </c>
      <c r="E596" t="s">
        <v>1324</v>
      </c>
      <c r="F596">
        <v>1</v>
      </c>
      <c r="G596" t="s">
        <v>6018</v>
      </c>
      <c r="H596">
        <v>2014</v>
      </c>
      <c r="I596" t="s">
        <v>4</v>
      </c>
      <c r="J596" t="s">
        <v>6007</v>
      </c>
      <c r="K596" t="s">
        <v>21</v>
      </c>
      <c r="L596" t="s">
        <v>22</v>
      </c>
      <c r="N596" t="s">
        <v>668</v>
      </c>
      <c r="O596" t="s">
        <v>1325</v>
      </c>
      <c r="P596" s="4">
        <f t="shared" si="27"/>
        <v>14.56</v>
      </c>
      <c r="Q596" s="4">
        <v>14.56</v>
      </c>
      <c r="R596" s="1">
        <f t="shared" si="28"/>
        <v>0</v>
      </c>
      <c r="S596">
        <v>0</v>
      </c>
      <c r="T596" t="s">
        <v>17</v>
      </c>
      <c r="U596" t="str">
        <f t="shared" si="29"/>
        <v>yes</v>
      </c>
      <c r="Y596" t="s">
        <v>6006</v>
      </c>
    </row>
    <row r="597" spans="1:25" x14ac:dyDescent="0.25">
      <c r="A597" t="s">
        <v>1256</v>
      </c>
      <c r="B597" t="s">
        <v>1257</v>
      </c>
      <c r="C597" t="s">
        <v>1288</v>
      </c>
      <c r="E597" t="s">
        <v>1326</v>
      </c>
      <c r="F597">
        <v>1</v>
      </c>
      <c r="G597" t="s">
        <v>6018</v>
      </c>
      <c r="H597">
        <v>2016</v>
      </c>
      <c r="I597" t="s">
        <v>4</v>
      </c>
      <c r="J597" t="s">
        <v>6007</v>
      </c>
      <c r="K597" t="s">
        <v>21</v>
      </c>
      <c r="L597" t="s">
        <v>22</v>
      </c>
      <c r="N597" t="s">
        <v>668</v>
      </c>
      <c r="O597" t="s">
        <v>669</v>
      </c>
      <c r="P597" s="4">
        <f t="shared" si="27"/>
        <v>27.56</v>
      </c>
      <c r="Q597" s="4">
        <v>27.56</v>
      </c>
      <c r="R597" s="1">
        <f t="shared" si="28"/>
        <v>0</v>
      </c>
      <c r="S597">
        <v>0</v>
      </c>
      <c r="T597" t="s">
        <v>40</v>
      </c>
      <c r="U597" t="str">
        <f t="shared" si="29"/>
        <v>yes</v>
      </c>
      <c r="Y597" t="s">
        <v>6006</v>
      </c>
    </row>
    <row r="598" spans="1:25" x14ac:dyDescent="0.25">
      <c r="A598" t="s">
        <v>1256</v>
      </c>
      <c r="B598" t="s">
        <v>1257</v>
      </c>
      <c r="C598" t="s">
        <v>1288</v>
      </c>
      <c r="D598" t="s">
        <v>19</v>
      </c>
      <c r="E598" t="s">
        <v>1327</v>
      </c>
      <c r="F598">
        <v>1</v>
      </c>
      <c r="G598" t="s">
        <v>6018</v>
      </c>
      <c r="H598">
        <v>2018</v>
      </c>
      <c r="I598" t="s">
        <v>4</v>
      </c>
      <c r="J598" t="s">
        <v>6007</v>
      </c>
      <c r="K598" t="s">
        <v>21</v>
      </c>
      <c r="L598" t="s">
        <v>22</v>
      </c>
      <c r="M598" t="s">
        <v>356</v>
      </c>
      <c r="N598" t="s">
        <v>23</v>
      </c>
      <c r="O598" t="s">
        <v>1328</v>
      </c>
      <c r="P598" s="4">
        <f t="shared" si="27"/>
        <v>413.09999999999997</v>
      </c>
      <c r="Q598" s="4">
        <v>413.09999999999997</v>
      </c>
      <c r="R598" s="1">
        <f t="shared" si="28"/>
        <v>0</v>
      </c>
      <c r="S598">
        <v>0</v>
      </c>
      <c r="T598" t="s">
        <v>40</v>
      </c>
      <c r="U598" t="str">
        <f t="shared" si="29"/>
        <v>yes</v>
      </c>
      <c r="Y598" t="s">
        <v>6006</v>
      </c>
    </row>
    <row r="599" spans="1:25" x14ac:dyDescent="0.25">
      <c r="A599" t="s">
        <v>1256</v>
      </c>
      <c r="B599" t="s">
        <v>1257</v>
      </c>
      <c r="C599" t="s">
        <v>1288</v>
      </c>
      <c r="E599" t="s">
        <v>1329</v>
      </c>
      <c r="F599">
        <v>1</v>
      </c>
      <c r="G599" t="s">
        <v>6018</v>
      </c>
      <c r="H599">
        <v>2020</v>
      </c>
      <c r="I599" t="s">
        <v>4</v>
      </c>
      <c r="J599" t="s">
        <v>6007</v>
      </c>
      <c r="K599" t="s">
        <v>574</v>
      </c>
      <c r="L599" t="s">
        <v>1330</v>
      </c>
      <c r="M599" t="s">
        <v>1331</v>
      </c>
      <c r="P599" s="4">
        <f t="shared" si="27"/>
        <v>34.86</v>
      </c>
      <c r="Q599" s="4">
        <v>34.86</v>
      </c>
      <c r="R599" s="1">
        <f t="shared" si="28"/>
        <v>1</v>
      </c>
      <c r="S599">
        <v>1</v>
      </c>
      <c r="T599" t="s">
        <v>11</v>
      </c>
      <c r="U599" t="str">
        <f t="shared" si="29"/>
        <v>no</v>
      </c>
      <c r="Y599" t="s">
        <v>6006</v>
      </c>
    </row>
    <row r="600" spans="1:25" x14ac:dyDescent="0.25">
      <c r="A600" t="s">
        <v>1256</v>
      </c>
      <c r="B600" t="s">
        <v>1257</v>
      </c>
      <c r="C600" t="s">
        <v>1288</v>
      </c>
      <c r="E600" t="s">
        <v>1332</v>
      </c>
      <c r="F600">
        <v>1</v>
      </c>
      <c r="G600" t="s">
        <v>6018</v>
      </c>
      <c r="H600">
        <v>2020</v>
      </c>
      <c r="I600" t="s">
        <v>4</v>
      </c>
      <c r="J600" t="s">
        <v>6007</v>
      </c>
      <c r="K600" t="s">
        <v>574</v>
      </c>
      <c r="L600" t="s">
        <v>1333</v>
      </c>
      <c r="M600" t="s">
        <v>1331</v>
      </c>
      <c r="P600" s="4">
        <f t="shared" si="27"/>
        <v>53.6</v>
      </c>
      <c r="Q600" s="4">
        <v>53.6</v>
      </c>
      <c r="R600" s="1">
        <f t="shared" si="28"/>
        <v>1</v>
      </c>
      <c r="S600">
        <v>1</v>
      </c>
      <c r="T600" t="s">
        <v>11</v>
      </c>
      <c r="U600" t="str">
        <f t="shared" si="29"/>
        <v>no</v>
      </c>
      <c r="Y600" t="s">
        <v>6006</v>
      </c>
    </row>
    <row r="601" spans="1:25" x14ac:dyDescent="0.25">
      <c r="A601" t="s">
        <v>1256</v>
      </c>
      <c r="B601" t="s">
        <v>1257</v>
      </c>
      <c r="C601" t="s">
        <v>1288</v>
      </c>
      <c r="E601" t="s">
        <v>1334</v>
      </c>
      <c r="F601">
        <v>1</v>
      </c>
      <c r="G601" t="s">
        <v>6018</v>
      </c>
      <c r="H601">
        <v>2019</v>
      </c>
      <c r="I601" t="s">
        <v>4</v>
      </c>
      <c r="J601" t="s">
        <v>6007</v>
      </c>
      <c r="K601" t="s">
        <v>334</v>
      </c>
      <c r="L601" t="s">
        <v>1335</v>
      </c>
      <c r="M601" t="s">
        <v>1331</v>
      </c>
      <c r="P601" s="4">
        <f t="shared" si="27"/>
        <v>42.6</v>
      </c>
      <c r="Q601" s="4">
        <v>42.6</v>
      </c>
      <c r="R601" s="1">
        <f t="shared" si="28"/>
        <v>1</v>
      </c>
      <c r="S601">
        <v>1</v>
      </c>
      <c r="T601" t="s">
        <v>11</v>
      </c>
      <c r="U601" t="str">
        <f t="shared" si="29"/>
        <v>no</v>
      </c>
      <c r="Y601" t="s">
        <v>6006</v>
      </c>
    </row>
    <row r="602" spans="1:25" x14ac:dyDescent="0.25">
      <c r="A602" t="s">
        <v>1256</v>
      </c>
      <c r="B602" t="s">
        <v>1257</v>
      </c>
      <c r="C602" t="s">
        <v>1288</v>
      </c>
      <c r="E602" t="s">
        <v>1336</v>
      </c>
      <c r="F602">
        <v>1</v>
      </c>
      <c r="G602" t="s">
        <v>6018</v>
      </c>
      <c r="H602">
        <v>2021</v>
      </c>
      <c r="I602" t="s">
        <v>4</v>
      </c>
      <c r="J602" t="s">
        <v>6007</v>
      </c>
      <c r="K602" t="s">
        <v>334</v>
      </c>
      <c r="L602" t="s">
        <v>1337</v>
      </c>
      <c r="M602" t="s">
        <v>347</v>
      </c>
      <c r="P602" s="4">
        <f t="shared" si="27"/>
        <v>86.25</v>
      </c>
      <c r="Q602" s="4">
        <v>86.25</v>
      </c>
      <c r="R602" s="1">
        <f t="shared" si="28"/>
        <v>1</v>
      </c>
      <c r="S602">
        <v>1</v>
      </c>
      <c r="T602" t="s">
        <v>11</v>
      </c>
      <c r="U602" t="str">
        <f t="shared" si="29"/>
        <v>no</v>
      </c>
      <c r="Y602" t="s">
        <v>6006</v>
      </c>
    </row>
    <row r="603" spans="1:25" x14ac:dyDescent="0.25">
      <c r="A603" t="s">
        <v>1256</v>
      </c>
      <c r="B603" t="s">
        <v>1257</v>
      </c>
      <c r="C603" t="s">
        <v>1288</v>
      </c>
      <c r="E603" t="s">
        <v>1338</v>
      </c>
      <c r="F603">
        <v>1</v>
      </c>
      <c r="G603" t="s">
        <v>6018</v>
      </c>
      <c r="H603">
        <v>2023</v>
      </c>
      <c r="I603" t="s">
        <v>4</v>
      </c>
      <c r="J603" t="s">
        <v>6007</v>
      </c>
      <c r="K603" t="s">
        <v>334</v>
      </c>
      <c r="L603" t="s">
        <v>1337</v>
      </c>
      <c r="M603" t="s">
        <v>347</v>
      </c>
      <c r="P603" s="4">
        <f t="shared" si="27"/>
        <v>77.400000000000006</v>
      </c>
      <c r="Q603" s="4">
        <v>77.400000000000006</v>
      </c>
      <c r="R603" s="1">
        <f t="shared" si="28"/>
        <v>1</v>
      </c>
      <c r="S603">
        <v>1</v>
      </c>
      <c r="T603" t="s">
        <v>7</v>
      </c>
      <c r="U603" t="str">
        <f t="shared" si="29"/>
        <v>no</v>
      </c>
      <c r="Y603" t="s">
        <v>6006</v>
      </c>
    </row>
    <row r="604" spans="1:25" x14ac:dyDescent="0.25">
      <c r="A604" t="s">
        <v>1256</v>
      </c>
      <c r="B604" t="s">
        <v>1257</v>
      </c>
      <c r="C604" t="s">
        <v>1288</v>
      </c>
      <c r="E604" t="s">
        <v>1339</v>
      </c>
      <c r="F604">
        <v>1</v>
      </c>
      <c r="G604" t="s">
        <v>6018</v>
      </c>
      <c r="H604">
        <v>2020</v>
      </c>
      <c r="I604" t="s">
        <v>4</v>
      </c>
      <c r="J604" t="s">
        <v>6007</v>
      </c>
      <c r="K604" t="s">
        <v>574</v>
      </c>
      <c r="L604" t="s">
        <v>1340</v>
      </c>
      <c r="M604" t="s">
        <v>1331</v>
      </c>
      <c r="P604" s="4">
        <f t="shared" si="27"/>
        <v>61.2</v>
      </c>
      <c r="Q604" s="4">
        <v>61.2</v>
      </c>
      <c r="R604" s="1">
        <f t="shared" si="28"/>
        <v>1</v>
      </c>
      <c r="S604">
        <v>1</v>
      </c>
      <c r="T604" t="s">
        <v>11</v>
      </c>
      <c r="U604" t="str">
        <f t="shared" si="29"/>
        <v>no</v>
      </c>
      <c r="Y604" t="s">
        <v>6006</v>
      </c>
    </row>
    <row r="605" spans="1:25" x14ac:dyDescent="0.25">
      <c r="A605" t="s">
        <v>1256</v>
      </c>
      <c r="B605" t="s">
        <v>1257</v>
      </c>
      <c r="C605" t="s">
        <v>1288</v>
      </c>
      <c r="E605" t="s">
        <v>1341</v>
      </c>
      <c r="F605">
        <v>1</v>
      </c>
      <c r="G605" t="s">
        <v>6018</v>
      </c>
      <c r="H605">
        <v>2020</v>
      </c>
      <c r="I605" t="s">
        <v>4</v>
      </c>
      <c r="J605" t="s">
        <v>6007</v>
      </c>
      <c r="K605" t="s">
        <v>574</v>
      </c>
      <c r="L605" t="s">
        <v>1342</v>
      </c>
      <c r="M605" t="s">
        <v>1331</v>
      </c>
      <c r="P605" s="4">
        <f t="shared" si="27"/>
        <v>78</v>
      </c>
      <c r="Q605" s="4">
        <v>78</v>
      </c>
      <c r="R605" s="1">
        <f t="shared" si="28"/>
        <v>1</v>
      </c>
      <c r="S605">
        <v>1</v>
      </c>
      <c r="T605" t="s">
        <v>11</v>
      </c>
      <c r="U605" t="str">
        <f t="shared" si="29"/>
        <v>no</v>
      </c>
      <c r="Y605" t="s">
        <v>6006</v>
      </c>
    </row>
    <row r="606" spans="1:25" x14ac:dyDescent="0.25">
      <c r="A606" t="s">
        <v>1256</v>
      </c>
      <c r="B606" t="s">
        <v>1257</v>
      </c>
      <c r="C606" t="s">
        <v>1288</v>
      </c>
      <c r="E606" t="s">
        <v>1343</v>
      </c>
      <c r="F606">
        <v>1</v>
      </c>
      <c r="G606" t="s">
        <v>6018</v>
      </c>
      <c r="H606">
        <v>2021</v>
      </c>
      <c r="I606" t="s">
        <v>4</v>
      </c>
      <c r="J606" t="s">
        <v>6007</v>
      </c>
      <c r="K606" t="s">
        <v>574</v>
      </c>
      <c r="L606" t="s">
        <v>1344</v>
      </c>
      <c r="M606" t="s">
        <v>1331</v>
      </c>
      <c r="P606" s="4">
        <f t="shared" si="27"/>
        <v>57.6</v>
      </c>
      <c r="Q606" s="4">
        <v>57.6</v>
      </c>
      <c r="R606" s="1">
        <f t="shared" si="28"/>
        <v>1</v>
      </c>
      <c r="S606">
        <v>1</v>
      </c>
      <c r="T606" t="s">
        <v>11</v>
      </c>
      <c r="U606" t="str">
        <f t="shared" si="29"/>
        <v>no</v>
      </c>
      <c r="Y606" t="s">
        <v>6006</v>
      </c>
    </row>
    <row r="607" spans="1:25" x14ac:dyDescent="0.25">
      <c r="A607" t="s">
        <v>1256</v>
      </c>
      <c r="B607" t="s">
        <v>1257</v>
      </c>
      <c r="C607" t="s">
        <v>1288</v>
      </c>
      <c r="E607" t="s">
        <v>1345</v>
      </c>
      <c r="F607">
        <v>1</v>
      </c>
      <c r="G607" t="s">
        <v>6018</v>
      </c>
      <c r="H607">
        <v>2019</v>
      </c>
      <c r="I607" t="s">
        <v>4</v>
      </c>
      <c r="J607" t="s">
        <v>6007</v>
      </c>
      <c r="K607" t="s">
        <v>334</v>
      </c>
      <c r="L607" t="s">
        <v>1346</v>
      </c>
      <c r="M607" t="s">
        <v>347</v>
      </c>
      <c r="P607" s="4">
        <f t="shared" si="27"/>
        <v>103.52999999999999</v>
      </c>
      <c r="Q607" s="4">
        <v>103.52999999999999</v>
      </c>
      <c r="R607" s="1">
        <f t="shared" si="28"/>
        <v>1</v>
      </c>
      <c r="S607">
        <v>1</v>
      </c>
      <c r="T607" t="s">
        <v>11</v>
      </c>
      <c r="U607" t="str">
        <f t="shared" si="29"/>
        <v>no</v>
      </c>
      <c r="Y607" t="s">
        <v>6006</v>
      </c>
    </row>
    <row r="608" spans="1:25" x14ac:dyDescent="0.25">
      <c r="A608" t="s">
        <v>1256</v>
      </c>
      <c r="B608" t="s">
        <v>1257</v>
      </c>
      <c r="C608" t="s">
        <v>1288</v>
      </c>
      <c r="E608" t="s">
        <v>1347</v>
      </c>
      <c r="F608">
        <v>1</v>
      </c>
      <c r="G608" t="s">
        <v>6018</v>
      </c>
      <c r="H608">
        <v>2011</v>
      </c>
      <c r="I608" t="s">
        <v>4</v>
      </c>
      <c r="J608" t="s">
        <v>6007</v>
      </c>
      <c r="K608" t="s">
        <v>334</v>
      </c>
      <c r="L608" t="s">
        <v>1348</v>
      </c>
      <c r="M608" t="s">
        <v>347</v>
      </c>
      <c r="P608" s="4">
        <f t="shared" si="27"/>
        <v>14.7</v>
      </c>
      <c r="Q608" s="4">
        <v>14.7</v>
      </c>
      <c r="R608" s="1">
        <f t="shared" si="28"/>
        <v>1</v>
      </c>
      <c r="S608">
        <v>1</v>
      </c>
      <c r="T608" t="s">
        <v>17</v>
      </c>
      <c r="U608" t="str">
        <f t="shared" si="29"/>
        <v>no</v>
      </c>
      <c r="Y608" t="s">
        <v>6006</v>
      </c>
    </row>
    <row r="609" spans="1:25" x14ac:dyDescent="0.25">
      <c r="A609" t="s">
        <v>1256</v>
      </c>
      <c r="B609" t="s">
        <v>1257</v>
      </c>
      <c r="C609" t="s">
        <v>1288</v>
      </c>
      <c r="E609" t="s">
        <v>1349</v>
      </c>
      <c r="F609">
        <v>1</v>
      </c>
      <c r="G609" t="s">
        <v>6018</v>
      </c>
      <c r="H609">
        <v>2015</v>
      </c>
      <c r="I609" t="s">
        <v>4</v>
      </c>
      <c r="J609" t="s">
        <v>6007</v>
      </c>
      <c r="K609" t="s">
        <v>334</v>
      </c>
      <c r="L609" t="s">
        <v>1350</v>
      </c>
      <c r="M609" t="s">
        <v>347</v>
      </c>
      <c r="O609" t="s">
        <v>1351</v>
      </c>
      <c r="P609" s="4">
        <f t="shared" si="27"/>
        <v>31.2</v>
      </c>
      <c r="Q609" s="4">
        <v>31.2</v>
      </c>
      <c r="R609" s="1">
        <f t="shared" si="28"/>
        <v>1</v>
      </c>
      <c r="S609">
        <v>1</v>
      </c>
      <c r="T609" t="s">
        <v>11</v>
      </c>
      <c r="U609" t="str">
        <f t="shared" si="29"/>
        <v>no</v>
      </c>
      <c r="Y609" t="s">
        <v>6006</v>
      </c>
    </row>
    <row r="610" spans="1:25" x14ac:dyDescent="0.25">
      <c r="A610" t="s">
        <v>1256</v>
      </c>
      <c r="B610" t="s">
        <v>1257</v>
      </c>
      <c r="C610" t="s">
        <v>1288</v>
      </c>
      <c r="E610" t="s">
        <v>1352</v>
      </c>
      <c r="F610">
        <v>1</v>
      </c>
      <c r="G610" t="s">
        <v>6018</v>
      </c>
      <c r="H610">
        <v>2019</v>
      </c>
      <c r="I610" t="s">
        <v>4</v>
      </c>
      <c r="J610" t="s">
        <v>6007</v>
      </c>
      <c r="K610" t="s">
        <v>334</v>
      </c>
      <c r="L610" t="s">
        <v>1353</v>
      </c>
      <c r="M610" t="s">
        <v>347</v>
      </c>
      <c r="P610" s="4">
        <f t="shared" si="27"/>
        <v>278.72999999999996</v>
      </c>
      <c r="Q610" s="4">
        <v>278.72999999999996</v>
      </c>
      <c r="R610" s="1">
        <f t="shared" si="28"/>
        <v>1</v>
      </c>
      <c r="S610">
        <v>1</v>
      </c>
      <c r="T610" t="s">
        <v>11</v>
      </c>
      <c r="U610" t="str">
        <f t="shared" si="29"/>
        <v>no</v>
      </c>
      <c r="Y610" t="s">
        <v>6006</v>
      </c>
    </row>
    <row r="611" spans="1:25" x14ac:dyDescent="0.25">
      <c r="A611" t="s">
        <v>1256</v>
      </c>
      <c r="B611" t="s">
        <v>1257</v>
      </c>
      <c r="C611" t="s">
        <v>1288</v>
      </c>
      <c r="E611" t="s">
        <v>1354</v>
      </c>
      <c r="F611">
        <v>1</v>
      </c>
      <c r="G611" t="s">
        <v>6018</v>
      </c>
      <c r="H611">
        <v>2019</v>
      </c>
      <c r="I611" t="s">
        <v>4</v>
      </c>
      <c r="J611" t="s">
        <v>6007</v>
      </c>
      <c r="K611" t="s">
        <v>334</v>
      </c>
      <c r="L611" t="s">
        <v>1355</v>
      </c>
      <c r="M611" t="s">
        <v>347</v>
      </c>
      <c r="P611" s="4">
        <f t="shared" si="27"/>
        <v>75.69</v>
      </c>
      <c r="Q611" s="4">
        <v>75.69</v>
      </c>
      <c r="R611" s="1">
        <f t="shared" si="28"/>
        <v>1</v>
      </c>
      <c r="S611">
        <v>1</v>
      </c>
      <c r="T611" t="s">
        <v>11</v>
      </c>
      <c r="U611" t="str">
        <f t="shared" si="29"/>
        <v>no</v>
      </c>
      <c r="Y611" t="s">
        <v>6006</v>
      </c>
    </row>
    <row r="612" spans="1:25" x14ac:dyDescent="0.25">
      <c r="A612" t="s">
        <v>1256</v>
      </c>
      <c r="B612" t="s">
        <v>1257</v>
      </c>
      <c r="C612" t="s">
        <v>1288</v>
      </c>
      <c r="E612" t="s">
        <v>1356</v>
      </c>
      <c r="F612">
        <v>1</v>
      </c>
      <c r="G612" t="s">
        <v>6018</v>
      </c>
      <c r="H612">
        <v>2015</v>
      </c>
      <c r="I612" t="s">
        <v>4</v>
      </c>
      <c r="J612" t="s">
        <v>6007</v>
      </c>
      <c r="K612" t="s">
        <v>334</v>
      </c>
      <c r="L612" t="s">
        <v>1355</v>
      </c>
      <c r="M612" t="s">
        <v>347</v>
      </c>
      <c r="P612" s="4">
        <f t="shared" si="27"/>
        <v>47.7</v>
      </c>
      <c r="Q612" s="4">
        <v>47.7</v>
      </c>
      <c r="R612" s="1">
        <f t="shared" si="28"/>
        <v>1</v>
      </c>
      <c r="S612">
        <v>1</v>
      </c>
      <c r="T612" t="s">
        <v>11</v>
      </c>
      <c r="U612" t="str">
        <f t="shared" si="29"/>
        <v>no</v>
      </c>
      <c r="Y612" t="s">
        <v>6006</v>
      </c>
    </row>
    <row r="613" spans="1:25" x14ac:dyDescent="0.25">
      <c r="A613" t="s">
        <v>1256</v>
      </c>
      <c r="B613" t="s">
        <v>1257</v>
      </c>
      <c r="C613" t="s">
        <v>1288</v>
      </c>
      <c r="E613" t="s">
        <v>1357</v>
      </c>
      <c r="F613">
        <v>1</v>
      </c>
      <c r="G613" t="s">
        <v>6018</v>
      </c>
      <c r="H613">
        <v>2018</v>
      </c>
      <c r="I613" t="s">
        <v>4</v>
      </c>
      <c r="J613" t="s">
        <v>6007</v>
      </c>
      <c r="K613" t="s">
        <v>574</v>
      </c>
      <c r="L613" t="s">
        <v>1357</v>
      </c>
      <c r="M613" t="s">
        <v>347</v>
      </c>
      <c r="P613" s="4">
        <f t="shared" si="27"/>
        <v>87.42</v>
      </c>
      <c r="Q613" s="4">
        <v>87.42</v>
      </c>
      <c r="R613" s="1">
        <f t="shared" si="28"/>
        <v>1</v>
      </c>
      <c r="S613">
        <v>1</v>
      </c>
      <c r="T613" t="s">
        <v>11</v>
      </c>
      <c r="U613" t="str">
        <f t="shared" si="29"/>
        <v>no</v>
      </c>
      <c r="Y613" t="s">
        <v>6006</v>
      </c>
    </row>
    <row r="614" spans="1:25" x14ac:dyDescent="0.25">
      <c r="A614" t="s">
        <v>1256</v>
      </c>
      <c r="B614" t="s">
        <v>1257</v>
      </c>
      <c r="C614" t="s">
        <v>1288</v>
      </c>
      <c r="E614" t="s">
        <v>1358</v>
      </c>
      <c r="F614">
        <v>1</v>
      </c>
      <c r="G614" t="s">
        <v>6018</v>
      </c>
      <c r="H614">
        <v>2021</v>
      </c>
      <c r="I614" t="s">
        <v>4</v>
      </c>
      <c r="J614" t="s">
        <v>6007</v>
      </c>
      <c r="K614" t="s">
        <v>574</v>
      </c>
      <c r="L614" t="s">
        <v>1359</v>
      </c>
      <c r="M614" t="s">
        <v>1331</v>
      </c>
      <c r="P614" s="4">
        <f t="shared" si="27"/>
        <v>40.659999999999997</v>
      </c>
      <c r="Q614" s="4">
        <v>40.659999999999997</v>
      </c>
      <c r="R614" s="1">
        <f t="shared" si="28"/>
        <v>1</v>
      </c>
      <c r="S614">
        <v>1</v>
      </c>
      <c r="T614" t="s">
        <v>11</v>
      </c>
      <c r="U614" t="str">
        <f t="shared" si="29"/>
        <v>no</v>
      </c>
      <c r="Y614" t="s">
        <v>6006</v>
      </c>
    </row>
    <row r="615" spans="1:25" x14ac:dyDescent="0.25">
      <c r="A615" t="s">
        <v>1256</v>
      </c>
      <c r="B615" t="s">
        <v>1257</v>
      </c>
      <c r="C615" t="s">
        <v>1288</v>
      </c>
      <c r="E615" t="s">
        <v>1360</v>
      </c>
      <c r="F615">
        <v>1</v>
      </c>
      <c r="G615" t="s">
        <v>6018</v>
      </c>
      <c r="H615">
        <v>2017</v>
      </c>
      <c r="I615" t="s">
        <v>4</v>
      </c>
      <c r="J615" t="s">
        <v>6007</v>
      </c>
      <c r="K615" t="s">
        <v>334</v>
      </c>
      <c r="L615" t="s">
        <v>1361</v>
      </c>
      <c r="M615" t="s">
        <v>347</v>
      </c>
      <c r="O615" t="s">
        <v>1362</v>
      </c>
      <c r="P615" s="4">
        <f t="shared" si="27"/>
        <v>66.25</v>
      </c>
      <c r="Q615" s="4">
        <v>66.25</v>
      </c>
      <c r="R615" s="1">
        <f t="shared" si="28"/>
        <v>1</v>
      </c>
      <c r="S615">
        <v>1</v>
      </c>
      <c r="T615" t="s">
        <v>11</v>
      </c>
      <c r="U615" t="str">
        <f t="shared" si="29"/>
        <v>no</v>
      </c>
      <c r="Y615" t="s">
        <v>6006</v>
      </c>
    </row>
    <row r="616" spans="1:25" x14ac:dyDescent="0.25">
      <c r="A616" t="s">
        <v>1256</v>
      </c>
      <c r="B616" t="s">
        <v>1257</v>
      </c>
      <c r="C616" t="s">
        <v>1288</v>
      </c>
      <c r="E616" t="s">
        <v>1363</v>
      </c>
      <c r="F616">
        <v>1</v>
      </c>
      <c r="G616" t="s">
        <v>6018</v>
      </c>
      <c r="H616">
        <v>2016</v>
      </c>
      <c r="I616" t="s">
        <v>4</v>
      </c>
      <c r="J616" t="s">
        <v>6007</v>
      </c>
      <c r="K616" t="s">
        <v>21</v>
      </c>
      <c r="L616" t="s">
        <v>22</v>
      </c>
      <c r="M616" t="s">
        <v>1285</v>
      </c>
      <c r="N616" t="s">
        <v>56</v>
      </c>
      <c r="P616" s="4">
        <f t="shared" si="27"/>
        <v>6.48</v>
      </c>
      <c r="Q616" s="4">
        <v>6.48</v>
      </c>
      <c r="R616" s="1">
        <f t="shared" si="28"/>
        <v>0</v>
      </c>
      <c r="S616">
        <v>0</v>
      </c>
      <c r="T616" t="s">
        <v>17</v>
      </c>
      <c r="U616" t="str">
        <f t="shared" si="29"/>
        <v>yes</v>
      </c>
      <c r="Y616" t="s">
        <v>6006</v>
      </c>
    </row>
    <row r="617" spans="1:25" x14ac:dyDescent="0.25">
      <c r="A617" t="s">
        <v>1256</v>
      </c>
      <c r="B617" t="s">
        <v>1257</v>
      </c>
      <c r="C617" t="s">
        <v>1288</v>
      </c>
      <c r="E617" t="s">
        <v>1364</v>
      </c>
      <c r="F617">
        <v>1</v>
      </c>
      <c r="G617" t="s">
        <v>6018</v>
      </c>
      <c r="H617">
        <v>2017</v>
      </c>
      <c r="I617" t="s">
        <v>4</v>
      </c>
      <c r="J617" t="s">
        <v>6007</v>
      </c>
      <c r="K617" t="s">
        <v>21</v>
      </c>
      <c r="L617" t="s">
        <v>22</v>
      </c>
      <c r="N617" t="s">
        <v>56</v>
      </c>
      <c r="P617" s="4">
        <f t="shared" si="27"/>
        <v>63.96</v>
      </c>
      <c r="Q617" s="4">
        <v>63.96</v>
      </c>
      <c r="R617" s="1">
        <f t="shared" si="28"/>
        <v>0</v>
      </c>
      <c r="S617">
        <v>0</v>
      </c>
      <c r="T617" t="s">
        <v>40</v>
      </c>
      <c r="U617" t="str">
        <f t="shared" si="29"/>
        <v>yes</v>
      </c>
      <c r="Y617" t="s">
        <v>6006</v>
      </c>
    </row>
    <row r="618" spans="1:25" x14ac:dyDescent="0.25">
      <c r="A618" t="s">
        <v>1256</v>
      </c>
      <c r="B618" t="s">
        <v>1257</v>
      </c>
      <c r="C618" t="s">
        <v>1288</v>
      </c>
      <c r="E618" t="s">
        <v>1365</v>
      </c>
      <c r="F618">
        <v>1</v>
      </c>
      <c r="G618" t="s">
        <v>6018</v>
      </c>
      <c r="H618">
        <v>2019</v>
      </c>
      <c r="I618" t="s">
        <v>4</v>
      </c>
      <c r="J618" t="s">
        <v>6007</v>
      </c>
      <c r="K618" t="s">
        <v>21</v>
      </c>
      <c r="L618" t="s">
        <v>22</v>
      </c>
      <c r="N618" t="s">
        <v>56</v>
      </c>
      <c r="O618" t="s">
        <v>1366</v>
      </c>
      <c r="P618" s="4">
        <f t="shared" si="27"/>
        <v>225.6</v>
      </c>
      <c r="Q618" s="4">
        <v>225.6</v>
      </c>
      <c r="R618" s="1">
        <f t="shared" si="28"/>
        <v>0</v>
      </c>
      <c r="S618">
        <v>0</v>
      </c>
      <c r="T618" t="s">
        <v>40</v>
      </c>
      <c r="U618" t="str">
        <f t="shared" si="29"/>
        <v>yes</v>
      </c>
      <c r="Y618" t="s">
        <v>6006</v>
      </c>
    </row>
    <row r="619" spans="1:25" x14ac:dyDescent="0.25">
      <c r="A619" t="s">
        <v>1256</v>
      </c>
      <c r="B619" t="s">
        <v>1257</v>
      </c>
      <c r="C619" t="s">
        <v>1288</v>
      </c>
      <c r="E619" t="s">
        <v>1367</v>
      </c>
      <c r="F619">
        <v>1</v>
      </c>
      <c r="G619" t="s">
        <v>6018</v>
      </c>
      <c r="H619">
        <v>2017</v>
      </c>
      <c r="I619" t="s">
        <v>4</v>
      </c>
      <c r="J619" t="s">
        <v>6007</v>
      </c>
      <c r="K619" t="s">
        <v>21</v>
      </c>
      <c r="L619" t="s">
        <v>22</v>
      </c>
      <c r="N619" t="s">
        <v>56</v>
      </c>
      <c r="P619" s="4">
        <f t="shared" si="27"/>
        <v>48.06</v>
      </c>
      <c r="Q619" s="4">
        <v>48.06</v>
      </c>
      <c r="R619" s="1">
        <f t="shared" si="28"/>
        <v>0</v>
      </c>
      <c r="S619">
        <v>0</v>
      </c>
      <c r="T619" t="s">
        <v>40</v>
      </c>
      <c r="U619" t="str">
        <f t="shared" si="29"/>
        <v>yes</v>
      </c>
      <c r="Y619" t="s">
        <v>6006</v>
      </c>
    </row>
    <row r="620" spans="1:25" x14ac:dyDescent="0.25">
      <c r="A620" t="s">
        <v>1256</v>
      </c>
      <c r="B620" t="s">
        <v>1257</v>
      </c>
      <c r="C620" t="s">
        <v>1288</v>
      </c>
      <c r="E620" t="s">
        <v>1368</v>
      </c>
      <c r="F620">
        <v>1</v>
      </c>
      <c r="G620" t="s">
        <v>6018</v>
      </c>
      <c r="H620">
        <v>2017</v>
      </c>
      <c r="I620" t="s">
        <v>4</v>
      </c>
      <c r="J620" t="s">
        <v>6007</v>
      </c>
      <c r="K620" t="s">
        <v>21</v>
      </c>
      <c r="L620" t="s">
        <v>22</v>
      </c>
      <c r="N620" t="s">
        <v>56</v>
      </c>
      <c r="P620" s="4">
        <f t="shared" si="27"/>
        <v>48.06</v>
      </c>
      <c r="Q620" s="4">
        <v>48.06</v>
      </c>
      <c r="R620" s="1">
        <f t="shared" si="28"/>
        <v>0</v>
      </c>
      <c r="S620">
        <v>0</v>
      </c>
      <c r="T620" t="s">
        <v>40</v>
      </c>
      <c r="U620" t="str">
        <f t="shared" si="29"/>
        <v>yes</v>
      </c>
      <c r="Y620" t="s">
        <v>6006</v>
      </c>
    </row>
    <row r="621" spans="1:25" x14ac:dyDescent="0.25">
      <c r="A621" t="s">
        <v>1256</v>
      </c>
      <c r="B621" t="s">
        <v>1257</v>
      </c>
      <c r="C621" t="s">
        <v>1288</v>
      </c>
      <c r="E621" t="s">
        <v>1369</v>
      </c>
      <c r="F621">
        <v>1</v>
      </c>
      <c r="G621" t="s">
        <v>6018</v>
      </c>
      <c r="H621">
        <v>2018</v>
      </c>
      <c r="I621" t="s">
        <v>4</v>
      </c>
      <c r="J621" t="s">
        <v>6007</v>
      </c>
      <c r="K621" t="s">
        <v>21</v>
      </c>
      <c r="L621" t="s">
        <v>22</v>
      </c>
      <c r="M621" t="s">
        <v>1370</v>
      </c>
      <c r="N621" t="s">
        <v>56</v>
      </c>
      <c r="P621" s="4">
        <f t="shared" si="27"/>
        <v>103.95</v>
      </c>
      <c r="Q621" s="4">
        <v>103.95</v>
      </c>
      <c r="R621" s="1">
        <f t="shared" si="28"/>
        <v>0</v>
      </c>
      <c r="S621">
        <v>0</v>
      </c>
      <c r="T621" t="s">
        <v>40</v>
      </c>
      <c r="U621" t="str">
        <f t="shared" si="29"/>
        <v>yes</v>
      </c>
      <c r="Y621" t="s">
        <v>6006</v>
      </c>
    </row>
    <row r="622" spans="1:25" x14ac:dyDescent="0.25">
      <c r="A622" t="s">
        <v>1256</v>
      </c>
      <c r="B622" t="s">
        <v>1257</v>
      </c>
      <c r="C622" t="s">
        <v>1288</v>
      </c>
      <c r="E622" t="s">
        <v>1371</v>
      </c>
      <c r="F622">
        <v>1</v>
      </c>
      <c r="G622" t="s">
        <v>6018</v>
      </c>
      <c r="H622">
        <v>2018</v>
      </c>
      <c r="I622" t="s">
        <v>4</v>
      </c>
      <c r="J622" t="s">
        <v>6007</v>
      </c>
      <c r="K622" t="s">
        <v>21</v>
      </c>
      <c r="L622" t="s">
        <v>22</v>
      </c>
      <c r="N622" t="s">
        <v>56</v>
      </c>
      <c r="P622" s="4">
        <f t="shared" si="27"/>
        <v>3029.7400000000002</v>
      </c>
      <c r="Q622" s="4">
        <v>3029.7400000000002</v>
      </c>
      <c r="R622" s="1">
        <f t="shared" si="28"/>
        <v>0</v>
      </c>
      <c r="S622">
        <v>0</v>
      </c>
      <c r="T622" t="s">
        <v>40</v>
      </c>
      <c r="U622" t="str">
        <f t="shared" si="29"/>
        <v>yes</v>
      </c>
      <c r="Y622" t="s">
        <v>6006</v>
      </c>
    </row>
    <row r="623" spans="1:25" x14ac:dyDescent="0.25">
      <c r="A623" t="s">
        <v>1256</v>
      </c>
      <c r="B623" t="s">
        <v>1257</v>
      </c>
      <c r="C623" t="s">
        <v>1288</v>
      </c>
      <c r="E623" t="s">
        <v>1372</v>
      </c>
      <c r="F623">
        <v>1</v>
      </c>
      <c r="G623" t="s">
        <v>6018</v>
      </c>
      <c r="H623">
        <v>2018</v>
      </c>
      <c r="I623" t="s">
        <v>4</v>
      </c>
      <c r="J623" t="s">
        <v>6007</v>
      </c>
      <c r="K623" t="s">
        <v>21</v>
      </c>
      <c r="L623" t="s">
        <v>22</v>
      </c>
      <c r="M623" t="s">
        <v>1370</v>
      </c>
      <c r="N623" t="s">
        <v>56</v>
      </c>
      <c r="P623" s="4">
        <f t="shared" si="27"/>
        <v>54</v>
      </c>
      <c r="Q623" s="4">
        <v>54</v>
      </c>
      <c r="R623" s="1">
        <f t="shared" si="28"/>
        <v>0</v>
      </c>
      <c r="S623">
        <v>0</v>
      </c>
      <c r="T623" t="s">
        <v>40</v>
      </c>
      <c r="U623" t="str">
        <f t="shared" si="29"/>
        <v>yes</v>
      </c>
      <c r="Y623" t="s">
        <v>6006</v>
      </c>
    </row>
    <row r="624" spans="1:25" x14ac:dyDescent="0.25">
      <c r="A624" t="s">
        <v>1256</v>
      </c>
      <c r="B624" t="s">
        <v>1257</v>
      </c>
      <c r="C624" t="s">
        <v>1288</v>
      </c>
      <c r="E624" t="s">
        <v>1373</v>
      </c>
      <c r="F624">
        <v>1</v>
      </c>
      <c r="G624" t="s">
        <v>6018</v>
      </c>
      <c r="H624">
        <v>2019</v>
      </c>
      <c r="I624" t="s">
        <v>4</v>
      </c>
      <c r="J624" t="s">
        <v>6007</v>
      </c>
      <c r="K624" t="s">
        <v>21</v>
      </c>
      <c r="L624" t="s">
        <v>22</v>
      </c>
      <c r="M624" t="s">
        <v>1370</v>
      </c>
      <c r="N624" t="s">
        <v>56</v>
      </c>
      <c r="P624" s="4">
        <f t="shared" si="27"/>
        <v>134.4</v>
      </c>
      <c r="Q624" s="4">
        <v>134.4</v>
      </c>
      <c r="R624" s="1">
        <f t="shared" si="28"/>
        <v>0</v>
      </c>
      <c r="S624">
        <v>0</v>
      </c>
      <c r="T624" t="s">
        <v>40</v>
      </c>
      <c r="U624" t="str">
        <f t="shared" si="29"/>
        <v>yes</v>
      </c>
      <c r="Y624" t="s">
        <v>6006</v>
      </c>
    </row>
    <row r="625" spans="1:25" x14ac:dyDescent="0.25">
      <c r="A625" t="s">
        <v>1256</v>
      </c>
      <c r="B625" t="s">
        <v>1257</v>
      </c>
      <c r="C625" t="s">
        <v>1288</v>
      </c>
      <c r="E625" t="s">
        <v>1374</v>
      </c>
      <c r="F625">
        <v>1</v>
      </c>
      <c r="G625" t="s">
        <v>6018</v>
      </c>
      <c r="H625">
        <v>2016</v>
      </c>
      <c r="I625" t="s">
        <v>4</v>
      </c>
      <c r="J625" t="s">
        <v>6007</v>
      </c>
      <c r="K625" t="s">
        <v>21</v>
      </c>
      <c r="L625" t="s">
        <v>22</v>
      </c>
      <c r="M625" t="s">
        <v>1375</v>
      </c>
      <c r="N625" t="s">
        <v>56</v>
      </c>
      <c r="O625" t="s">
        <v>1376</v>
      </c>
      <c r="P625" s="4">
        <f t="shared" si="27"/>
        <v>22.8</v>
      </c>
      <c r="Q625" s="4">
        <v>22.8</v>
      </c>
      <c r="R625" s="1">
        <f t="shared" si="28"/>
        <v>0</v>
      </c>
      <c r="S625">
        <v>0</v>
      </c>
      <c r="T625" t="s">
        <v>17</v>
      </c>
      <c r="U625" t="str">
        <f t="shared" si="29"/>
        <v>yes</v>
      </c>
      <c r="Y625" t="s">
        <v>6006</v>
      </c>
    </row>
    <row r="626" spans="1:25" x14ac:dyDescent="0.25">
      <c r="A626" t="s">
        <v>1256</v>
      </c>
      <c r="B626" t="s">
        <v>1257</v>
      </c>
      <c r="C626" t="s">
        <v>1288</v>
      </c>
      <c r="E626" t="s">
        <v>1377</v>
      </c>
      <c r="F626">
        <v>1</v>
      </c>
      <c r="G626" t="s">
        <v>6018</v>
      </c>
      <c r="H626">
        <v>2017</v>
      </c>
      <c r="I626" t="s">
        <v>4</v>
      </c>
      <c r="J626" t="s">
        <v>6007</v>
      </c>
      <c r="K626" t="s">
        <v>21</v>
      </c>
      <c r="L626" t="s">
        <v>22</v>
      </c>
      <c r="N626" t="s">
        <v>56</v>
      </c>
      <c r="P626" s="4">
        <f t="shared" si="27"/>
        <v>64.800000000000011</v>
      </c>
      <c r="Q626" s="4">
        <v>64.800000000000011</v>
      </c>
      <c r="R626" s="1">
        <f t="shared" si="28"/>
        <v>0</v>
      </c>
      <c r="S626">
        <v>0</v>
      </c>
      <c r="T626" t="s">
        <v>40</v>
      </c>
      <c r="U626" t="str">
        <f t="shared" si="29"/>
        <v>yes</v>
      </c>
      <c r="Y626" t="s">
        <v>6006</v>
      </c>
    </row>
    <row r="627" spans="1:25" x14ac:dyDescent="0.25">
      <c r="A627" t="s">
        <v>1256</v>
      </c>
      <c r="B627" t="s">
        <v>1257</v>
      </c>
      <c r="C627" t="s">
        <v>1288</v>
      </c>
      <c r="E627" t="s">
        <v>1378</v>
      </c>
      <c r="F627">
        <v>1</v>
      </c>
      <c r="G627" t="s">
        <v>6018</v>
      </c>
      <c r="H627">
        <v>2021</v>
      </c>
      <c r="I627" t="s">
        <v>4</v>
      </c>
      <c r="J627" t="s">
        <v>6007</v>
      </c>
      <c r="K627" t="s">
        <v>5</v>
      </c>
      <c r="L627" t="s">
        <v>1379</v>
      </c>
      <c r="M627" t="s">
        <v>1380</v>
      </c>
      <c r="O627" t="s">
        <v>1381</v>
      </c>
      <c r="P627" s="4">
        <f t="shared" si="27"/>
        <v>35.36</v>
      </c>
      <c r="Q627" s="4">
        <v>35.36</v>
      </c>
      <c r="R627" s="1">
        <f t="shared" si="28"/>
        <v>1</v>
      </c>
      <c r="S627">
        <v>1</v>
      </c>
      <c r="T627" t="s">
        <v>40</v>
      </c>
      <c r="U627" t="str">
        <f t="shared" si="29"/>
        <v>no</v>
      </c>
      <c r="Y627" t="s">
        <v>6006</v>
      </c>
    </row>
    <row r="628" spans="1:25" x14ac:dyDescent="0.25">
      <c r="A628" t="s">
        <v>1256</v>
      </c>
      <c r="B628" t="s">
        <v>1257</v>
      </c>
      <c r="C628" t="s">
        <v>1288</v>
      </c>
      <c r="E628" t="s">
        <v>1382</v>
      </c>
      <c r="F628">
        <v>1</v>
      </c>
      <c r="G628" t="s">
        <v>6018</v>
      </c>
      <c r="H628">
        <v>2018</v>
      </c>
      <c r="I628" t="s">
        <v>4</v>
      </c>
      <c r="J628" t="s">
        <v>6007</v>
      </c>
      <c r="K628" t="s">
        <v>5</v>
      </c>
      <c r="L628" t="s">
        <v>1379</v>
      </c>
      <c r="P628" s="4">
        <f t="shared" si="27"/>
        <v>40.96</v>
      </c>
      <c r="Q628" s="4">
        <v>40.96</v>
      </c>
      <c r="R628" s="1">
        <f t="shared" si="28"/>
        <v>1</v>
      </c>
      <c r="S628">
        <v>1</v>
      </c>
      <c r="T628" t="s">
        <v>40</v>
      </c>
      <c r="U628" t="str">
        <f t="shared" si="29"/>
        <v>no</v>
      </c>
      <c r="Y628" t="s">
        <v>6006</v>
      </c>
    </row>
    <row r="629" spans="1:25" x14ac:dyDescent="0.25">
      <c r="A629" t="s">
        <v>1256</v>
      </c>
      <c r="B629" t="s">
        <v>1257</v>
      </c>
      <c r="C629" t="s">
        <v>1288</v>
      </c>
      <c r="E629" t="s">
        <v>1383</v>
      </c>
      <c r="F629">
        <v>1</v>
      </c>
      <c r="G629" t="s">
        <v>6018</v>
      </c>
      <c r="H629">
        <v>2018</v>
      </c>
      <c r="I629" t="s">
        <v>4</v>
      </c>
      <c r="J629" t="s">
        <v>6007</v>
      </c>
      <c r="K629" t="s">
        <v>5</v>
      </c>
      <c r="L629" t="s">
        <v>1379</v>
      </c>
      <c r="P629" s="4">
        <f t="shared" si="27"/>
        <v>41.6</v>
      </c>
      <c r="Q629" s="4">
        <v>41.6</v>
      </c>
      <c r="R629" s="1">
        <f t="shared" si="28"/>
        <v>1</v>
      </c>
      <c r="S629">
        <v>1</v>
      </c>
      <c r="T629" t="s">
        <v>40</v>
      </c>
      <c r="U629" t="str">
        <f t="shared" si="29"/>
        <v>no</v>
      </c>
      <c r="Y629" t="s">
        <v>6006</v>
      </c>
    </row>
    <row r="630" spans="1:25" x14ac:dyDescent="0.25">
      <c r="A630" t="s">
        <v>1256</v>
      </c>
      <c r="B630" t="s">
        <v>1257</v>
      </c>
      <c r="C630" t="s">
        <v>1288</v>
      </c>
      <c r="E630" t="s">
        <v>1384</v>
      </c>
      <c r="F630">
        <v>1</v>
      </c>
      <c r="G630" t="s">
        <v>6018</v>
      </c>
      <c r="H630">
        <v>2018</v>
      </c>
      <c r="I630" t="s">
        <v>4</v>
      </c>
      <c r="J630" t="s">
        <v>6007</v>
      </c>
      <c r="K630" t="s">
        <v>5</v>
      </c>
      <c r="L630" t="s">
        <v>1379</v>
      </c>
      <c r="P630" s="4">
        <f t="shared" si="27"/>
        <v>72.960000000000008</v>
      </c>
      <c r="Q630" s="4">
        <v>72.960000000000008</v>
      </c>
      <c r="R630" s="1">
        <f t="shared" si="28"/>
        <v>1</v>
      </c>
      <c r="S630">
        <v>1</v>
      </c>
      <c r="T630" t="s">
        <v>40</v>
      </c>
      <c r="U630" t="str">
        <f t="shared" si="29"/>
        <v>no</v>
      </c>
      <c r="Y630" t="s">
        <v>6006</v>
      </c>
    </row>
    <row r="631" spans="1:25" x14ac:dyDescent="0.25">
      <c r="A631" t="s">
        <v>1256</v>
      </c>
      <c r="B631" t="s">
        <v>1257</v>
      </c>
      <c r="C631" t="s">
        <v>1288</v>
      </c>
      <c r="E631" t="s">
        <v>1385</v>
      </c>
      <c r="F631">
        <v>1</v>
      </c>
      <c r="G631" t="s">
        <v>6018</v>
      </c>
      <c r="H631">
        <v>2018</v>
      </c>
      <c r="I631" t="s">
        <v>4</v>
      </c>
      <c r="J631" t="s">
        <v>6007</v>
      </c>
      <c r="K631" t="s">
        <v>5</v>
      </c>
      <c r="L631" t="s">
        <v>1379</v>
      </c>
      <c r="P631" s="4">
        <f t="shared" si="27"/>
        <v>65.28</v>
      </c>
      <c r="Q631" s="4">
        <v>65.28</v>
      </c>
      <c r="R631" s="1">
        <f t="shared" si="28"/>
        <v>1</v>
      </c>
      <c r="S631">
        <v>1</v>
      </c>
      <c r="T631" t="s">
        <v>40</v>
      </c>
      <c r="U631" t="str">
        <f t="shared" si="29"/>
        <v>no</v>
      </c>
      <c r="Y631" t="s">
        <v>6006</v>
      </c>
    </row>
    <row r="632" spans="1:25" x14ac:dyDescent="0.25">
      <c r="A632" t="s">
        <v>1256</v>
      </c>
      <c r="B632" t="s">
        <v>1257</v>
      </c>
      <c r="C632" t="s">
        <v>1288</v>
      </c>
      <c r="E632" t="s">
        <v>1386</v>
      </c>
      <c r="F632">
        <v>1</v>
      </c>
      <c r="G632" t="s">
        <v>6018</v>
      </c>
      <c r="H632">
        <v>2015</v>
      </c>
      <c r="I632" t="s">
        <v>4</v>
      </c>
      <c r="J632" t="s">
        <v>6007</v>
      </c>
      <c r="K632" t="s">
        <v>5</v>
      </c>
      <c r="L632" t="s">
        <v>1379</v>
      </c>
      <c r="P632" s="4">
        <f t="shared" si="27"/>
        <v>46.28</v>
      </c>
      <c r="Q632" s="4">
        <v>46.28</v>
      </c>
      <c r="R632" s="1">
        <f t="shared" si="28"/>
        <v>1</v>
      </c>
      <c r="S632">
        <v>1</v>
      </c>
      <c r="T632" t="s">
        <v>40</v>
      </c>
      <c r="U632" t="str">
        <f t="shared" si="29"/>
        <v>no</v>
      </c>
      <c r="Y632" t="s">
        <v>6006</v>
      </c>
    </row>
    <row r="633" spans="1:25" x14ac:dyDescent="0.25">
      <c r="A633" t="s">
        <v>1256</v>
      </c>
      <c r="B633" t="s">
        <v>1257</v>
      </c>
      <c r="C633" t="s">
        <v>1288</v>
      </c>
      <c r="E633" t="s">
        <v>1387</v>
      </c>
      <c r="F633">
        <v>1</v>
      </c>
      <c r="G633" t="s">
        <v>6018</v>
      </c>
      <c r="H633">
        <v>2019</v>
      </c>
      <c r="I633" t="s">
        <v>4</v>
      </c>
      <c r="J633" t="s">
        <v>6007</v>
      </c>
      <c r="K633" t="s">
        <v>5</v>
      </c>
      <c r="L633" t="s">
        <v>1379</v>
      </c>
      <c r="M633" t="s">
        <v>1388</v>
      </c>
      <c r="O633" t="s">
        <v>1389</v>
      </c>
      <c r="P633" s="4">
        <f t="shared" si="27"/>
        <v>51.024999999999999</v>
      </c>
      <c r="Q633" s="4">
        <v>51.024999999999999</v>
      </c>
      <c r="R633" s="1">
        <f t="shared" si="28"/>
        <v>1</v>
      </c>
      <c r="S633">
        <v>1</v>
      </c>
      <c r="T633" t="s">
        <v>40</v>
      </c>
      <c r="U633" t="str">
        <f t="shared" si="29"/>
        <v>no</v>
      </c>
      <c r="Y633" t="s">
        <v>6006</v>
      </c>
    </row>
    <row r="634" spans="1:25" x14ac:dyDescent="0.25">
      <c r="A634" t="s">
        <v>1256</v>
      </c>
      <c r="B634" t="s">
        <v>1257</v>
      </c>
      <c r="C634" t="s">
        <v>1288</v>
      </c>
      <c r="D634" t="s">
        <v>1390</v>
      </c>
      <c r="E634" t="s">
        <v>1391</v>
      </c>
      <c r="F634">
        <v>1</v>
      </c>
      <c r="G634" t="s">
        <v>6018</v>
      </c>
      <c r="H634">
        <v>2019</v>
      </c>
      <c r="I634" t="s">
        <v>4</v>
      </c>
      <c r="J634" t="s">
        <v>6007</v>
      </c>
      <c r="K634" t="s">
        <v>5</v>
      </c>
      <c r="L634" t="s">
        <v>1379</v>
      </c>
      <c r="M634" t="s">
        <v>1392</v>
      </c>
      <c r="O634" t="s">
        <v>1393</v>
      </c>
      <c r="P634" s="4">
        <f t="shared" si="27"/>
        <v>65.960000000000008</v>
      </c>
      <c r="Q634" s="4">
        <v>65.960000000000008</v>
      </c>
      <c r="R634" s="1">
        <f t="shared" si="28"/>
        <v>1</v>
      </c>
      <c r="S634">
        <v>1</v>
      </c>
      <c r="T634" t="s">
        <v>40</v>
      </c>
      <c r="U634" t="str">
        <f t="shared" si="29"/>
        <v>no</v>
      </c>
      <c r="Y634" t="s">
        <v>6006</v>
      </c>
    </row>
    <row r="635" spans="1:25" x14ac:dyDescent="0.25">
      <c r="A635" t="s">
        <v>1256</v>
      </c>
      <c r="B635" t="s">
        <v>1257</v>
      </c>
      <c r="C635" t="s">
        <v>1288</v>
      </c>
      <c r="E635" t="s">
        <v>1394</v>
      </c>
      <c r="F635">
        <v>1</v>
      </c>
      <c r="G635" t="s">
        <v>6018</v>
      </c>
      <c r="H635">
        <v>2021</v>
      </c>
      <c r="I635" t="s">
        <v>4</v>
      </c>
      <c r="J635" t="s">
        <v>6007</v>
      </c>
      <c r="K635" t="s">
        <v>5</v>
      </c>
      <c r="L635" t="s">
        <v>1379</v>
      </c>
      <c r="P635" s="4">
        <f t="shared" si="27"/>
        <v>74.800000000000011</v>
      </c>
      <c r="Q635" s="4">
        <v>74.800000000000011</v>
      </c>
      <c r="R635" s="1">
        <f t="shared" si="28"/>
        <v>1</v>
      </c>
      <c r="S635">
        <v>1</v>
      </c>
      <c r="T635" t="s">
        <v>40</v>
      </c>
      <c r="U635" t="str">
        <f t="shared" si="29"/>
        <v>no</v>
      </c>
      <c r="Y635" t="s">
        <v>6006</v>
      </c>
    </row>
    <row r="636" spans="1:25" x14ac:dyDescent="0.25">
      <c r="A636" t="s">
        <v>1256</v>
      </c>
      <c r="B636" t="s">
        <v>1257</v>
      </c>
      <c r="C636" t="s">
        <v>1288</v>
      </c>
      <c r="E636" t="s">
        <v>1395</v>
      </c>
      <c r="F636">
        <v>1</v>
      </c>
      <c r="G636" t="s">
        <v>6018</v>
      </c>
      <c r="H636">
        <v>2019</v>
      </c>
      <c r="I636" t="s">
        <v>4</v>
      </c>
      <c r="J636" t="s">
        <v>6007</v>
      </c>
      <c r="K636" t="s">
        <v>5</v>
      </c>
      <c r="L636" t="s">
        <v>1379</v>
      </c>
      <c r="M636" t="s">
        <v>1388</v>
      </c>
      <c r="P636" s="4">
        <f t="shared" si="27"/>
        <v>40.950000000000003</v>
      </c>
      <c r="Q636" s="4">
        <v>40.950000000000003</v>
      </c>
      <c r="R636" s="1">
        <f t="shared" si="28"/>
        <v>1</v>
      </c>
      <c r="S636">
        <v>1</v>
      </c>
      <c r="T636" t="s">
        <v>11</v>
      </c>
      <c r="U636" t="str">
        <f t="shared" si="29"/>
        <v>no</v>
      </c>
      <c r="Y636" t="s">
        <v>6006</v>
      </c>
    </row>
    <row r="637" spans="1:25" x14ac:dyDescent="0.25">
      <c r="A637" t="s">
        <v>1256</v>
      </c>
      <c r="B637" t="s">
        <v>1257</v>
      </c>
      <c r="C637" t="s">
        <v>1288</v>
      </c>
      <c r="E637" t="s">
        <v>1396</v>
      </c>
      <c r="F637">
        <v>1</v>
      </c>
      <c r="G637" t="s">
        <v>6018</v>
      </c>
      <c r="H637">
        <v>2021</v>
      </c>
      <c r="I637" t="s">
        <v>4</v>
      </c>
      <c r="J637" t="s">
        <v>6007</v>
      </c>
      <c r="K637" t="s">
        <v>5</v>
      </c>
      <c r="L637" t="s">
        <v>1379</v>
      </c>
      <c r="P637" s="4">
        <f t="shared" si="27"/>
        <v>416.84000000000003</v>
      </c>
      <c r="Q637" s="4">
        <v>416.84000000000003</v>
      </c>
      <c r="R637" s="1">
        <f t="shared" si="28"/>
        <v>1</v>
      </c>
      <c r="S637">
        <v>1</v>
      </c>
      <c r="T637" t="s">
        <v>40</v>
      </c>
      <c r="U637" t="str">
        <f t="shared" si="29"/>
        <v>no</v>
      </c>
      <c r="Y637" t="s">
        <v>6006</v>
      </c>
    </row>
    <row r="638" spans="1:25" x14ac:dyDescent="0.25">
      <c r="A638" t="s">
        <v>1256</v>
      </c>
      <c r="B638" t="s">
        <v>1257</v>
      </c>
      <c r="C638" t="s">
        <v>1288</v>
      </c>
      <c r="E638" t="s">
        <v>1397</v>
      </c>
      <c r="F638">
        <v>1</v>
      </c>
      <c r="G638" t="s">
        <v>6018</v>
      </c>
      <c r="H638">
        <v>2015</v>
      </c>
      <c r="I638" t="s">
        <v>4</v>
      </c>
      <c r="J638" t="s">
        <v>6007</v>
      </c>
      <c r="K638" t="s">
        <v>5</v>
      </c>
      <c r="L638" t="s">
        <v>1379</v>
      </c>
      <c r="P638" s="4">
        <f t="shared" si="27"/>
        <v>124.8</v>
      </c>
      <c r="Q638" s="4">
        <v>124.8</v>
      </c>
      <c r="R638" s="1">
        <f t="shared" si="28"/>
        <v>1</v>
      </c>
      <c r="S638">
        <v>1</v>
      </c>
      <c r="T638" t="s">
        <v>40</v>
      </c>
      <c r="U638" t="str">
        <f t="shared" si="29"/>
        <v>no</v>
      </c>
      <c r="Y638" t="s">
        <v>6006</v>
      </c>
    </row>
    <row r="639" spans="1:25" x14ac:dyDescent="0.25">
      <c r="A639" t="s">
        <v>1256</v>
      </c>
      <c r="B639" t="s">
        <v>1257</v>
      </c>
      <c r="C639" t="s">
        <v>1288</v>
      </c>
      <c r="E639" t="s">
        <v>1398</v>
      </c>
      <c r="F639">
        <v>1</v>
      </c>
      <c r="G639" t="s">
        <v>6018</v>
      </c>
      <c r="H639">
        <v>2017</v>
      </c>
      <c r="I639" t="s">
        <v>4</v>
      </c>
      <c r="J639" t="s">
        <v>6007</v>
      </c>
      <c r="K639" t="s">
        <v>5</v>
      </c>
      <c r="L639" t="s">
        <v>1379</v>
      </c>
      <c r="P639" s="4">
        <f t="shared" si="27"/>
        <v>212.3</v>
      </c>
      <c r="Q639" s="4">
        <v>212.3</v>
      </c>
      <c r="R639" s="1">
        <f t="shared" si="28"/>
        <v>1</v>
      </c>
      <c r="S639">
        <v>1</v>
      </c>
      <c r="T639" t="s">
        <v>40</v>
      </c>
      <c r="U639" t="str">
        <f t="shared" si="29"/>
        <v>no</v>
      </c>
      <c r="Y639" t="s">
        <v>6006</v>
      </c>
    </row>
    <row r="640" spans="1:25" x14ac:dyDescent="0.25">
      <c r="A640" t="s">
        <v>1256</v>
      </c>
      <c r="B640" t="s">
        <v>1257</v>
      </c>
      <c r="C640" t="s">
        <v>1288</v>
      </c>
      <c r="E640" t="s">
        <v>1399</v>
      </c>
      <c r="F640">
        <v>1</v>
      </c>
      <c r="G640" t="s">
        <v>6018</v>
      </c>
      <c r="H640">
        <v>2021</v>
      </c>
      <c r="I640" t="s">
        <v>4</v>
      </c>
      <c r="J640" t="s">
        <v>6007</v>
      </c>
      <c r="K640" t="s">
        <v>5</v>
      </c>
      <c r="L640" t="s">
        <v>1379</v>
      </c>
      <c r="M640" t="s">
        <v>1380</v>
      </c>
      <c r="O640" t="s">
        <v>1400</v>
      </c>
      <c r="P640" s="4">
        <f t="shared" si="27"/>
        <v>203.43</v>
      </c>
      <c r="Q640" s="4">
        <v>203.43</v>
      </c>
      <c r="R640" s="1">
        <f t="shared" si="28"/>
        <v>1</v>
      </c>
      <c r="S640">
        <v>1</v>
      </c>
      <c r="T640" t="s">
        <v>40</v>
      </c>
      <c r="U640" t="str">
        <f t="shared" si="29"/>
        <v>no</v>
      </c>
      <c r="Y640" t="s">
        <v>6006</v>
      </c>
    </row>
    <row r="641" spans="1:25" x14ac:dyDescent="0.25">
      <c r="A641" t="s">
        <v>1256</v>
      </c>
      <c r="B641" t="s">
        <v>1257</v>
      </c>
      <c r="C641" t="s">
        <v>1288</v>
      </c>
      <c r="E641" t="s">
        <v>1401</v>
      </c>
      <c r="F641">
        <v>1</v>
      </c>
      <c r="G641" t="s">
        <v>6018</v>
      </c>
      <c r="H641">
        <v>2018</v>
      </c>
      <c r="I641" t="s">
        <v>4</v>
      </c>
      <c r="J641" t="s">
        <v>6007</v>
      </c>
      <c r="K641" t="s">
        <v>5</v>
      </c>
      <c r="L641" t="s">
        <v>1379</v>
      </c>
      <c r="P641" s="4">
        <f t="shared" si="27"/>
        <v>10.88</v>
      </c>
      <c r="Q641" s="4">
        <v>10.88</v>
      </c>
      <c r="R641" s="1">
        <f t="shared" si="28"/>
        <v>1</v>
      </c>
      <c r="S641">
        <v>1</v>
      </c>
      <c r="T641" t="s">
        <v>11</v>
      </c>
      <c r="U641" t="str">
        <f t="shared" si="29"/>
        <v>no</v>
      </c>
      <c r="Y641" t="s">
        <v>6006</v>
      </c>
    </row>
    <row r="642" spans="1:25" x14ac:dyDescent="0.25">
      <c r="A642" t="s">
        <v>1256</v>
      </c>
      <c r="B642" t="s">
        <v>1257</v>
      </c>
      <c r="C642" t="s">
        <v>1288</v>
      </c>
      <c r="E642" t="s">
        <v>1402</v>
      </c>
      <c r="F642">
        <v>1</v>
      </c>
      <c r="G642" t="s">
        <v>6018</v>
      </c>
      <c r="H642">
        <v>2021</v>
      </c>
      <c r="I642" t="s">
        <v>4</v>
      </c>
      <c r="J642" t="s">
        <v>6007</v>
      </c>
      <c r="K642" t="s">
        <v>5</v>
      </c>
      <c r="L642" t="s">
        <v>1379</v>
      </c>
      <c r="P642" s="4">
        <f t="shared" ref="P642:P705" si="30">IFERROR(IF(Q642&gt;0,Q642*1,0),0)</f>
        <v>27.84</v>
      </c>
      <c r="Q642" s="4">
        <v>27.84</v>
      </c>
      <c r="R642" s="1">
        <f t="shared" ref="R642:R705" si="31">IFERROR(IF(S642&gt;0,S642*1,0),0)</f>
        <v>1</v>
      </c>
      <c r="S642">
        <v>1</v>
      </c>
      <c r="T642" t="s">
        <v>11</v>
      </c>
      <c r="U642" t="str">
        <f t="shared" ref="U642:U705" si="32">IF(S642 = 1,"no","yes")</f>
        <v>no</v>
      </c>
      <c r="Y642" t="s">
        <v>6006</v>
      </c>
    </row>
    <row r="643" spans="1:25" x14ac:dyDescent="0.25">
      <c r="A643" t="s">
        <v>1256</v>
      </c>
      <c r="B643" t="s">
        <v>1257</v>
      </c>
      <c r="C643" t="s">
        <v>1288</v>
      </c>
      <c r="E643" t="s">
        <v>1403</v>
      </c>
      <c r="F643">
        <v>1</v>
      </c>
      <c r="G643" t="s">
        <v>6018</v>
      </c>
      <c r="H643">
        <v>2023</v>
      </c>
      <c r="I643" t="s">
        <v>4</v>
      </c>
      <c r="J643" t="s">
        <v>6007</v>
      </c>
      <c r="K643" t="s">
        <v>5</v>
      </c>
      <c r="L643" t="s">
        <v>1379</v>
      </c>
      <c r="P643" s="4">
        <f t="shared" si="30"/>
        <v>25</v>
      </c>
      <c r="Q643" s="4">
        <v>25</v>
      </c>
      <c r="R643" s="1">
        <f t="shared" si="31"/>
        <v>1</v>
      </c>
      <c r="S643">
        <v>1</v>
      </c>
      <c r="T643" t="s">
        <v>7</v>
      </c>
      <c r="U643" t="str">
        <f t="shared" si="32"/>
        <v>no</v>
      </c>
      <c r="Y643" t="s">
        <v>6006</v>
      </c>
    </row>
    <row r="644" spans="1:25" x14ac:dyDescent="0.25">
      <c r="A644" t="s">
        <v>1256</v>
      </c>
      <c r="B644" t="s">
        <v>1257</v>
      </c>
      <c r="C644" t="s">
        <v>1288</v>
      </c>
      <c r="E644" t="s">
        <v>1404</v>
      </c>
      <c r="F644">
        <v>1</v>
      </c>
      <c r="G644" t="s">
        <v>6018</v>
      </c>
      <c r="H644">
        <v>2022</v>
      </c>
      <c r="I644" t="s">
        <v>4</v>
      </c>
      <c r="J644" t="s">
        <v>6007</v>
      </c>
      <c r="K644" t="s">
        <v>5</v>
      </c>
      <c r="L644" t="s">
        <v>1379</v>
      </c>
      <c r="M644" t="s">
        <v>1388</v>
      </c>
      <c r="O644" t="s">
        <v>1405</v>
      </c>
      <c r="P644" s="4">
        <f t="shared" si="30"/>
        <v>41.54</v>
      </c>
      <c r="Q644" s="4">
        <v>41.54</v>
      </c>
      <c r="R644" s="1">
        <f t="shared" si="31"/>
        <v>1</v>
      </c>
      <c r="S644">
        <v>1</v>
      </c>
      <c r="T644" t="s">
        <v>7</v>
      </c>
      <c r="U644" t="str">
        <f t="shared" si="32"/>
        <v>no</v>
      </c>
      <c r="Y644" t="s">
        <v>6006</v>
      </c>
    </row>
    <row r="645" spans="1:25" x14ac:dyDescent="0.25">
      <c r="A645" t="s">
        <v>1256</v>
      </c>
      <c r="B645" t="s">
        <v>1257</v>
      </c>
      <c r="C645" t="s">
        <v>1288</v>
      </c>
      <c r="E645" t="s">
        <v>1406</v>
      </c>
      <c r="F645">
        <v>1</v>
      </c>
      <c r="G645" t="s">
        <v>6018</v>
      </c>
      <c r="H645">
        <v>2019</v>
      </c>
      <c r="I645" t="s">
        <v>4</v>
      </c>
      <c r="J645" t="s">
        <v>6007</v>
      </c>
      <c r="K645" t="s">
        <v>5</v>
      </c>
      <c r="L645" t="s">
        <v>1379</v>
      </c>
      <c r="M645" t="s">
        <v>1388</v>
      </c>
      <c r="O645" t="s">
        <v>1407</v>
      </c>
      <c r="P645" s="4">
        <f t="shared" si="30"/>
        <v>31.96</v>
      </c>
      <c r="Q645" s="4">
        <v>31.96</v>
      </c>
      <c r="R645" s="1">
        <f t="shared" si="31"/>
        <v>1</v>
      </c>
      <c r="S645">
        <v>1</v>
      </c>
      <c r="T645" t="s">
        <v>40</v>
      </c>
      <c r="U645" t="str">
        <f t="shared" si="32"/>
        <v>no</v>
      </c>
      <c r="Y645" t="s">
        <v>6006</v>
      </c>
    </row>
    <row r="646" spans="1:25" x14ac:dyDescent="0.25">
      <c r="A646" t="s">
        <v>1256</v>
      </c>
      <c r="B646" t="s">
        <v>1257</v>
      </c>
      <c r="C646" t="s">
        <v>1288</v>
      </c>
      <c r="E646" t="s">
        <v>1408</v>
      </c>
      <c r="F646">
        <v>1</v>
      </c>
      <c r="G646" t="s">
        <v>6018</v>
      </c>
      <c r="H646">
        <v>2017</v>
      </c>
      <c r="I646" t="s">
        <v>4</v>
      </c>
      <c r="J646" t="s">
        <v>6007</v>
      </c>
      <c r="K646" t="s">
        <v>5</v>
      </c>
      <c r="L646" t="s">
        <v>1260</v>
      </c>
      <c r="P646" s="4">
        <f t="shared" si="30"/>
        <v>36.92</v>
      </c>
      <c r="Q646" s="4">
        <v>36.92</v>
      </c>
      <c r="R646" s="1">
        <f t="shared" si="31"/>
        <v>0</v>
      </c>
      <c r="S646">
        <v>0</v>
      </c>
      <c r="T646" t="s">
        <v>17</v>
      </c>
      <c r="U646" t="str">
        <f t="shared" si="32"/>
        <v>yes</v>
      </c>
      <c r="Y646" t="s">
        <v>6006</v>
      </c>
    </row>
    <row r="647" spans="1:25" x14ac:dyDescent="0.25">
      <c r="A647" t="s">
        <v>1256</v>
      </c>
      <c r="B647" t="s">
        <v>1262</v>
      </c>
      <c r="C647" t="s">
        <v>1409</v>
      </c>
      <c r="D647" t="s">
        <v>1410</v>
      </c>
      <c r="E647" t="s">
        <v>1411</v>
      </c>
      <c r="F647">
        <v>1</v>
      </c>
      <c r="G647" t="s">
        <v>6018</v>
      </c>
      <c r="H647">
        <v>2016</v>
      </c>
      <c r="I647" t="s">
        <v>4</v>
      </c>
      <c r="J647" t="s">
        <v>6007</v>
      </c>
      <c r="K647" t="s">
        <v>5</v>
      </c>
      <c r="L647" t="s">
        <v>1412</v>
      </c>
      <c r="P647" s="4">
        <f t="shared" si="30"/>
        <v>153.99</v>
      </c>
      <c r="Q647" s="4">
        <v>153.99</v>
      </c>
      <c r="R647" s="1">
        <f t="shared" si="31"/>
        <v>0</v>
      </c>
      <c r="S647">
        <v>0</v>
      </c>
      <c r="T647" t="s">
        <v>40</v>
      </c>
      <c r="U647" t="str">
        <f t="shared" si="32"/>
        <v>yes</v>
      </c>
      <c r="Y647" t="s">
        <v>6006</v>
      </c>
    </row>
    <row r="648" spans="1:25" x14ac:dyDescent="0.25">
      <c r="A648" t="s">
        <v>1256</v>
      </c>
      <c r="B648" t="s">
        <v>1262</v>
      </c>
      <c r="C648" t="s">
        <v>1409</v>
      </c>
      <c r="D648" t="s">
        <v>1410</v>
      </c>
      <c r="E648" t="s">
        <v>1413</v>
      </c>
      <c r="F648">
        <v>1</v>
      </c>
      <c r="G648" t="s">
        <v>6018</v>
      </c>
      <c r="H648">
        <v>2015</v>
      </c>
      <c r="I648" t="s">
        <v>4</v>
      </c>
      <c r="J648" t="s">
        <v>6007</v>
      </c>
      <c r="K648" t="s">
        <v>5</v>
      </c>
      <c r="L648" t="s">
        <v>1412</v>
      </c>
      <c r="P648" s="4">
        <f t="shared" si="30"/>
        <v>47.5</v>
      </c>
      <c r="Q648" s="4">
        <v>47.5</v>
      </c>
      <c r="R648" s="1">
        <f t="shared" si="31"/>
        <v>1</v>
      </c>
      <c r="S648">
        <v>1</v>
      </c>
      <c r="T648" t="s">
        <v>11</v>
      </c>
      <c r="U648" t="str">
        <f t="shared" si="32"/>
        <v>no</v>
      </c>
      <c r="Y648" t="s">
        <v>6006</v>
      </c>
    </row>
    <row r="649" spans="1:25" x14ac:dyDescent="0.25">
      <c r="A649" t="s">
        <v>1256</v>
      </c>
      <c r="B649" t="s">
        <v>1262</v>
      </c>
      <c r="C649" t="s">
        <v>1409</v>
      </c>
      <c r="D649" t="s">
        <v>1410</v>
      </c>
      <c r="E649" t="s">
        <v>1414</v>
      </c>
      <c r="F649">
        <v>1</v>
      </c>
      <c r="G649" t="s">
        <v>6018</v>
      </c>
      <c r="H649">
        <v>2016</v>
      </c>
      <c r="I649" t="s">
        <v>4</v>
      </c>
      <c r="J649" t="s">
        <v>6007</v>
      </c>
      <c r="K649" t="s">
        <v>5</v>
      </c>
      <c r="L649" t="s">
        <v>1412</v>
      </c>
      <c r="P649" s="4">
        <f t="shared" si="30"/>
        <v>30</v>
      </c>
      <c r="Q649" s="4">
        <v>30</v>
      </c>
      <c r="R649" s="1">
        <f t="shared" si="31"/>
        <v>1</v>
      </c>
      <c r="S649">
        <v>1</v>
      </c>
      <c r="T649" t="s">
        <v>11</v>
      </c>
      <c r="U649" t="str">
        <f t="shared" si="32"/>
        <v>no</v>
      </c>
      <c r="Y649" t="s">
        <v>6006</v>
      </c>
    </row>
    <row r="650" spans="1:25" x14ac:dyDescent="0.25">
      <c r="A650" t="s">
        <v>1256</v>
      </c>
      <c r="B650" t="s">
        <v>1262</v>
      </c>
      <c r="C650" t="s">
        <v>1415</v>
      </c>
      <c r="D650" t="s">
        <v>1416</v>
      </c>
      <c r="E650" t="s">
        <v>1417</v>
      </c>
      <c r="F650">
        <v>1</v>
      </c>
      <c r="G650" t="s">
        <v>6018</v>
      </c>
      <c r="H650">
        <v>2016</v>
      </c>
      <c r="I650" t="s">
        <v>4</v>
      </c>
      <c r="J650" t="s">
        <v>6007</v>
      </c>
      <c r="K650" t="s">
        <v>5</v>
      </c>
      <c r="L650" t="s">
        <v>1418</v>
      </c>
      <c r="O650" t="s">
        <v>1419</v>
      </c>
      <c r="P650" s="4">
        <f t="shared" si="30"/>
        <v>87.5</v>
      </c>
      <c r="Q650" s="4">
        <v>87.5</v>
      </c>
      <c r="R650" s="1">
        <f t="shared" si="31"/>
        <v>1</v>
      </c>
      <c r="S650">
        <v>1</v>
      </c>
      <c r="T650" t="s">
        <v>17</v>
      </c>
      <c r="U650" t="str">
        <f t="shared" si="32"/>
        <v>no</v>
      </c>
      <c r="Y650" t="s">
        <v>6006</v>
      </c>
    </row>
    <row r="651" spans="1:25" x14ac:dyDescent="0.25">
      <c r="A651" t="s">
        <v>1256</v>
      </c>
      <c r="B651" t="s">
        <v>1262</v>
      </c>
      <c r="C651" t="s">
        <v>1420</v>
      </c>
      <c r="D651" t="s">
        <v>1421</v>
      </c>
      <c r="E651" t="s">
        <v>1422</v>
      </c>
      <c r="F651">
        <v>1</v>
      </c>
      <c r="G651" t="s">
        <v>6018</v>
      </c>
      <c r="H651">
        <v>2015</v>
      </c>
      <c r="I651" t="s">
        <v>4</v>
      </c>
      <c r="J651" t="s">
        <v>6007</v>
      </c>
      <c r="K651" t="s">
        <v>5</v>
      </c>
      <c r="L651" t="s">
        <v>1423</v>
      </c>
      <c r="M651" t="s">
        <v>347</v>
      </c>
      <c r="P651" s="4">
        <f t="shared" si="30"/>
        <v>16.899999999999999</v>
      </c>
      <c r="Q651" s="4">
        <v>16.899999999999999</v>
      </c>
      <c r="R651" s="1">
        <f t="shared" si="31"/>
        <v>1</v>
      </c>
      <c r="S651">
        <v>1</v>
      </c>
      <c r="T651" t="s">
        <v>17</v>
      </c>
      <c r="U651" t="str">
        <f t="shared" si="32"/>
        <v>no</v>
      </c>
      <c r="Y651" t="s">
        <v>6006</v>
      </c>
    </row>
    <row r="652" spans="1:25" x14ac:dyDescent="0.25">
      <c r="A652" t="s">
        <v>1256</v>
      </c>
      <c r="B652" t="s">
        <v>1262</v>
      </c>
      <c r="C652" t="s">
        <v>1420</v>
      </c>
      <c r="E652" t="s">
        <v>1424</v>
      </c>
      <c r="F652">
        <v>1</v>
      </c>
      <c r="G652" t="s">
        <v>6018</v>
      </c>
      <c r="H652">
        <v>2022</v>
      </c>
      <c r="I652" t="s">
        <v>4</v>
      </c>
      <c r="J652" t="s">
        <v>6007</v>
      </c>
      <c r="K652" t="s">
        <v>5</v>
      </c>
      <c r="L652" t="s">
        <v>1423</v>
      </c>
      <c r="M652" t="s">
        <v>347</v>
      </c>
      <c r="P652" s="4">
        <f t="shared" si="30"/>
        <v>162</v>
      </c>
      <c r="Q652" s="4">
        <v>162</v>
      </c>
      <c r="R652" s="1">
        <f t="shared" si="31"/>
        <v>1</v>
      </c>
      <c r="S652">
        <v>1</v>
      </c>
      <c r="T652" t="s">
        <v>7</v>
      </c>
      <c r="U652" t="str">
        <f t="shared" si="32"/>
        <v>no</v>
      </c>
      <c r="Y652" t="s">
        <v>6006</v>
      </c>
    </row>
    <row r="653" spans="1:25" x14ac:dyDescent="0.25">
      <c r="A653" t="s">
        <v>1256</v>
      </c>
      <c r="B653" t="s">
        <v>1262</v>
      </c>
      <c r="C653" t="s">
        <v>1420</v>
      </c>
      <c r="E653" t="s">
        <v>1425</v>
      </c>
      <c r="F653">
        <v>1</v>
      </c>
      <c r="G653" t="s">
        <v>6018</v>
      </c>
      <c r="H653">
        <v>2013</v>
      </c>
      <c r="I653" t="s">
        <v>4</v>
      </c>
      <c r="J653" t="s">
        <v>6007</v>
      </c>
      <c r="K653" t="s">
        <v>5</v>
      </c>
      <c r="L653" t="s">
        <v>1423</v>
      </c>
      <c r="M653" t="s">
        <v>347</v>
      </c>
      <c r="P653" s="4">
        <f t="shared" si="30"/>
        <v>28.5</v>
      </c>
      <c r="Q653" s="4">
        <v>28.5</v>
      </c>
      <c r="R653" s="1">
        <f t="shared" si="31"/>
        <v>1</v>
      </c>
      <c r="S653">
        <v>1</v>
      </c>
      <c r="T653" t="s">
        <v>17</v>
      </c>
      <c r="U653" t="str">
        <f t="shared" si="32"/>
        <v>no</v>
      </c>
      <c r="Y653" t="s">
        <v>6006</v>
      </c>
    </row>
    <row r="654" spans="1:25" x14ac:dyDescent="0.25">
      <c r="A654" t="s">
        <v>1256</v>
      </c>
      <c r="B654" t="s">
        <v>1262</v>
      </c>
      <c r="C654" t="s">
        <v>1426</v>
      </c>
      <c r="D654" t="s">
        <v>1426</v>
      </c>
      <c r="E654" t="s">
        <v>1427</v>
      </c>
      <c r="F654">
        <v>1</v>
      </c>
      <c r="G654" t="s">
        <v>6018</v>
      </c>
      <c r="H654">
        <v>2023</v>
      </c>
      <c r="I654" t="s">
        <v>4</v>
      </c>
      <c r="J654" t="s">
        <v>6007</v>
      </c>
      <c r="K654" t="s">
        <v>5</v>
      </c>
      <c r="L654" t="s">
        <v>1428</v>
      </c>
      <c r="P654" s="4">
        <f t="shared" si="30"/>
        <v>4.92</v>
      </c>
      <c r="Q654" s="4">
        <v>4.92</v>
      </c>
      <c r="R654" s="1">
        <f t="shared" si="31"/>
        <v>1</v>
      </c>
      <c r="S654">
        <v>1</v>
      </c>
      <c r="T654" t="s">
        <v>17</v>
      </c>
      <c r="U654" t="str">
        <f t="shared" si="32"/>
        <v>no</v>
      </c>
      <c r="Y654" t="s">
        <v>6006</v>
      </c>
    </row>
    <row r="655" spans="1:25" x14ac:dyDescent="0.25">
      <c r="A655" t="s">
        <v>1256</v>
      </c>
      <c r="B655" t="s">
        <v>1262</v>
      </c>
      <c r="C655" t="s">
        <v>1426</v>
      </c>
      <c r="E655" t="s">
        <v>1429</v>
      </c>
      <c r="F655">
        <v>1</v>
      </c>
      <c r="G655" t="s">
        <v>6018</v>
      </c>
      <c r="H655">
        <v>2022</v>
      </c>
      <c r="I655" t="s">
        <v>4</v>
      </c>
      <c r="J655" t="s">
        <v>6007</v>
      </c>
      <c r="K655" t="s">
        <v>5</v>
      </c>
      <c r="L655" t="s">
        <v>1428</v>
      </c>
      <c r="P655" s="4">
        <f t="shared" si="30"/>
        <v>37.5</v>
      </c>
      <c r="Q655" s="4">
        <v>37.5</v>
      </c>
      <c r="R655" s="1">
        <f t="shared" si="31"/>
        <v>1</v>
      </c>
      <c r="S655">
        <v>1</v>
      </c>
      <c r="T655" t="s">
        <v>17</v>
      </c>
      <c r="U655" t="str">
        <f t="shared" si="32"/>
        <v>no</v>
      </c>
      <c r="Y655" t="s">
        <v>6006</v>
      </c>
    </row>
    <row r="656" spans="1:25" x14ac:dyDescent="0.25">
      <c r="A656" t="s">
        <v>1256</v>
      </c>
      <c r="B656" t="s">
        <v>1262</v>
      </c>
      <c r="C656" t="s">
        <v>1426</v>
      </c>
      <c r="E656" t="s">
        <v>1430</v>
      </c>
      <c r="F656">
        <v>1</v>
      </c>
      <c r="G656" t="s">
        <v>6018</v>
      </c>
      <c r="H656">
        <v>2020</v>
      </c>
      <c r="I656" t="s">
        <v>4</v>
      </c>
      <c r="J656" t="s">
        <v>6007</v>
      </c>
      <c r="K656" t="s">
        <v>5</v>
      </c>
      <c r="L656" t="s">
        <v>1428</v>
      </c>
      <c r="P656" s="4">
        <f t="shared" si="30"/>
        <v>64.86</v>
      </c>
      <c r="Q656" s="4">
        <v>64.86</v>
      </c>
      <c r="R656" s="1">
        <f t="shared" si="31"/>
        <v>1</v>
      </c>
      <c r="S656">
        <v>1</v>
      </c>
      <c r="T656" t="s">
        <v>17</v>
      </c>
      <c r="U656" t="str">
        <f t="shared" si="32"/>
        <v>no</v>
      </c>
      <c r="Y656" t="s">
        <v>6006</v>
      </c>
    </row>
    <row r="657" spans="1:25" x14ac:dyDescent="0.25">
      <c r="A657" t="s">
        <v>1256</v>
      </c>
      <c r="B657" t="s">
        <v>1257</v>
      </c>
      <c r="C657" t="s">
        <v>1431</v>
      </c>
      <c r="E657" t="s">
        <v>1432</v>
      </c>
      <c r="F657">
        <v>1</v>
      </c>
      <c r="G657" t="s">
        <v>6018</v>
      </c>
      <c r="H657">
        <v>2019</v>
      </c>
      <c r="I657" t="s">
        <v>4</v>
      </c>
      <c r="J657" t="s">
        <v>6007</v>
      </c>
      <c r="K657" t="s">
        <v>5</v>
      </c>
      <c r="L657" t="s">
        <v>1260</v>
      </c>
      <c r="P657" s="4">
        <f t="shared" si="30"/>
        <v>74</v>
      </c>
      <c r="Q657" s="4">
        <v>74</v>
      </c>
      <c r="R657" s="1">
        <f t="shared" si="31"/>
        <v>1</v>
      </c>
      <c r="S657">
        <v>1</v>
      </c>
      <c r="T657" t="s">
        <v>11</v>
      </c>
      <c r="U657" t="str">
        <f t="shared" si="32"/>
        <v>no</v>
      </c>
      <c r="Y657" t="s">
        <v>6006</v>
      </c>
    </row>
    <row r="658" spans="1:25" x14ac:dyDescent="0.25">
      <c r="A658" t="s">
        <v>1256</v>
      </c>
      <c r="B658" t="s">
        <v>1257</v>
      </c>
      <c r="C658" t="s">
        <v>1431</v>
      </c>
      <c r="E658" t="s">
        <v>1433</v>
      </c>
      <c r="F658">
        <v>1</v>
      </c>
      <c r="G658" t="s">
        <v>6018</v>
      </c>
      <c r="H658">
        <v>2019</v>
      </c>
      <c r="I658" t="s">
        <v>4</v>
      </c>
      <c r="J658" t="s">
        <v>6007</v>
      </c>
      <c r="K658" t="s">
        <v>5</v>
      </c>
      <c r="L658" t="s">
        <v>1260</v>
      </c>
      <c r="P658" s="4">
        <f t="shared" si="30"/>
        <v>72</v>
      </c>
      <c r="Q658" s="4">
        <v>72</v>
      </c>
      <c r="R658" s="1">
        <f t="shared" si="31"/>
        <v>1</v>
      </c>
      <c r="S658">
        <v>1</v>
      </c>
      <c r="T658" t="s">
        <v>11</v>
      </c>
      <c r="U658" t="str">
        <f t="shared" si="32"/>
        <v>no</v>
      </c>
      <c r="Y658" t="s">
        <v>6006</v>
      </c>
    </row>
    <row r="659" spans="1:25" x14ac:dyDescent="0.25">
      <c r="A659" t="s">
        <v>1256</v>
      </c>
      <c r="B659" t="s">
        <v>1262</v>
      </c>
      <c r="C659" t="s">
        <v>1434</v>
      </c>
      <c r="D659" t="s">
        <v>1435</v>
      </c>
      <c r="E659" t="s">
        <v>1436</v>
      </c>
      <c r="F659">
        <v>1</v>
      </c>
      <c r="G659" t="s">
        <v>6018</v>
      </c>
      <c r="H659">
        <v>2019</v>
      </c>
      <c r="I659" t="s">
        <v>4</v>
      </c>
      <c r="J659" t="s">
        <v>6007</v>
      </c>
      <c r="K659" t="s">
        <v>5</v>
      </c>
      <c r="L659" t="s">
        <v>1437</v>
      </c>
      <c r="P659" s="4">
        <f t="shared" si="30"/>
        <v>23.56</v>
      </c>
      <c r="Q659" s="4">
        <v>23.56</v>
      </c>
      <c r="R659" s="1">
        <f t="shared" si="31"/>
        <v>1</v>
      </c>
      <c r="S659">
        <v>1</v>
      </c>
      <c r="T659" t="s">
        <v>11</v>
      </c>
      <c r="U659" t="str">
        <f t="shared" si="32"/>
        <v>no</v>
      </c>
      <c r="Y659" t="s">
        <v>6006</v>
      </c>
    </row>
    <row r="660" spans="1:25" x14ac:dyDescent="0.25">
      <c r="A660" t="s">
        <v>1256</v>
      </c>
      <c r="B660" t="s">
        <v>1262</v>
      </c>
      <c r="C660" t="s">
        <v>1434</v>
      </c>
      <c r="D660" t="s">
        <v>1438</v>
      </c>
      <c r="E660" t="s">
        <v>1439</v>
      </c>
      <c r="F660">
        <v>1</v>
      </c>
      <c r="G660" t="s">
        <v>6018</v>
      </c>
      <c r="H660">
        <v>2023</v>
      </c>
      <c r="I660" t="s">
        <v>4</v>
      </c>
      <c r="J660" t="s">
        <v>6007</v>
      </c>
      <c r="K660" t="s">
        <v>5</v>
      </c>
      <c r="L660" t="s">
        <v>1440</v>
      </c>
      <c r="P660" s="4">
        <f t="shared" si="30"/>
        <v>55</v>
      </c>
      <c r="Q660" s="4">
        <v>55</v>
      </c>
      <c r="R660" s="1">
        <f t="shared" si="31"/>
        <v>1</v>
      </c>
      <c r="S660">
        <v>1</v>
      </c>
      <c r="T660" t="s">
        <v>7</v>
      </c>
      <c r="U660" t="str">
        <f t="shared" si="32"/>
        <v>no</v>
      </c>
      <c r="Y660" t="s">
        <v>6006</v>
      </c>
    </row>
    <row r="661" spans="1:25" x14ac:dyDescent="0.25">
      <c r="A661" t="s">
        <v>1256</v>
      </c>
      <c r="B661" t="s">
        <v>1262</v>
      </c>
      <c r="C661" t="s">
        <v>1441</v>
      </c>
      <c r="D661" t="s">
        <v>1442</v>
      </c>
      <c r="E661" t="s">
        <v>1443</v>
      </c>
      <c r="F661">
        <v>1</v>
      </c>
      <c r="G661" t="s">
        <v>6018</v>
      </c>
      <c r="H661">
        <v>2016</v>
      </c>
      <c r="I661" t="s">
        <v>4</v>
      </c>
      <c r="J661" t="s">
        <v>6007</v>
      </c>
      <c r="K661" t="s">
        <v>21</v>
      </c>
      <c r="L661" t="s">
        <v>22</v>
      </c>
      <c r="N661" t="s">
        <v>56</v>
      </c>
      <c r="O661" t="s">
        <v>1444</v>
      </c>
      <c r="P661" s="4">
        <f t="shared" si="30"/>
        <v>264.75</v>
      </c>
      <c r="Q661" s="4">
        <v>264.75</v>
      </c>
      <c r="R661" s="1">
        <f t="shared" si="31"/>
        <v>0</v>
      </c>
      <c r="S661">
        <v>0</v>
      </c>
      <c r="T661" t="s">
        <v>40</v>
      </c>
      <c r="U661" t="str">
        <f t="shared" si="32"/>
        <v>yes</v>
      </c>
      <c r="Y661" t="s">
        <v>6006</v>
      </c>
    </row>
    <row r="662" spans="1:25" x14ac:dyDescent="0.25">
      <c r="A662" t="s">
        <v>1256</v>
      </c>
      <c r="B662" t="s">
        <v>1257</v>
      </c>
      <c r="C662" t="s">
        <v>1441</v>
      </c>
      <c r="D662" t="s">
        <v>1445</v>
      </c>
      <c r="E662" t="s">
        <v>1446</v>
      </c>
      <c r="F662">
        <v>1</v>
      </c>
      <c r="G662" t="s">
        <v>6018</v>
      </c>
      <c r="H662">
        <v>2019</v>
      </c>
      <c r="I662" t="s">
        <v>4</v>
      </c>
      <c r="J662" t="s">
        <v>6007</v>
      </c>
      <c r="K662" t="s">
        <v>334</v>
      </c>
      <c r="L662" t="s">
        <v>1447</v>
      </c>
      <c r="M662" t="s">
        <v>347</v>
      </c>
      <c r="P662" s="4">
        <f t="shared" si="30"/>
        <v>89.600000000000009</v>
      </c>
      <c r="Q662" s="4">
        <v>89.600000000000009</v>
      </c>
      <c r="R662" s="1">
        <f t="shared" si="31"/>
        <v>1</v>
      </c>
      <c r="S662">
        <v>1</v>
      </c>
      <c r="T662" t="s">
        <v>11</v>
      </c>
      <c r="U662" t="str">
        <f t="shared" si="32"/>
        <v>no</v>
      </c>
      <c r="Y662" t="s">
        <v>6006</v>
      </c>
    </row>
    <row r="663" spans="1:25" x14ac:dyDescent="0.25">
      <c r="A663" t="s">
        <v>1256</v>
      </c>
      <c r="B663" t="s">
        <v>1257</v>
      </c>
      <c r="C663" t="s">
        <v>1441</v>
      </c>
      <c r="D663" t="s">
        <v>1448</v>
      </c>
      <c r="E663" t="s">
        <v>1449</v>
      </c>
      <c r="F663">
        <v>1</v>
      </c>
      <c r="G663" t="s">
        <v>6018</v>
      </c>
      <c r="H663">
        <v>2020</v>
      </c>
      <c r="I663" t="s">
        <v>4</v>
      </c>
      <c r="J663" t="s">
        <v>6007</v>
      </c>
      <c r="K663" t="s">
        <v>334</v>
      </c>
      <c r="L663" t="s">
        <v>1447</v>
      </c>
      <c r="M663" t="s">
        <v>347</v>
      </c>
      <c r="P663" s="4">
        <f t="shared" si="30"/>
        <v>84</v>
      </c>
      <c r="Q663" s="4">
        <v>84</v>
      </c>
      <c r="R663" s="1">
        <f t="shared" si="31"/>
        <v>1</v>
      </c>
      <c r="S663">
        <v>1</v>
      </c>
      <c r="T663" t="s">
        <v>11</v>
      </c>
      <c r="U663" t="str">
        <f t="shared" si="32"/>
        <v>no</v>
      </c>
      <c r="Y663" t="s">
        <v>6006</v>
      </c>
    </row>
    <row r="664" spans="1:25" x14ac:dyDescent="0.25">
      <c r="A664" t="s">
        <v>1256</v>
      </c>
      <c r="B664" t="s">
        <v>1262</v>
      </c>
      <c r="C664" t="s">
        <v>1450</v>
      </c>
      <c r="D664" t="s">
        <v>1451</v>
      </c>
      <c r="E664" t="s">
        <v>1452</v>
      </c>
      <c r="F664">
        <v>1</v>
      </c>
      <c r="G664" t="s">
        <v>6018</v>
      </c>
      <c r="H664">
        <v>2016</v>
      </c>
      <c r="I664" t="s">
        <v>4</v>
      </c>
      <c r="J664" t="s">
        <v>6007</v>
      </c>
      <c r="K664" t="s">
        <v>5</v>
      </c>
      <c r="L664" t="s">
        <v>1440</v>
      </c>
      <c r="P664" s="4">
        <f t="shared" si="30"/>
        <v>21.84</v>
      </c>
      <c r="Q664" s="4">
        <v>21.84</v>
      </c>
      <c r="R664" s="1">
        <f t="shared" si="31"/>
        <v>1</v>
      </c>
      <c r="S664">
        <v>1</v>
      </c>
      <c r="T664" t="s">
        <v>11</v>
      </c>
      <c r="U664" t="str">
        <f t="shared" si="32"/>
        <v>no</v>
      </c>
      <c r="Y664" t="s">
        <v>6006</v>
      </c>
    </row>
    <row r="665" spans="1:25" x14ac:dyDescent="0.25">
      <c r="A665" t="s">
        <v>1256</v>
      </c>
      <c r="B665" t="s">
        <v>1257</v>
      </c>
      <c r="C665" t="s">
        <v>1453</v>
      </c>
      <c r="D665" t="s">
        <v>1454</v>
      </c>
      <c r="E665" t="s">
        <v>1455</v>
      </c>
      <c r="F665">
        <v>1</v>
      </c>
      <c r="G665" t="s">
        <v>6018</v>
      </c>
      <c r="H665">
        <v>2014</v>
      </c>
      <c r="I665" t="s">
        <v>4</v>
      </c>
      <c r="J665" t="s">
        <v>6007</v>
      </c>
      <c r="K665" t="s">
        <v>5</v>
      </c>
      <c r="L665" t="s">
        <v>1456</v>
      </c>
      <c r="P665" s="4">
        <f t="shared" si="30"/>
        <v>13</v>
      </c>
      <c r="Q665" s="4">
        <v>13</v>
      </c>
      <c r="R665" s="1">
        <f t="shared" si="31"/>
        <v>1</v>
      </c>
      <c r="S665">
        <v>1</v>
      </c>
      <c r="T665" t="s">
        <v>17</v>
      </c>
      <c r="U665" t="str">
        <f t="shared" si="32"/>
        <v>no</v>
      </c>
      <c r="Y665" t="s">
        <v>6006</v>
      </c>
    </row>
    <row r="666" spans="1:25" x14ac:dyDescent="0.25">
      <c r="A666" t="s">
        <v>1256</v>
      </c>
      <c r="B666" t="s">
        <v>1257</v>
      </c>
      <c r="C666" t="s">
        <v>1453</v>
      </c>
      <c r="D666" t="s">
        <v>1454</v>
      </c>
      <c r="E666" t="s">
        <v>1457</v>
      </c>
      <c r="F666">
        <v>1</v>
      </c>
      <c r="G666" t="s">
        <v>6018</v>
      </c>
      <c r="H666">
        <v>2015</v>
      </c>
      <c r="I666" t="s">
        <v>4</v>
      </c>
      <c r="J666" t="s">
        <v>6007</v>
      </c>
      <c r="K666" t="s">
        <v>5</v>
      </c>
      <c r="L666" t="s">
        <v>1456</v>
      </c>
      <c r="P666" s="4">
        <f t="shared" si="30"/>
        <v>21.58</v>
      </c>
      <c r="Q666" s="4">
        <v>21.58</v>
      </c>
      <c r="R666" s="1">
        <f t="shared" si="31"/>
        <v>1</v>
      </c>
      <c r="S666">
        <v>1</v>
      </c>
      <c r="T666" t="s">
        <v>17</v>
      </c>
      <c r="U666" t="str">
        <f t="shared" si="32"/>
        <v>no</v>
      </c>
      <c r="Y666" t="s">
        <v>6006</v>
      </c>
    </row>
    <row r="667" spans="1:25" x14ac:dyDescent="0.25">
      <c r="A667" t="s">
        <v>1256</v>
      </c>
      <c r="B667" t="s">
        <v>1257</v>
      </c>
      <c r="C667" t="s">
        <v>1453</v>
      </c>
      <c r="D667" t="s">
        <v>1458</v>
      </c>
      <c r="E667" t="s">
        <v>1459</v>
      </c>
      <c r="F667">
        <v>1</v>
      </c>
      <c r="G667" t="s">
        <v>6018</v>
      </c>
      <c r="H667">
        <v>2023</v>
      </c>
      <c r="I667" t="s">
        <v>4</v>
      </c>
      <c r="J667" t="s">
        <v>6007</v>
      </c>
      <c r="K667" t="s">
        <v>5</v>
      </c>
      <c r="L667" t="s">
        <v>1456</v>
      </c>
      <c r="P667" s="4">
        <f t="shared" si="30"/>
        <v>64.5</v>
      </c>
      <c r="Q667" s="4">
        <v>64.5</v>
      </c>
      <c r="R667" s="1">
        <f t="shared" si="31"/>
        <v>1</v>
      </c>
      <c r="S667">
        <v>1</v>
      </c>
      <c r="T667" t="s">
        <v>7</v>
      </c>
      <c r="U667" t="str">
        <f t="shared" si="32"/>
        <v>no</v>
      </c>
      <c r="Y667" t="s">
        <v>6006</v>
      </c>
    </row>
    <row r="668" spans="1:25" x14ac:dyDescent="0.25">
      <c r="A668" t="s">
        <v>1256</v>
      </c>
      <c r="B668" t="s">
        <v>1257</v>
      </c>
      <c r="C668" t="s">
        <v>1453</v>
      </c>
      <c r="D668" t="s">
        <v>1458</v>
      </c>
      <c r="E668" t="s">
        <v>1460</v>
      </c>
      <c r="F668">
        <v>1</v>
      </c>
      <c r="G668" t="s">
        <v>6018</v>
      </c>
      <c r="H668">
        <v>2022</v>
      </c>
      <c r="I668" t="s">
        <v>4</v>
      </c>
      <c r="J668" t="s">
        <v>6007</v>
      </c>
      <c r="K668" t="s">
        <v>5</v>
      </c>
      <c r="L668" t="s">
        <v>1456</v>
      </c>
      <c r="P668" s="4">
        <f t="shared" si="30"/>
        <v>80.25</v>
      </c>
      <c r="Q668" s="4">
        <v>80.25</v>
      </c>
      <c r="R668" s="1">
        <f t="shared" si="31"/>
        <v>1</v>
      </c>
      <c r="S668">
        <v>1</v>
      </c>
      <c r="T668" t="s">
        <v>7</v>
      </c>
      <c r="U668" t="str">
        <f t="shared" si="32"/>
        <v>no</v>
      </c>
      <c r="Y668" t="s">
        <v>6006</v>
      </c>
    </row>
    <row r="669" spans="1:25" x14ac:dyDescent="0.25">
      <c r="A669" t="s">
        <v>1256</v>
      </c>
      <c r="B669" t="s">
        <v>1257</v>
      </c>
      <c r="C669" t="s">
        <v>1453</v>
      </c>
      <c r="D669" t="s">
        <v>1454</v>
      </c>
      <c r="E669" t="s">
        <v>1461</v>
      </c>
      <c r="F669">
        <v>1</v>
      </c>
      <c r="G669" t="s">
        <v>6018</v>
      </c>
      <c r="H669">
        <v>2023</v>
      </c>
      <c r="I669" t="s">
        <v>4</v>
      </c>
      <c r="J669" t="s">
        <v>6007</v>
      </c>
      <c r="K669" t="s">
        <v>5</v>
      </c>
      <c r="L669" t="s">
        <v>1456</v>
      </c>
      <c r="P669" s="4">
        <f t="shared" si="30"/>
        <v>152.30500000000001</v>
      </c>
      <c r="Q669" s="4">
        <v>152.30500000000001</v>
      </c>
      <c r="R669" s="1">
        <f t="shared" si="31"/>
        <v>1</v>
      </c>
      <c r="S669">
        <v>1</v>
      </c>
      <c r="T669" t="s">
        <v>7</v>
      </c>
      <c r="U669" t="str">
        <f t="shared" si="32"/>
        <v>no</v>
      </c>
      <c r="Y669" t="s">
        <v>6006</v>
      </c>
    </row>
    <row r="670" spans="1:25" x14ac:dyDescent="0.25">
      <c r="A670" t="s">
        <v>1256</v>
      </c>
      <c r="B670" t="s">
        <v>1257</v>
      </c>
      <c r="C670" t="s">
        <v>1453</v>
      </c>
      <c r="D670" t="s">
        <v>1458</v>
      </c>
      <c r="E670" t="s">
        <v>1462</v>
      </c>
      <c r="F670">
        <v>1</v>
      </c>
      <c r="G670" t="s">
        <v>6018</v>
      </c>
      <c r="H670">
        <v>2020</v>
      </c>
      <c r="I670" t="s">
        <v>4</v>
      </c>
      <c r="J670" t="s">
        <v>6007</v>
      </c>
      <c r="K670" t="s">
        <v>5</v>
      </c>
      <c r="L670" t="s">
        <v>1456</v>
      </c>
      <c r="P670" s="4">
        <f t="shared" si="30"/>
        <v>70.400000000000006</v>
      </c>
      <c r="Q670" s="4">
        <v>70.400000000000006</v>
      </c>
      <c r="R670" s="1">
        <f t="shared" si="31"/>
        <v>1</v>
      </c>
      <c r="S670">
        <v>1</v>
      </c>
      <c r="T670" t="s">
        <v>11</v>
      </c>
      <c r="U670" t="str">
        <f t="shared" si="32"/>
        <v>no</v>
      </c>
      <c r="Y670" t="s">
        <v>6006</v>
      </c>
    </row>
    <row r="671" spans="1:25" x14ac:dyDescent="0.25">
      <c r="A671" t="s">
        <v>1256</v>
      </c>
      <c r="B671" t="s">
        <v>1257</v>
      </c>
      <c r="C671" t="s">
        <v>1453</v>
      </c>
      <c r="D671" t="s">
        <v>1454</v>
      </c>
      <c r="E671" t="s">
        <v>1463</v>
      </c>
      <c r="F671">
        <v>1</v>
      </c>
      <c r="G671" t="s">
        <v>6018</v>
      </c>
      <c r="H671">
        <v>2023</v>
      </c>
      <c r="I671" t="s">
        <v>4</v>
      </c>
      <c r="J671" t="s">
        <v>6007</v>
      </c>
      <c r="K671" t="s">
        <v>5</v>
      </c>
      <c r="L671" t="s">
        <v>1456</v>
      </c>
      <c r="P671" s="4">
        <f t="shared" si="30"/>
        <v>161.28</v>
      </c>
      <c r="Q671" s="4">
        <v>161.28</v>
      </c>
      <c r="R671" s="1">
        <f t="shared" si="31"/>
        <v>1</v>
      </c>
      <c r="S671">
        <v>1</v>
      </c>
      <c r="T671" t="s">
        <v>7</v>
      </c>
      <c r="U671" t="str">
        <f t="shared" si="32"/>
        <v>no</v>
      </c>
      <c r="Y671" t="s">
        <v>6006</v>
      </c>
    </row>
    <row r="672" spans="1:25" x14ac:dyDescent="0.25">
      <c r="A672" t="s">
        <v>1256</v>
      </c>
      <c r="B672" t="s">
        <v>1257</v>
      </c>
      <c r="C672" t="s">
        <v>1453</v>
      </c>
      <c r="D672" t="s">
        <v>1454</v>
      </c>
      <c r="E672" t="s">
        <v>1464</v>
      </c>
      <c r="F672">
        <v>1</v>
      </c>
      <c r="G672" t="s">
        <v>6018</v>
      </c>
      <c r="H672">
        <v>2023</v>
      </c>
      <c r="I672" t="s">
        <v>4</v>
      </c>
      <c r="J672" t="s">
        <v>6007</v>
      </c>
      <c r="K672" t="s">
        <v>5</v>
      </c>
      <c r="L672" t="s">
        <v>1456</v>
      </c>
      <c r="P672" s="4">
        <f t="shared" si="30"/>
        <v>61.5</v>
      </c>
      <c r="Q672" s="4">
        <v>61.5</v>
      </c>
      <c r="R672" s="1">
        <f t="shared" si="31"/>
        <v>1</v>
      </c>
      <c r="S672">
        <v>1</v>
      </c>
      <c r="T672" t="s">
        <v>7</v>
      </c>
      <c r="U672" t="str">
        <f t="shared" si="32"/>
        <v>no</v>
      </c>
      <c r="Y672" t="s">
        <v>6006</v>
      </c>
    </row>
    <row r="673" spans="1:25" x14ac:dyDescent="0.25">
      <c r="A673" t="s">
        <v>1256</v>
      </c>
      <c r="B673" t="s">
        <v>1257</v>
      </c>
      <c r="C673" t="s">
        <v>1453</v>
      </c>
      <c r="D673" t="s">
        <v>1454</v>
      </c>
      <c r="E673" t="s">
        <v>1465</v>
      </c>
      <c r="F673">
        <v>1</v>
      </c>
      <c r="G673" t="s">
        <v>6018</v>
      </c>
      <c r="H673">
        <v>2019</v>
      </c>
      <c r="I673" t="s">
        <v>4</v>
      </c>
      <c r="J673" t="s">
        <v>6007</v>
      </c>
      <c r="K673" t="s">
        <v>5</v>
      </c>
      <c r="L673" t="s">
        <v>1456</v>
      </c>
      <c r="P673" s="4">
        <f t="shared" si="30"/>
        <v>128.71</v>
      </c>
      <c r="Q673" s="4">
        <v>128.71</v>
      </c>
      <c r="R673" s="1">
        <f t="shared" si="31"/>
        <v>1</v>
      </c>
      <c r="S673">
        <v>1</v>
      </c>
      <c r="T673" t="s">
        <v>11</v>
      </c>
      <c r="U673" t="str">
        <f t="shared" si="32"/>
        <v>no</v>
      </c>
      <c r="Y673" t="s">
        <v>6006</v>
      </c>
    </row>
    <row r="674" spans="1:25" x14ac:dyDescent="0.25">
      <c r="A674" t="s">
        <v>1256</v>
      </c>
      <c r="B674" t="s">
        <v>1257</v>
      </c>
      <c r="C674" t="s">
        <v>1466</v>
      </c>
      <c r="E674" t="s">
        <v>1467</v>
      </c>
      <c r="F674">
        <v>1</v>
      </c>
      <c r="G674" t="s">
        <v>6018</v>
      </c>
      <c r="H674">
        <v>2015</v>
      </c>
      <c r="I674" t="s">
        <v>4</v>
      </c>
      <c r="J674" t="s">
        <v>6007</v>
      </c>
      <c r="K674" t="s">
        <v>5</v>
      </c>
      <c r="L674" t="s">
        <v>1468</v>
      </c>
      <c r="N674" t="s">
        <v>1469</v>
      </c>
      <c r="P674" s="4">
        <f t="shared" si="30"/>
        <v>370.42500000000001</v>
      </c>
      <c r="Q674" s="4">
        <v>370.42500000000001</v>
      </c>
      <c r="R674" s="1">
        <f t="shared" si="31"/>
        <v>1</v>
      </c>
      <c r="S674">
        <v>1</v>
      </c>
      <c r="T674" t="s">
        <v>11</v>
      </c>
      <c r="U674" t="str">
        <f t="shared" si="32"/>
        <v>no</v>
      </c>
      <c r="Y674" t="s">
        <v>6006</v>
      </c>
    </row>
    <row r="675" spans="1:25" x14ac:dyDescent="0.25">
      <c r="A675" t="s">
        <v>1256</v>
      </c>
      <c r="B675" t="s">
        <v>1257</v>
      </c>
      <c r="C675" t="s">
        <v>1466</v>
      </c>
      <c r="D675" t="s">
        <v>1466</v>
      </c>
      <c r="E675" t="s">
        <v>1470</v>
      </c>
      <c r="F675">
        <v>1</v>
      </c>
      <c r="G675" t="s">
        <v>6018</v>
      </c>
      <c r="H675">
        <v>2017</v>
      </c>
      <c r="I675" t="s">
        <v>4</v>
      </c>
      <c r="J675" t="s">
        <v>6007</v>
      </c>
      <c r="K675" t="s">
        <v>5</v>
      </c>
      <c r="L675" t="s">
        <v>1471</v>
      </c>
      <c r="M675" t="s">
        <v>1472</v>
      </c>
      <c r="P675" s="4">
        <f t="shared" si="30"/>
        <v>75.399999999999991</v>
      </c>
      <c r="Q675" s="4">
        <v>75.399999999999991</v>
      </c>
      <c r="R675" s="1">
        <f t="shared" si="31"/>
        <v>1</v>
      </c>
      <c r="S675">
        <v>1</v>
      </c>
      <c r="T675" t="s">
        <v>11</v>
      </c>
      <c r="U675" t="str">
        <f t="shared" si="32"/>
        <v>no</v>
      </c>
      <c r="Y675" t="s">
        <v>6006</v>
      </c>
    </row>
    <row r="676" spans="1:25" x14ac:dyDescent="0.25">
      <c r="A676" t="s">
        <v>1256</v>
      </c>
      <c r="B676" t="s">
        <v>1257</v>
      </c>
      <c r="C676" t="s">
        <v>1466</v>
      </c>
      <c r="D676" t="s">
        <v>1473</v>
      </c>
      <c r="E676" t="s">
        <v>1474</v>
      </c>
      <c r="F676">
        <v>1</v>
      </c>
      <c r="G676" t="s">
        <v>6018</v>
      </c>
      <c r="H676">
        <v>2016</v>
      </c>
      <c r="I676" t="s">
        <v>4</v>
      </c>
      <c r="J676" t="s">
        <v>6007</v>
      </c>
      <c r="K676" t="s">
        <v>5</v>
      </c>
      <c r="L676" t="s">
        <v>1475</v>
      </c>
      <c r="M676" t="s">
        <v>347</v>
      </c>
      <c r="P676" s="4">
        <f t="shared" si="30"/>
        <v>72</v>
      </c>
      <c r="Q676" s="4">
        <v>72</v>
      </c>
      <c r="R676" s="1">
        <f t="shared" si="31"/>
        <v>1</v>
      </c>
      <c r="S676">
        <v>1</v>
      </c>
      <c r="T676" t="s">
        <v>979</v>
      </c>
      <c r="U676" t="str">
        <f t="shared" si="32"/>
        <v>no</v>
      </c>
      <c r="Y676" t="s">
        <v>6006</v>
      </c>
    </row>
    <row r="677" spans="1:25" x14ac:dyDescent="0.25">
      <c r="A677" t="s">
        <v>1256</v>
      </c>
      <c r="B677" t="s">
        <v>1257</v>
      </c>
      <c r="C677" t="s">
        <v>1466</v>
      </c>
      <c r="E677" t="s">
        <v>1476</v>
      </c>
      <c r="F677">
        <v>1</v>
      </c>
      <c r="G677" t="s">
        <v>6018</v>
      </c>
      <c r="H677">
        <v>2018</v>
      </c>
      <c r="I677" t="s">
        <v>4</v>
      </c>
      <c r="J677" t="s">
        <v>6007</v>
      </c>
      <c r="K677" t="s">
        <v>5</v>
      </c>
      <c r="L677" t="s">
        <v>1477</v>
      </c>
      <c r="M677" t="s">
        <v>1478</v>
      </c>
      <c r="P677" s="4">
        <f t="shared" si="30"/>
        <v>153.72</v>
      </c>
      <c r="Q677" s="4">
        <v>153.72</v>
      </c>
      <c r="R677" s="1">
        <f t="shared" si="31"/>
        <v>1</v>
      </c>
      <c r="S677">
        <v>1</v>
      </c>
      <c r="T677" t="s">
        <v>11</v>
      </c>
      <c r="U677" t="str">
        <f t="shared" si="32"/>
        <v>no</v>
      </c>
      <c r="Y677" t="s">
        <v>6006</v>
      </c>
    </row>
    <row r="678" spans="1:25" x14ac:dyDescent="0.25">
      <c r="A678" t="s">
        <v>1256</v>
      </c>
      <c r="B678" t="s">
        <v>1257</v>
      </c>
      <c r="C678" t="s">
        <v>1466</v>
      </c>
      <c r="E678" t="s">
        <v>1479</v>
      </c>
      <c r="F678">
        <v>1</v>
      </c>
      <c r="G678" t="s">
        <v>6018</v>
      </c>
      <c r="H678">
        <v>2019</v>
      </c>
      <c r="I678" t="s">
        <v>4</v>
      </c>
      <c r="J678" t="s">
        <v>6007</v>
      </c>
      <c r="K678" t="s">
        <v>5</v>
      </c>
      <c r="L678" t="s">
        <v>1480</v>
      </c>
      <c r="M678" t="s">
        <v>1478</v>
      </c>
      <c r="O678" t="s">
        <v>1481</v>
      </c>
      <c r="P678" s="4">
        <f t="shared" si="30"/>
        <v>66</v>
      </c>
      <c r="Q678" s="4">
        <v>66</v>
      </c>
      <c r="R678" s="1">
        <f t="shared" si="31"/>
        <v>1</v>
      </c>
      <c r="S678">
        <v>1</v>
      </c>
      <c r="T678" t="s">
        <v>11</v>
      </c>
      <c r="U678" t="str">
        <f t="shared" si="32"/>
        <v>no</v>
      </c>
      <c r="Y678" t="s">
        <v>6006</v>
      </c>
    </row>
    <row r="679" spans="1:25" x14ac:dyDescent="0.25">
      <c r="A679" t="s">
        <v>1256</v>
      </c>
      <c r="B679" t="s">
        <v>1257</v>
      </c>
      <c r="C679" t="s">
        <v>1466</v>
      </c>
      <c r="E679" t="s">
        <v>1482</v>
      </c>
      <c r="F679">
        <v>1</v>
      </c>
      <c r="G679" t="s">
        <v>6018</v>
      </c>
      <c r="H679">
        <v>2021</v>
      </c>
      <c r="I679" t="s">
        <v>4</v>
      </c>
      <c r="J679" t="s">
        <v>6007</v>
      </c>
      <c r="K679" t="s">
        <v>5</v>
      </c>
      <c r="L679" t="s">
        <v>1477</v>
      </c>
      <c r="M679" t="s">
        <v>1478</v>
      </c>
      <c r="P679" s="4">
        <f t="shared" si="30"/>
        <v>267.71999999999997</v>
      </c>
      <c r="Q679" s="4">
        <v>267.71999999999997</v>
      </c>
      <c r="R679" s="1">
        <f t="shared" si="31"/>
        <v>1</v>
      </c>
      <c r="S679">
        <v>1</v>
      </c>
      <c r="T679" t="s">
        <v>11</v>
      </c>
      <c r="U679" t="str">
        <f t="shared" si="32"/>
        <v>no</v>
      </c>
      <c r="Y679" t="s">
        <v>6006</v>
      </c>
    </row>
    <row r="680" spans="1:25" x14ac:dyDescent="0.25">
      <c r="A680" t="s">
        <v>1256</v>
      </c>
      <c r="B680" t="s">
        <v>1257</v>
      </c>
      <c r="C680" t="s">
        <v>1466</v>
      </c>
      <c r="E680" t="s">
        <v>1483</v>
      </c>
      <c r="F680">
        <v>1</v>
      </c>
      <c r="G680" t="s">
        <v>6018</v>
      </c>
      <c r="H680">
        <v>2019</v>
      </c>
      <c r="I680" t="s">
        <v>4</v>
      </c>
      <c r="J680" t="s">
        <v>6007</v>
      </c>
      <c r="K680" t="s">
        <v>5</v>
      </c>
      <c r="L680" t="s">
        <v>1477</v>
      </c>
      <c r="M680" t="s">
        <v>1478</v>
      </c>
      <c r="P680" s="4">
        <f t="shared" si="30"/>
        <v>81.599999999999994</v>
      </c>
      <c r="Q680" s="4">
        <v>81.599999999999994</v>
      </c>
      <c r="R680" s="1">
        <f t="shared" si="31"/>
        <v>1</v>
      </c>
      <c r="S680">
        <v>1</v>
      </c>
      <c r="T680" t="s">
        <v>11</v>
      </c>
      <c r="U680" t="str">
        <f t="shared" si="32"/>
        <v>no</v>
      </c>
      <c r="Y680" t="s">
        <v>6006</v>
      </c>
    </row>
    <row r="681" spans="1:25" x14ac:dyDescent="0.25">
      <c r="A681" t="s">
        <v>1256</v>
      </c>
      <c r="B681" t="s">
        <v>1257</v>
      </c>
      <c r="C681" t="s">
        <v>1466</v>
      </c>
      <c r="E681" t="s">
        <v>1484</v>
      </c>
      <c r="F681">
        <v>1</v>
      </c>
      <c r="G681" t="s">
        <v>6018</v>
      </c>
      <c r="H681">
        <v>2020</v>
      </c>
      <c r="I681" t="s">
        <v>4</v>
      </c>
      <c r="J681" t="s">
        <v>6007</v>
      </c>
      <c r="K681" t="s">
        <v>5</v>
      </c>
      <c r="L681" t="s">
        <v>1477</v>
      </c>
      <c r="M681" t="s">
        <v>1478</v>
      </c>
      <c r="P681" s="4">
        <f t="shared" si="30"/>
        <v>313.95</v>
      </c>
      <c r="Q681" s="4">
        <v>313.95</v>
      </c>
      <c r="R681" s="1">
        <f t="shared" si="31"/>
        <v>1</v>
      </c>
      <c r="S681">
        <v>1</v>
      </c>
      <c r="T681" t="s">
        <v>11</v>
      </c>
      <c r="U681" t="str">
        <f t="shared" si="32"/>
        <v>no</v>
      </c>
      <c r="Y681" t="s">
        <v>6006</v>
      </c>
    </row>
    <row r="682" spans="1:25" x14ac:dyDescent="0.25">
      <c r="A682" t="s">
        <v>1256</v>
      </c>
      <c r="B682" t="s">
        <v>1257</v>
      </c>
      <c r="C682" t="s">
        <v>1466</v>
      </c>
      <c r="D682" t="s">
        <v>1485</v>
      </c>
      <c r="E682" t="s">
        <v>1486</v>
      </c>
      <c r="F682">
        <v>1</v>
      </c>
      <c r="G682" t="s">
        <v>6018</v>
      </c>
      <c r="H682">
        <v>2021</v>
      </c>
      <c r="I682" t="s">
        <v>4</v>
      </c>
      <c r="J682" t="s">
        <v>6007</v>
      </c>
      <c r="K682" t="s">
        <v>334</v>
      </c>
      <c r="L682" t="s">
        <v>1487</v>
      </c>
      <c r="O682" t="s">
        <v>1488</v>
      </c>
      <c r="P682" s="4">
        <f t="shared" si="30"/>
        <v>213.59</v>
      </c>
      <c r="Q682" s="4">
        <v>213.59</v>
      </c>
      <c r="R682" s="1">
        <f t="shared" si="31"/>
        <v>1</v>
      </c>
      <c r="S682">
        <v>1</v>
      </c>
      <c r="T682" t="s">
        <v>11</v>
      </c>
      <c r="U682" t="str">
        <f t="shared" si="32"/>
        <v>no</v>
      </c>
      <c r="Y682" t="s">
        <v>6006</v>
      </c>
    </row>
    <row r="683" spans="1:25" x14ac:dyDescent="0.25">
      <c r="A683" t="s">
        <v>1256</v>
      </c>
      <c r="B683" t="s">
        <v>1257</v>
      </c>
      <c r="C683" t="s">
        <v>1466</v>
      </c>
      <c r="E683" t="s">
        <v>1489</v>
      </c>
      <c r="F683">
        <v>1</v>
      </c>
      <c r="G683" t="s">
        <v>6018</v>
      </c>
      <c r="H683">
        <v>2016</v>
      </c>
      <c r="I683" t="s">
        <v>4</v>
      </c>
      <c r="J683" t="s">
        <v>6007</v>
      </c>
      <c r="K683" t="s">
        <v>5</v>
      </c>
      <c r="L683" t="s">
        <v>1490</v>
      </c>
      <c r="O683" t="s">
        <v>1491</v>
      </c>
      <c r="P683" s="4">
        <f t="shared" si="30"/>
        <v>67.86</v>
      </c>
      <c r="Q683" s="4">
        <v>67.86</v>
      </c>
      <c r="R683" s="1">
        <f t="shared" si="31"/>
        <v>1</v>
      </c>
      <c r="S683">
        <v>1</v>
      </c>
      <c r="T683" t="s">
        <v>11</v>
      </c>
      <c r="U683" t="str">
        <f t="shared" si="32"/>
        <v>no</v>
      </c>
      <c r="Y683" t="s">
        <v>6006</v>
      </c>
    </row>
    <row r="684" spans="1:25" x14ac:dyDescent="0.25">
      <c r="A684" t="s">
        <v>1256</v>
      </c>
      <c r="B684" t="s">
        <v>1257</v>
      </c>
      <c r="C684" t="s">
        <v>1466</v>
      </c>
      <c r="D684" t="s">
        <v>1492</v>
      </c>
      <c r="E684" t="s">
        <v>1493</v>
      </c>
      <c r="F684">
        <v>1</v>
      </c>
      <c r="G684" t="s">
        <v>6018</v>
      </c>
      <c r="H684">
        <v>2022</v>
      </c>
      <c r="I684" t="s">
        <v>4</v>
      </c>
      <c r="J684" t="s">
        <v>6007</v>
      </c>
      <c r="K684" t="s">
        <v>5</v>
      </c>
      <c r="L684" t="s">
        <v>1490</v>
      </c>
      <c r="P684" s="4">
        <f t="shared" si="30"/>
        <v>81.320000000000007</v>
      </c>
      <c r="Q684" s="4">
        <v>81.320000000000007</v>
      </c>
      <c r="R684" s="1">
        <f t="shared" si="31"/>
        <v>1</v>
      </c>
      <c r="S684">
        <v>1</v>
      </c>
      <c r="T684" t="s">
        <v>7</v>
      </c>
      <c r="U684" t="str">
        <f t="shared" si="32"/>
        <v>no</v>
      </c>
      <c r="Y684" t="s">
        <v>6006</v>
      </c>
    </row>
    <row r="685" spans="1:25" x14ac:dyDescent="0.25">
      <c r="A685" t="s">
        <v>1256</v>
      </c>
      <c r="B685" t="s">
        <v>1257</v>
      </c>
      <c r="C685" t="s">
        <v>1466</v>
      </c>
      <c r="E685" t="s">
        <v>1494</v>
      </c>
      <c r="F685">
        <v>1</v>
      </c>
      <c r="G685" t="s">
        <v>6018</v>
      </c>
      <c r="H685">
        <v>2022</v>
      </c>
      <c r="I685" t="s">
        <v>4</v>
      </c>
      <c r="J685" t="s">
        <v>6007</v>
      </c>
      <c r="K685" t="s">
        <v>5</v>
      </c>
      <c r="L685" t="s">
        <v>1490</v>
      </c>
      <c r="P685" s="4">
        <f t="shared" si="30"/>
        <v>68.02</v>
      </c>
      <c r="Q685" s="4">
        <v>68.02</v>
      </c>
      <c r="R685" s="1">
        <f t="shared" si="31"/>
        <v>1</v>
      </c>
      <c r="S685">
        <v>1</v>
      </c>
      <c r="T685" t="s">
        <v>7</v>
      </c>
      <c r="U685" t="str">
        <f t="shared" si="32"/>
        <v>no</v>
      </c>
      <c r="Y685" t="s">
        <v>6006</v>
      </c>
    </row>
    <row r="686" spans="1:25" x14ac:dyDescent="0.25">
      <c r="A686" t="s">
        <v>1256</v>
      </c>
      <c r="B686" t="s">
        <v>1257</v>
      </c>
      <c r="C686" t="s">
        <v>1466</v>
      </c>
      <c r="E686" t="s">
        <v>1495</v>
      </c>
      <c r="F686">
        <v>1</v>
      </c>
      <c r="G686" t="s">
        <v>6018</v>
      </c>
      <c r="H686">
        <v>2015</v>
      </c>
      <c r="I686" t="s">
        <v>4</v>
      </c>
      <c r="J686" t="s">
        <v>6007</v>
      </c>
      <c r="K686" t="s">
        <v>5</v>
      </c>
      <c r="L686" t="s">
        <v>1496</v>
      </c>
      <c r="M686" t="s">
        <v>347</v>
      </c>
      <c r="P686" s="4">
        <f t="shared" si="30"/>
        <v>27.5</v>
      </c>
      <c r="Q686" s="4">
        <v>27.5</v>
      </c>
      <c r="R686" s="1">
        <f t="shared" si="31"/>
        <v>1</v>
      </c>
      <c r="S686">
        <v>1</v>
      </c>
      <c r="T686" t="s">
        <v>11</v>
      </c>
      <c r="U686" t="str">
        <f t="shared" si="32"/>
        <v>no</v>
      </c>
      <c r="Y686" t="s">
        <v>6006</v>
      </c>
    </row>
    <row r="687" spans="1:25" x14ac:dyDescent="0.25">
      <c r="A687" t="s">
        <v>1256</v>
      </c>
      <c r="B687" t="s">
        <v>1257</v>
      </c>
      <c r="C687" t="s">
        <v>1466</v>
      </c>
      <c r="E687" t="s">
        <v>1497</v>
      </c>
      <c r="F687">
        <v>1</v>
      </c>
      <c r="G687" t="s">
        <v>6018</v>
      </c>
      <c r="H687">
        <v>2019</v>
      </c>
      <c r="I687" t="s">
        <v>4</v>
      </c>
      <c r="J687" t="s">
        <v>6007</v>
      </c>
      <c r="K687" t="s">
        <v>21</v>
      </c>
      <c r="L687" t="s">
        <v>22</v>
      </c>
      <c r="N687" t="s">
        <v>56</v>
      </c>
      <c r="O687" t="s">
        <v>1366</v>
      </c>
      <c r="P687" s="4">
        <f t="shared" si="30"/>
        <v>253.79999999999998</v>
      </c>
      <c r="Q687" s="4">
        <v>253.79999999999998</v>
      </c>
      <c r="R687" s="1">
        <f t="shared" si="31"/>
        <v>0</v>
      </c>
      <c r="S687">
        <v>0</v>
      </c>
      <c r="T687" t="s">
        <v>40</v>
      </c>
      <c r="U687" t="str">
        <f t="shared" si="32"/>
        <v>yes</v>
      </c>
      <c r="Y687" t="s">
        <v>6006</v>
      </c>
    </row>
    <row r="688" spans="1:25" x14ac:dyDescent="0.25">
      <c r="A688" t="s">
        <v>1256</v>
      </c>
      <c r="B688" t="s">
        <v>1257</v>
      </c>
      <c r="C688" t="s">
        <v>1498</v>
      </c>
      <c r="E688" t="s">
        <v>1499</v>
      </c>
      <c r="F688">
        <v>1</v>
      </c>
      <c r="G688" t="s">
        <v>6018</v>
      </c>
      <c r="H688">
        <v>2023</v>
      </c>
      <c r="I688" t="s">
        <v>4</v>
      </c>
      <c r="J688" t="s">
        <v>6007</v>
      </c>
      <c r="K688" t="s">
        <v>5</v>
      </c>
      <c r="L688" t="s">
        <v>1260</v>
      </c>
      <c r="P688" s="4">
        <f t="shared" si="30"/>
        <v>65</v>
      </c>
      <c r="Q688" s="4">
        <v>65</v>
      </c>
      <c r="R688" s="1">
        <f t="shared" si="31"/>
        <v>1</v>
      </c>
      <c r="S688">
        <v>1</v>
      </c>
      <c r="T688" t="s">
        <v>7</v>
      </c>
      <c r="U688" t="str">
        <f t="shared" si="32"/>
        <v>no</v>
      </c>
      <c r="Y688" t="s">
        <v>6006</v>
      </c>
    </row>
    <row r="689" spans="1:25" x14ac:dyDescent="0.25">
      <c r="A689" t="s">
        <v>1256</v>
      </c>
      <c r="B689" t="s">
        <v>1257</v>
      </c>
      <c r="C689" t="s">
        <v>1498</v>
      </c>
      <c r="E689" t="s">
        <v>1500</v>
      </c>
      <c r="F689">
        <v>1</v>
      </c>
      <c r="G689" t="s">
        <v>6018</v>
      </c>
      <c r="H689">
        <v>2014</v>
      </c>
      <c r="I689" t="s">
        <v>4</v>
      </c>
      <c r="J689" t="s">
        <v>6007</v>
      </c>
      <c r="K689" t="s">
        <v>334</v>
      </c>
      <c r="L689" t="s">
        <v>1501</v>
      </c>
      <c r="M689" t="s">
        <v>347</v>
      </c>
      <c r="O689" t="s">
        <v>1502</v>
      </c>
      <c r="P689" s="4">
        <f t="shared" si="30"/>
        <v>14</v>
      </c>
      <c r="Q689" s="4">
        <v>14</v>
      </c>
      <c r="R689" s="1">
        <f t="shared" si="31"/>
        <v>1</v>
      </c>
      <c r="S689">
        <v>1</v>
      </c>
      <c r="T689" t="s">
        <v>11</v>
      </c>
      <c r="U689" t="str">
        <f t="shared" si="32"/>
        <v>no</v>
      </c>
      <c r="Y689" t="s">
        <v>6006</v>
      </c>
    </row>
    <row r="690" spans="1:25" x14ac:dyDescent="0.25">
      <c r="A690" t="s">
        <v>1256</v>
      </c>
      <c r="B690" t="s">
        <v>1257</v>
      </c>
      <c r="C690" t="s">
        <v>1498</v>
      </c>
      <c r="E690" t="s">
        <v>1503</v>
      </c>
      <c r="F690">
        <v>1</v>
      </c>
      <c r="G690" t="s">
        <v>6018</v>
      </c>
      <c r="H690">
        <v>2014</v>
      </c>
      <c r="I690" t="s">
        <v>4</v>
      </c>
      <c r="J690" t="s">
        <v>6007</v>
      </c>
      <c r="K690" t="s">
        <v>334</v>
      </c>
      <c r="L690" t="s">
        <v>1501</v>
      </c>
      <c r="M690" t="s">
        <v>347</v>
      </c>
      <c r="O690" t="s">
        <v>1502</v>
      </c>
      <c r="P690" s="4">
        <f t="shared" si="30"/>
        <v>28.885000000000002</v>
      </c>
      <c r="Q690" s="4">
        <v>28.885000000000002</v>
      </c>
      <c r="R690" s="1">
        <f t="shared" si="31"/>
        <v>1</v>
      </c>
      <c r="S690">
        <v>1</v>
      </c>
      <c r="T690" t="s">
        <v>11</v>
      </c>
      <c r="U690" t="str">
        <f t="shared" si="32"/>
        <v>no</v>
      </c>
      <c r="Y690" t="s">
        <v>6006</v>
      </c>
    </row>
    <row r="691" spans="1:25" x14ac:dyDescent="0.25">
      <c r="A691" t="s">
        <v>1256</v>
      </c>
      <c r="B691" t="s">
        <v>1257</v>
      </c>
      <c r="C691" t="s">
        <v>1498</v>
      </c>
      <c r="E691" t="s">
        <v>1504</v>
      </c>
      <c r="F691">
        <v>1</v>
      </c>
      <c r="G691" t="s">
        <v>6018</v>
      </c>
      <c r="H691">
        <v>2014</v>
      </c>
      <c r="I691" t="s">
        <v>4</v>
      </c>
      <c r="J691" t="s">
        <v>6007</v>
      </c>
      <c r="K691" t="s">
        <v>334</v>
      </c>
      <c r="L691" t="s">
        <v>1501</v>
      </c>
      <c r="M691" t="s">
        <v>347</v>
      </c>
      <c r="O691" t="s">
        <v>1502</v>
      </c>
      <c r="P691" s="4">
        <f t="shared" si="30"/>
        <v>10.6</v>
      </c>
      <c r="Q691" s="4">
        <v>10.6</v>
      </c>
      <c r="R691" s="1">
        <f t="shared" si="31"/>
        <v>1</v>
      </c>
      <c r="S691">
        <v>1</v>
      </c>
      <c r="T691" t="s">
        <v>11</v>
      </c>
      <c r="U691" t="str">
        <f t="shared" si="32"/>
        <v>no</v>
      </c>
      <c r="Y691" t="s">
        <v>6006</v>
      </c>
    </row>
    <row r="692" spans="1:25" x14ac:dyDescent="0.25">
      <c r="A692" t="s">
        <v>1256</v>
      </c>
      <c r="B692" t="s">
        <v>1257</v>
      </c>
      <c r="C692" t="s">
        <v>1498</v>
      </c>
      <c r="E692" t="s">
        <v>1505</v>
      </c>
      <c r="F692">
        <v>1</v>
      </c>
      <c r="G692" t="s">
        <v>6018</v>
      </c>
      <c r="H692">
        <v>2015</v>
      </c>
      <c r="I692" t="s">
        <v>4</v>
      </c>
      <c r="J692" t="s">
        <v>6007</v>
      </c>
      <c r="K692" t="s">
        <v>334</v>
      </c>
      <c r="L692" t="s">
        <v>1501</v>
      </c>
      <c r="M692" t="s">
        <v>347</v>
      </c>
      <c r="O692" t="s">
        <v>1502</v>
      </c>
      <c r="P692" s="4">
        <f t="shared" si="30"/>
        <v>51</v>
      </c>
      <c r="Q692" s="4">
        <v>51</v>
      </c>
      <c r="R692" s="1">
        <f t="shared" si="31"/>
        <v>1</v>
      </c>
      <c r="S692">
        <v>1</v>
      </c>
      <c r="T692" t="s">
        <v>11</v>
      </c>
      <c r="U692" t="str">
        <f t="shared" si="32"/>
        <v>no</v>
      </c>
      <c r="Y692" t="s">
        <v>6006</v>
      </c>
    </row>
    <row r="693" spans="1:25" x14ac:dyDescent="0.25">
      <c r="A693" t="s">
        <v>1256</v>
      </c>
      <c r="B693" t="s">
        <v>1257</v>
      </c>
      <c r="C693" t="s">
        <v>1498</v>
      </c>
      <c r="E693" t="s">
        <v>1506</v>
      </c>
      <c r="F693">
        <v>1</v>
      </c>
      <c r="G693" t="s">
        <v>6018</v>
      </c>
      <c r="H693">
        <v>2017</v>
      </c>
      <c r="I693" t="s">
        <v>4</v>
      </c>
      <c r="J693" t="s">
        <v>6007</v>
      </c>
      <c r="K693" t="s">
        <v>334</v>
      </c>
      <c r="L693" t="s">
        <v>1501</v>
      </c>
      <c r="M693" t="s">
        <v>347</v>
      </c>
      <c r="P693" s="4">
        <f t="shared" si="30"/>
        <v>72.08</v>
      </c>
      <c r="Q693" s="4">
        <v>72.08</v>
      </c>
      <c r="R693" s="1">
        <f t="shared" si="31"/>
        <v>1</v>
      </c>
      <c r="S693">
        <v>1</v>
      </c>
      <c r="T693" t="s">
        <v>11</v>
      </c>
      <c r="U693" t="str">
        <f t="shared" si="32"/>
        <v>no</v>
      </c>
      <c r="Y693" t="s">
        <v>6006</v>
      </c>
    </row>
    <row r="694" spans="1:25" x14ac:dyDescent="0.25">
      <c r="A694" t="s">
        <v>1256</v>
      </c>
      <c r="B694" t="s">
        <v>1257</v>
      </c>
      <c r="C694" t="s">
        <v>1498</v>
      </c>
      <c r="E694" t="s">
        <v>1507</v>
      </c>
      <c r="F694">
        <v>1</v>
      </c>
      <c r="G694" t="s">
        <v>6018</v>
      </c>
      <c r="H694">
        <v>2018</v>
      </c>
      <c r="I694" t="s">
        <v>4</v>
      </c>
      <c r="J694" t="s">
        <v>6007</v>
      </c>
      <c r="K694" t="s">
        <v>334</v>
      </c>
      <c r="L694" t="s">
        <v>1501</v>
      </c>
      <c r="M694" t="s">
        <v>347</v>
      </c>
      <c r="P694" s="4">
        <f t="shared" si="30"/>
        <v>76.8</v>
      </c>
      <c r="Q694" s="4">
        <v>76.8</v>
      </c>
      <c r="R694" s="1">
        <f t="shared" si="31"/>
        <v>1</v>
      </c>
      <c r="S694">
        <v>1</v>
      </c>
      <c r="T694" t="s">
        <v>11</v>
      </c>
      <c r="U694" t="str">
        <f t="shared" si="32"/>
        <v>no</v>
      </c>
      <c r="Y694" t="s">
        <v>6006</v>
      </c>
    </row>
    <row r="695" spans="1:25" x14ac:dyDescent="0.25">
      <c r="A695" t="s">
        <v>1256</v>
      </c>
      <c r="B695" t="s">
        <v>1257</v>
      </c>
      <c r="C695" t="s">
        <v>1498</v>
      </c>
      <c r="E695" t="s">
        <v>1508</v>
      </c>
      <c r="F695">
        <v>1</v>
      </c>
      <c r="G695" t="s">
        <v>6018</v>
      </c>
      <c r="H695">
        <v>2020</v>
      </c>
      <c r="I695" t="s">
        <v>4</v>
      </c>
      <c r="J695" t="s">
        <v>6007</v>
      </c>
      <c r="K695" t="s">
        <v>334</v>
      </c>
      <c r="L695" t="s">
        <v>1501</v>
      </c>
      <c r="M695" t="s">
        <v>347</v>
      </c>
      <c r="P695" s="4">
        <f t="shared" si="30"/>
        <v>26.24</v>
      </c>
      <c r="Q695" s="4">
        <v>26.24</v>
      </c>
      <c r="R695" s="1">
        <f t="shared" si="31"/>
        <v>1</v>
      </c>
      <c r="S695">
        <v>1</v>
      </c>
      <c r="T695" t="s">
        <v>11</v>
      </c>
      <c r="U695" t="str">
        <f t="shared" si="32"/>
        <v>no</v>
      </c>
      <c r="Y695" t="s">
        <v>6006</v>
      </c>
    </row>
    <row r="696" spans="1:25" x14ac:dyDescent="0.25">
      <c r="A696" t="s">
        <v>1256</v>
      </c>
      <c r="B696" t="s">
        <v>1257</v>
      </c>
      <c r="C696" t="s">
        <v>1498</v>
      </c>
      <c r="E696" t="s">
        <v>717</v>
      </c>
      <c r="F696">
        <v>1</v>
      </c>
      <c r="G696" t="s">
        <v>6018</v>
      </c>
      <c r="H696">
        <v>2023</v>
      </c>
      <c r="I696" t="s">
        <v>4</v>
      </c>
      <c r="J696" t="s">
        <v>6007</v>
      </c>
      <c r="K696" t="s">
        <v>577</v>
      </c>
      <c r="L696" t="s">
        <v>718</v>
      </c>
      <c r="M696" t="s">
        <v>718</v>
      </c>
      <c r="P696" s="4">
        <f t="shared" si="30"/>
        <v>268</v>
      </c>
      <c r="Q696" s="4">
        <v>268</v>
      </c>
      <c r="R696" s="1">
        <f t="shared" si="31"/>
        <v>1</v>
      </c>
      <c r="S696">
        <v>1</v>
      </c>
      <c r="T696" t="s">
        <v>7</v>
      </c>
      <c r="U696" t="str">
        <f t="shared" si="32"/>
        <v>no</v>
      </c>
      <c r="Y696" t="s">
        <v>6006</v>
      </c>
    </row>
    <row r="697" spans="1:25" x14ac:dyDescent="0.25">
      <c r="A697" t="s">
        <v>1256</v>
      </c>
      <c r="B697" t="s">
        <v>1262</v>
      </c>
      <c r="C697" t="s">
        <v>1509</v>
      </c>
      <c r="D697" t="s">
        <v>1509</v>
      </c>
      <c r="E697" t="s">
        <v>1510</v>
      </c>
      <c r="F697">
        <v>1</v>
      </c>
      <c r="G697" t="s">
        <v>6018</v>
      </c>
      <c r="H697">
        <v>2017</v>
      </c>
      <c r="I697" t="s">
        <v>4</v>
      </c>
      <c r="J697" t="s">
        <v>6007</v>
      </c>
      <c r="K697" t="s">
        <v>5</v>
      </c>
      <c r="L697" t="s">
        <v>1511</v>
      </c>
      <c r="M697" t="s">
        <v>347</v>
      </c>
      <c r="P697" s="4">
        <f t="shared" si="30"/>
        <v>72.08</v>
      </c>
      <c r="Q697" s="4">
        <v>72.08</v>
      </c>
      <c r="R697" s="1">
        <f t="shared" si="31"/>
        <v>1</v>
      </c>
      <c r="S697">
        <v>1</v>
      </c>
      <c r="T697" t="s">
        <v>11</v>
      </c>
      <c r="U697" t="str">
        <f t="shared" si="32"/>
        <v>no</v>
      </c>
      <c r="Y697" t="s">
        <v>6006</v>
      </c>
    </row>
    <row r="698" spans="1:25" x14ac:dyDescent="0.25">
      <c r="A698" t="s">
        <v>1256</v>
      </c>
      <c r="B698" t="s">
        <v>1262</v>
      </c>
      <c r="C698" t="s">
        <v>1509</v>
      </c>
      <c r="D698" t="s">
        <v>1509</v>
      </c>
      <c r="E698" t="s">
        <v>1512</v>
      </c>
      <c r="F698">
        <v>1</v>
      </c>
      <c r="G698" t="s">
        <v>6018</v>
      </c>
      <c r="H698">
        <v>2018</v>
      </c>
      <c r="I698" t="s">
        <v>4</v>
      </c>
      <c r="J698" t="s">
        <v>6007</v>
      </c>
      <c r="K698" t="s">
        <v>5</v>
      </c>
      <c r="L698" t="s">
        <v>1511</v>
      </c>
      <c r="M698" t="s">
        <v>347</v>
      </c>
      <c r="P698" s="4">
        <f t="shared" si="30"/>
        <v>78.08</v>
      </c>
      <c r="Q698" s="4">
        <v>78.08</v>
      </c>
      <c r="R698" s="1">
        <f t="shared" si="31"/>
        <v>1</v>
      </c>
      <c r="S698">
        <v>1</v>
      </c>
      <c r="T698" t="s">
        <v>11</v>
      </c>
      <c r="U698" t="str">
        <f t="shared" si="32"/>
        <v>no</v>
      </c>
      <c r="Y698" t="s">
        <v>6006</v>
      </c>
    </row>
    <row r="699" spans="1:25" x14ac:dyDescent="0.25">
      <c r="A699" t="s">
        <v>1256</v>
      </c>
      <c r="B699" t="s">
        <v>1262</v>
      </c>
      <c r="C699" t="s">
        <v>1509</v>
      </c>
      <c r="D699" t="s">
        <v>1509</v>
      </c>
      <c r="E699" t="s">
        <v>1513</v>
      </c>
      <c r="F699">
        <v>1</v>
      </c>
      <c r="G699" t="s">
        <v>6018</v>
      </c>
      <c r="H699">
        <v>2017</v>
      </c>
      <c r="I699" t="s">
        <v>4</v>
      </c>
      <c r="J699" t="s">
        <v>6007</v>
      </c>
      <c r="K699" t="s">
        <v>5</v>
      </c>
      <c r="L699" t="s">
        <v>1511</v>
      </c>
      <c r="M699" t="s">
        <v>347</v>
      </c>
      <c r="P699" s="4">
        <f t="shared" si="30"/>
        <v>56.7</v>
      </c>
      <c r="Q699" s="4">
        <v>56.7</v>
      </c>
      <c r="R699" s="1">
        <f t="shared" si="31"/>
        <v>1</v>
      </c>
      <c r="S699">
        <v>1</v>
      </c>
      <c r="T699" t="s">
        <v>11</v>
      </c>
      <c r="U699" t="str">
        <f t="shared" si="32"/>
        <v>no</v>
      </c>
      <c r="Y699" t="s">
        <v>6006</v>
      </c>
    </row>
    <row r="700" spans="1:25" x14ac:dyDescent="0.25">
      <c r="A700" t="s">
        <v>1256</v>
      </c>
      <c r="B700" t="s">
        <v>1262</v>
      </c>
      <c r="C700" t="s">
        <v>1509</v>
      </c>
      <c r="D700" t="s">
        <v>1509</v>
      </c>
      <c r="E700" t="s">
        <v>1514</v>
      </c>
      <c r="F700">
        <v>1</v>
      </c>
      <c r="G700" t="s">
        <v>6018</v>
      </c>
      <c r="H700">
        <v>2019</v>
      </c>
      <c r="I700" t="s">
        <v>4</v>
      </c>
      <c r="J700" t="s">
        <v>6007</v>
      </c>
      <c r="K700" t="s">
        <v>5</v>
      </c>
      <c r="L700" t="s">
        <v>1511</v>
      </c>
      <c r="M700" t="s">
        <v>347</v>
      </c>
      <c r="P700" s="4">
        <f t="shared" si="30"/>
        <v>55.68</v>
      </c>
      <c r="Q700" s="4">
        <v>55.68</v>
      </c>
      <c r="R700" s="1">
        <f t="shared" si="31"/>
        <v>1</v>
      </c>
      <c r="S700">
        <v>1</v>
      </c>
      <c r="T700" t="s">
        <v>11</v>
      </c>
      <c r="U700" t="str">
        <f t="shared" si="32"/>
        <v>no</v>
      </c>
      <c r="Y700" t="s">
        <v>6006</v>
      </c>
    </row>
    <row r="701" spans="1:25" x14ac:dyDescent="0.25">
      <c r="A701" t="s">
        <v>1256</v>
      </c>
      <c r="B701" t="s">
        <v>1257</v>
      </c>
      <c r="C701" t="s">
        <v>1515</v>
      </c>
      <c r="D701" t="s">
        <v>1516</v>
      </c>
      <c r="E701" t="s">
        <v>1517</v>
      </c>
      <c r="F701">
        <v>1</v>
      </c>
      <c r="G701" t="s">
        <v>6018</v>
      </c>
      <c r="H701">
        <v>2019</v>
      </c>
      <c r="I701" t="s">
        <v>4</v>
      </c>
      <c r="J701" t="s">
        <v>6007</v>
      </c>
      <c r="K701" t="s">
        <v>5</v>
      </c>
      <c r="L701" t="s">
        <v>1518</v>
      </c>
      <c r="P701" s="4">
        <f t="shared" si="30"/>
        <v>60</v>
      </c>
      <c r="Q701" s="4">
        <v>60</v>
      </c>
      <c r="R701" s="1">
        <f t="shared" si="31"/>
        <v>0</v>
      </c>
      <c r="S701">
        <v>0</v>
      </c>
      <c r="T701" t="s">
        <v>40</v>
      </c>
      <c r="U701" t="str">
        <f t="shared" si="32"/>
        <v>yes</v>
      </c>
      <c r="Y701" t="s">
        <v>6006</v>
      </c>
    </row>
    <row r="702" spans="1:25" x14ac:dyDescent="0.25">
      <c r="A702" t="s">
        <v>1256</v>
      </c>
      <c r="B702" t="s">
        <v>1257</v>
      </c>
      <c r="C702" t="s">
        <v>1515</v>
      </c>
      <c r="D702" t="s">
        <v>1519</v>
      </c>
      <c r="E702" t="s">
        <v>1520</v>
      </c>
      <c r="F702">
        <v>1</v>
      </c>
      <c r="G702" t="s">
        <v>6018</v>
      </c>
      <c r="H702">
        <v>2019</v>
      </c>
      <c r="I702" t="s">
        <v>4</v>
      </c>
      <c r="J702" t="s">
        <v>6007</v>
      </c>
      <c r="K702" t="s">
        <v>5</v>
      </c>
      <c r="L702" t="s">
        <v>1518</v>
      </c>
      <c r="M702" t="s">
        <v>1521</v>
      </c>
      <c r="P702" s="4">
        <f t="shared" si="30"/>
        <v>43.199999999999996</v>
      </c>
      <c r="Q702" s="4">
        <v>43.199999999999996</v>
      </c>
      <c r="R702" s="1">
        <f t="shared" si="31"/>
        <v>1</v>
      </c>
      <c r="S702">
        <v>1</v>
      </c>
      <c r="T702" t="s">
        <v>40</v>
      </c>
      <c r="U702" t="str">
        <f t="shared" si="32"/>
        <v>no</v>
      </c>
      <c r="Y702" t="s">
        <v>6006</v>
      </c>
    </row>
    <row r="703" spans="1:25" x14ac:dyDescent="0.25">
      <c r="A703" t="s">
        <v>1256</v>
      </c>
      <c r="B703" t="s">
        <v>1257</v>
      </c>
      <c r="C703" t="s">
        <v>1515</v>
      </c>
      <c r="D703" t="s">
        <v>1519</v>
      </c>
      <c r="E703" t="s">
        <v>1522</v>
      </c>
      <c r="F703">
        <v>1</v>
      </c>
      <c r="G703" t="s">
        <v>6018</v>
      </c>
      <c r="H703">
        <v>2019</v>
      </c>
      <c r="I703" t="s">
        <v>4</v>
      </c>
      <c r="J703" t="s">
        <v>6007</v>
      </c>
      <c r="K703" t="s">
        <v>5</v>
      </c>
      <c r="L703" t="s">
        <v>1518</v>
      </c>
      <c r="M703" t="s">
        <v>1521</v>
      </c>
      <c r="P703" s="4">
        <f t="shared" si="30"/>
        <v>51</v>
      </c>
      <c r="Q703" s="4">
        <v>51</v>
      </c>
      <c r="R703" s="1">
        <f t="shared" si="31"/>
        <v>1</v>
      </c>
      <c r="S703">
        <v>1</v>
      </c>
      <c r="T703" t="s">
        <v>11</v>
      </c>
      <c r="U703" t="str">
        <f t="shared" si="32"/>
        <v>no</v>
      </c>
      <c r="Y703" t="s">
        <v>6006</v>
      </c>
    </row>
    <row r="704" spans="1:25" x14ac:dyDescent="0.25">
      <c r="A704" t="s">
        <v>1256</v>
      </c>
      <c r="B704" t="s">
        <v>1257</v>
      </c>
      <c r="C704" t="s">
        <v>1515</v>
      </c>
      <c r="E704" t="s">
        <v>1523</v>
      </c>
      <c r="F704">
        <v>1</v>
      </c>
      <c r="G704" t="s">
        <v>6018</v>
      </c>
      <c r="H704">
        <v>2016</v>
      </c>
      <c r="I704" t="s">
        <v>4</v>
      </c>
      <c r="J704" t="s">
        <v>6007</v>
      </c>
      <c r="K704" t="s">
        <v>5</v>
      </c>
      <c r="L704" t="s">
        <v>1524</v>
      </c>
      <c r="O704" t="s">
        <v>1525</v>
      </c>
      <c r="P704" s="4">
        <f t="shared" si="30"/>
        <v>27.225000000000001</v>
      </c>
      <c r="Q704" s="4">
        <v>27.225000000000001</v>
      </c>
      <c r="R704" s="1">
        <f t="shared" si="31"/>
        <v>1</v>
      </c>
      <c r="S704">
        <v>1</v>
      </c>
      <c r="T704" t="s">
        <v>11</v>
      </c>
      <c r="U704" t="str">
        <f t="shared" si="32"/>
        <v>no</v>
      </c>
      <c r="Y704" t="s">
        <v>6006</v>
      </c>
    </row>
    <row r="705" spans="1:25" x14ac:dyDescent="0.25">
      <c r="A705" t="s">
        <v>1256</v>
      </c>
      <c r="B705" t="s">
        <v>1257</v>
      </c>
      <c r="C705" t="s">
        <v>1515</v>
      </c>
      <c r="E705" t="s">
        <v>1526</v>
      </c>
      <c r="F705">
        <v>1</v>
      </c>
      <c r="G705" t="s">
        <v>6018</v>
      </c>
      <c r="H705">
        <v>2018</v>
      </c>
      <c r="I705" t="s">
        <v>4</v>
      </c>
      <c r="J705" t="s">
        <v>6007</v>
      </c>
      <c r="K705" t="s">
        <v>5</v>
      </c>
      <c r="L705" t="s">
        <v>1524</v>
      </c>
      <c r="O705" t="s">
        <v>1527</v>
      </c>
      <c r="P705" s="4">
        <f t="shared" si="30"/>
        <v>216.16000000000003</v>
      </c>
      <c r="Q705" s="4">
        <v>216.16000000000003</v>
      </c>
      <c r="R705" s="1">
        <f t="shared" si="31"/>
        <v>1</v>
      </c>
      <c r="S705">
        <v>1</v>
      </c>
      <c r="T705" t="s">
        <v>11</v>
      </c>
      <c r="U705" t="str">
        <f t="shared" si="32"/>
        <v>no</v>
      </c>
      <c r="Y705" t="s">
        <v>6006</v>
      </c>
    </row>
    <row r="706" spans="1:25" x14ac:dyDescent="0.25">
      <c r="A706" t="s">
        <v>1256</v>
      </c>
      <c r="B706" t="s">
        <v>1257</v>
      </c>
      <c r="C706" t="s">
        <v>1515</v>
      </c>
      <c r="E706" t="s">
        <v>1528</v>
      </c>
      <c r="F706">
        <v>1</v>
      </c>
      <c r="G706" t="s">
        <v>6018</v>
      </c>
      <c r="H706">
        <v>2018</v>
      </c>
      <c r="I706" t="s">
        <v>4</v>
      </c>
      <c r="J706" t="s">
        <v>6007</v>
      </c>
      <c r="K706" t="s">
        <v>5</v>
      </c>
      <c r="L706" t="s">
        <v>1524</v>
      </c>
      <c r="O706" t="s">
        <v>1527</v>
      </c>
      <c r="P706" s="4">
        <f t="shared" ref="P706:P769" si="33">IFERROR(IF(Q706&gt;0,Q706*1,0),0)</f>
        <v>147.84</v>
      </c>
      <c r="Q706" s="4">
        <v>147.84</v>
      </c>
      <c r="R706" s="1">
        <f t="shared" ref="R706:R769" si="34">IFERROR(IF(S706&gt;0,S706*1,0),0)</f>
        <v>1</v>
      </c>
      <c r="S706">
        <v>1</v>
      </c>
      <c r="T706" t="s">
        <v>11</v>
      </c>
      <c r="U706" t="str">
        <f t="shared" ref="U706:U769" si="35">IF(S706 = 1,"no","yes")</f>
        <v>no</v>
      </c>
      <c r="Y706" t="s">
        <v>6006</v>
      </c>
    </row>
    <row r="707" spans="1:25" x14ac:dyDescent="0.25">
      <c r="A707" t="s">
        <v>1256</v>
      </c>
      <c r="B707" t="s">
        <v>1257</v>
      </c>
      <c r="C707" t="s">
        <v>1515</v>
      </c>
      <c r="E707" t="s">
        <v>1529</v>
      </c>
      <c r="F707">
        <v>1</v>
      </c>
      <c r="G707" t="s">
        <v>6018</v>
      </c>
      <c r="H707">
        <v>2017</v>
      </c>
      <c r="I707" t="s">
        <v>4</v>
      </c>
      <c r="J707" t="s">
        <v>6007</v>
      </c>
      <c r="K707" t="s">
        <v>5</v>
      </c>
      <c r="L707" t="s">
        <v>1524</v>
      </c>
      <c r="O707" t="s">
        <v>1530</v>
      </c>
      <c r="P707" s="4">
        <f t="shared" si="33"/>
        <v>85.25</v>
      </c>
      <c r="Q707" s="4">
        <v>85.25</v>
      </c>
      <c r="R707" s="1">
        <f t="shared" si="34"/>
        <v>1</v>
      </c>
      <c r="S707">
        <v>1</v>
      </c>
      <c r="T707" t="s">
        <v>11</v>
      </c>
      <c r="U707" t="str">
        <f t="shared" si="35"/>
        <v>no</v>
      </c>
      <c r="Y707" t="s">
        <v>6006</v>
      </c>
    </row>
    <row r="708" spans="1:25" x14ac:dyDescent="0.25">
      <c r="A708" t="s">
        <v>1256</v>
      </c>
      <c r="B708" t="s">
        <v>1257</v>
      </c>
      <c r="C708" t="s">
        <v>1515</v>
      </c>
      <c r="E708" t="s">
        <v>1531</v>
      </c>
      <c r="F708">
        <v>1</v>
      </c>
      <c r="G708" t="s">
        <v>6018</v>
      </c>
      <c r="H708">
        <v>2017</v>
      </c>
      <c r="I708" t="s">
        <v>4</v>
      </c>
      <c r="J708" t="s">
        <v>6007</v>
      </c>
      <c r="K708" t="s">
        <v>5</v>
      </c>
      <c r="L708" t="s">
        <v>1524</v>
      </c>
      <c r="P708" s="4">
        <f t="shared" si="33"/>
        <v>75.075000000000003</v>
      </c>
      <c r="Q708" s="4">
        <v>75.075000000000003</v>
      </c>
      <c r="R708" s="1">
        <f t="shared" si="34"/>
        <v>1</v>
      </c>
      <c r="S708">
        <v>1</v>
      </c>
      <c r="T708" t="s">
        <v>11</v>
      </c>
      <c r="U708" t="str">
        <f t="shared" si="35"/>
        <v>no</v>
      </c>
      <c r="Y708" t="s">
        <v>6006</v>
      </c>
    </row>
    <row r="709" spans="1:25" x14ac:dyDescent="0.25">
      <c r="A709" t="s">
        <v>1256</v>
      </c>
      <c r="B709" t="s">
        <v>1257</v>
      </c>
      <c r="C709" t="s">
        <v>1515</v>
      </c>
      <c r="E709" t="s">
        <v>1532</v>
      </c>
      <c r="F709">
        <v>1</v>
      </c>
      <c r="G709" t="s">
        <v>6018</v>
      </c>
      <c r="H709">
        <v>2017</v>
      </c>
      <c r="I709" t="s">
        <v>4</v>
      </c>
      <c r="J709" t="s">
        <v>6007</v>
      </c>
      <c r="K709" t="s">
        <v>5</v>
      </c>
      <c r="L709" t="s">
        <v>1524</v>
      </c>
      <c r="O709" t="s">
        <v>1527</v>
      </c>
      <c r="P709" s="4">
        <f t="shared" si="33"/>
        <v>115.5</v>
      </c>
      <c r="Q709" s="4">
        <v>115.5</v>
      </c>
      <c r="R709" s="1">
        <f t="shared" si="34"/>
        <v>1</v>
      </c>
      <c r="S709">
        <v>1</v>
      </c>
      <c r="T709" t="s">
        <v>11</v>
      </c>
      <c r="U709" t="str">
        <f t="shared" si="35"/>
        <v>no</v>
      </c>
      <c r="Y709" t="s">
        <v>6006</v>
      </c>
    </row>
    <row r="710" spans="1:25" x14ac:dyDescent="0.25">
      <c r="A710" t="s">
        <v>1256</v>
      </c>
      <c r="B710" t="s">
        <v>1257</v>
      </c>
      <c r="C710" t="s">
        <v>1515</v>
      </c>
      <c r="E710" t="s">
        <v>1533</v>
      </c>
      <c r="F710">
        <v>1</v>
      </c>
      <c r="G710" t="s">
        <v>6018</v>
      </c>
      <c r="H710">
        <v>2020</v>
      </c>
      <c r="I710" t="s">
        <v>4</v>
      </c>
      <c r="J710" t="s">
        <v>6007</v>
      </c>
      <c r="K710" t="s">
        <v>5</v>
      </c>
      <c r="L710" t="s">
        <v>1524</v>
      </c>
      <c r="P710" s="4">
        <f t="shared" si="33"/>
        <v>43.5</v>
      </c>
      <c r="Q710" s="4">
        <v>43.5</v>
      </c>
      <c r="R710" s="1">
        <f t="shared" si="34"/>
        <v>1</v>
      </c>
      <c r="S710">
        <v>1</v>
      </c>
      <c r="T710" t="s">
        <v>40</v>
      </c>
      <c r="U710" t="str">
        <f t="shared" si="35"/>
        <v>no</v>
      </c>
      <c r="Y710" t="s">
        <v>6006</v>
      </c>
    </row>
    <row r="711" spans="1:25" x14ac:dyDescent="0.25">
      <c r="A711" t="s">
        <v>1256</v>
      </c>
      <c r="B711" t="s">
        <v>1257</v>
      </c>
      <c r="C711" t="s">
        <v>1515</v>
      </c>
      <c r="E711" t="s">
        <v>1534</v>
      </c>
      <c r="F711">
        <v>1</v>
      </c>
      <c r="G711" t="s">
        <v>6018</v>
      </c>
      <c r="H711">
        <v>2021</v>
      </c>
      <c r="I711" t="s">
        <v>4</v>
      </c>
      <c r="J711" t="s">
        <v>6007</v>
      </c>
      <c r="K711" t="s">
        <v>5</v>
      </c>
      <c r="L711" t="s">
        <v>1524</v>
      </c>
      <c r="O711" t="s">
        <v>1535</v>
      </c>
      <c r="P711" s="4">
        <f t="shared" si="33"/>
        <v>74</v>
      </c>
      <c r="Q711" s="4">
        <v>74</v>
      </c>
      <c r="R711" s="1">
        <f t="shared" si="34"/>
        <v>1</v>
      </c>
      <c r="S711">
        <v>1</v>
      </c>
      <c r="T711" t="s">
        <v>11</v>
      </c>
      <c r="U711" t="str">
        <f t="shared" si="35"/>
        <v>no</v>
      </c>
      <c r="Y711" t="s">
        <v>6006</v>
      </c>
    </row>
    <row r="712" spans="1:25" x14ac:dyDescent="0.25">
      <c r="A712" t="s">
        <v>1256</v>
      </c>
      <c r="B712" t="s">
        <v>1257</v>
      </c>
      <c r="C712" t="s">
        <v>1515</v>
      </c>
      <c r="E712" t="s">
        <v>1536</v>
      </c>
      <c r="F712">
        <v>1</v>
      </c>
      <c r="G712" t="s">
        <v>6018</v>
      </c>
      <c r="H712">
        <v>2019</v>
      </c>
      <c r="I712" t="s">
        <v>4</v>
      </c>
      <c r="J712" t="s">
        <v>6007</v>
      </c>
      <c r="K712" t="s">
        <v>5</v>
      </c>
      <c r="L712" t="s">
        <v>1524</v>
      </c>
      <c r="P712" s="4">
        <f t="shared" si="33"/>
        <v>37.699999999999996</v>
      </c>
      <c r="Q712" s="4">
        <v>37.699999999999996</v>
      </c>
      <c r="R712" s="1">
        <f t="shared" si="34"/>
        <v>1</v>
      </c>
      <c r="S712">
        <v>1</v>
      </c>
      <c r="T712" t="s">
        <v>11</v>
      </c>
      <c r="U712" t="str">
        <f t="shared" si="35"/>
        <v>no</v>
      </c>
      <c r="Y712" t="s">
        <v>6006</v>
      </c>
    </row>
    <row r="713" spans="1:25" x14ac:dyDescent="0.25">
      <c r="A713" t="s">
        <v>1256</v>
      </c>
      <c r="B713" t="s">
        <v>1257</v>
      </c>
      <c r="C713" t="s">
        <v>1515</v>
      </c>
      <c r="E713" t="s">
        <v>1537</v>
      </c>
      <c r="F713">
        <v>1</v>
      </c>
      <c r="G713" t="s">
        <v>6018</v>
      </c>
      <c r="H713">
        <v>2019</v>
      </c>
      <c r="I713" t="s">
        <v>4</v>
      </c>
      <c r="J713" t="s">
        <v>6007</v>
      </c>
      <c r="K713" t="s">
        <v>5</v>
      </c>
      <c r="L713" t="s">
        <v>1524</v>
      </c>
      <c r="P713" s="4">
        <f t="shared" si="33"/>
        <v>49.3</v>
      </c>
      <c r="Q713" s="4">
        <v>49.3</v>
      </c>
      <c r="R713" s="1">
        <f t="shared" si="34"/>
        <v>1</v>
      </c>
      <c r="S713">
        <v>1</v>
      </c>
      <c r="T713" t="s">
        <v>11</v>
      </c>
      <c r="U713" t="str">
        <f t="shared" si="35"/>
        <v>no</v>
      </c>
      <c r="Y713" t="s">
        <v>6006</v>
      </c>
    </row>
    <row r="714" spans="1:25" x14ac:dyDescent="0.25">
      <c r="A714" t="s">
        <v>1256</v>
      </c>
      <c r="B714" t="s">
        <v>1257</v>
      </c>
      <c r="C714" t="s">
        <v>1515</v>
      </c>
      <c r="E714" t="s">
        <v>1538</v>
      </c>
      <c r="F714">
        <v>1</v>
      </c>
      <c r="G714" t="s">
        <v>6018</v>
      </c>
      <c r="H714">
        <v>2018</v>
      </c>
      <c r="I714" t="s">
        <v>4</v>
      </c>
      <c r="J714" t="s">
        <v>6007</v>
      </c>
      <c r="K714" t="s">
        <v>5</v>
      </c>
      <c r="L714" t="s">
        <v>1524</v>
      </c>
      <c r="O714" t="s">
        <v>1539</v>
      </c>
      <c r="P714" s="4">
        <f t="shared" si="33"/>
        <v>594</v>
      </c>
      <c r="Q714" s="4">
        <v>594</v>
      </c>
      <c r="R714" s="1">
        <f t="shared" si="34"/>
        <v>1</v>
      </c>
      <c r="S714">
        <v>1</v>
      </c>
      <c r="T714" t="s">
        <v>11</v>
      </c>
      <c r="U714" t="str">
        <f t="shared" si="35"/>
        <v>no</v>
      </c>
      <c r="Y714" t="s">
        <v>6006</v>
      </c>
    </row>
    <row r="715" spans="1:25" x14ac:dyDescent="0.25">
      <c r="A715" t="s">
        <v>1256</v>
      </c>
      <c r="B715" t="s">
        <v>1257</v>
      </c>
      <c r="C715" s="3" t="s">
        <v>2617</v>
      </c>
      <c r="E715" t="s">
        <v>1541</v>
      </c>
      <c r="F715">
        <v>1</v>
      </c>
      <c r="G715" t="s">
        <v>6018</v>
      </c>
      <c r="H715">
        <v>2015</v>
      </c>
      <c r="I715" t="s">
        <v>4</v>
      </c>
      <c r="J715" t="s">
        <v>6007</v>
      </c>
      <c r="K715" t="s">
        <v>21</v>
      </c>
      <c r="L715" t="s">
        <v>22</v>
      </c>
      <c r="M715" t="s">
        <v>19</v>
      </c>
      <c r="N715" t="s">
        <v>23</v>
      </c>
      <c r="O715" t="s">
        <v>1542</v>
      </c>
      <c r="P715" s="4">
        <f t="shared" si="33"/>
        <v>133</v>
      </c>
      <c r="Q715" s="4">
        <v>133</v>
      </c>
      <c r="R715" s="1">
        <f t="shared" si="34"/>
        <v>0</v>
      </c>
      <c r="S715">
        <v>0</v>
      </c>
      <c r="T715" t="s">
        <v>17</v>
      </c>
      <c r="U715" t="str">
        <f t="shared" si="35"/>
        <v>yes</v>
      </c>
      <c r="Y715" t="s">
        <v>6006</v>
      </c>
    </row>
    <row r="716" spans="1:25" x14ac:dyDescent="0.25">
      <c r="A716" t="s">
        <v>1256</v>
      </c>
      <c r="B716" t="s">
        <v>1257</v>
      </c>
      <c r="C716" s="3" t="s">
        <v>2617</v>
      </c>
      <c r="E716" t="s">
        <v>1543</v>
      </c>
      <c r="F716">
        <v>1</v>
      </c>
      <c r="G716" t="s">
        <v>6018</v>
      </c>
      <c r="H716">
        <v>2019</v>
      </c>
      <c r="I716" t="s">
        <v>4</v>
      </c>
      <c r="J716" t="s">
        <v>6007</v>
      </c>
      <c r="K716" t="s">
        <v>21</v>
      </c>
      <c r="L716" t="s">
        <v>22</v>
      </c>
      <c r="N716" t="s">
        <v>56</v>
      </c>
      <c r="O716" t="s">
        <v>1366</v>
      </c>
      <c r="P716" s="4">
        <f t="shared" si="33"/>
        <v>173.7</v>
      </c>
      <c r="Q716" s="4">
        <v>173.7</v>
      </c>
      <c r="R716" s="1">
        <f t="shared" si="34"/>
        <v>0</v>
      </c>
      <c r="S716">
        <v>0</v>
      </c>
      <c r="T716" t="s">
        <v>40</v>
      </c>
      <c r="U716" t="str">
        <f t="shared" si="35"/>
        <v>yes</v>
      </c>
      <c r="Y716" t="s">
        <v>6006</v>
      </c>
    </row>
    <row r="717" spans="1:25" x14ac:dyDescent="0.25">
      <c r="A717" t="s">
        <v>1256</v>
      </c>
      <c r="B717" t="s">
        <v>1262</v>
      </c>
      <c r="C717" t="s">
        <v>1544</v>
      </c>
      <c r="D717" t="s">
        <v>1451</v>
      </c>
      <c r="E717" t="s">
        <v>1545</v>
      </c>
      <c r="F717">
        <v>1</v>
      </c>
      <c r="G717" t="s">
        <v>6018</v>
      </c>
      <c r="H717">
        <v>2018</v>
      </c>
      <c r="I717" t="s">
        <v>4</v>
      </c>
      <c r="J717" t="s">
        <v>6007</v>
      </c>
      <c r="K717" t="s">
        <v>5</v>
      </c>
      <c r="L717" t="s">
        <v>1440</v>
      </c>
      <c r="P717" s="4">
        <f t="shared" si="33"/>
        <v>60</v>
      </c>
      <c r="Q717" s="4">
        <v>60</v>
      </c>
      <c r="R717" s="1">
        <f t="shared" si="34"/>
        <v>1</v>
      </c>
      <c r="S717">
        <v>1</v>
      </c>
      <c r="T717" t="s">
        <v>11</v>
      </c>
      <c r="U717" t="str">
        <f t="shared" si="35"/>
        <v>no</v>
      </c>
      <c r="Y717" t="s">
        <v>6006</v>
      </c>
    </row>
    <row r="718" spans="1:25" x14ac:dyDescent="0.25">
      <c r="A718" t="s">
        <v>1256</v>
      </c>
      <c r="B718" t="s">
        <v>1262</v>
      </c>
      <c r="C718" t="s">
        <v>1544</v>
      </c>
      <c r="D718" t="s">
        <v>1546</v>
      </c>
      <c r="E718" t="s">
        <v>1547</v>
      </c>
      <c r="F718">
        <v>1</v>
      </c>
      <c r="G718" t="s">
        <v>6018</v>
      </c>
      <c r="H718">
        <v>2019</v>
      </c>
      <c r="I718" t="s">
        <v>4</v>
      </c>
      <c r="J718" t="s">
        <v>6007</v>
      </c>
      <c r="K718" t="s">
        <v>5</v>
      </c>
      <c r="L718" t="s">
        <v>1440</v>
      </c>
      <c r="O718" t="s">
        <v>1548</v>
      </c>
      <c r="P718" s="4">
        <f t="shared" si="33"/>
        <v>68.399999999999991</v>
      </c>
      <c r="Q718" s="4">
        <v>68.399999999999991</v>
      </c>
      <c r="R718" s="1">
        <f t="shared" si="34"/>
        <v>1</v>
      </c>
      <c r="S718">
        <v>1</v>
      </c>
      <c r="T718" t="s">
        <v>11</v>
      </c>
      <c r="U718" t="str">
        <f t="shared" si="35"/>
        <v>no</v>
      </c>
      <c r="Y718" t="s">
        <v>6006</v>
      </c>
    </row>
    <row r="719" spans="1:25" x14ac:dyDescent="0.25">
      <c r="A719" t="s">
        <v>1256</v>
      </c>
      <c r="B719" t="s">
        <v>1262</v>
      </c>
      <c r="C719" s="3" t="s">
        <v>4497</v>
      </c>
      <c r="D719" t="s">
        <v>1549</v>
      </c>
      <c r="E719" t="s">
        <v>1550</v>
      </c>
      <c r="F719">
        <v>1</v>
      </c>
      <c r="G719" t="s">
        <v>6018</v>
      </c>
      <c r="H719">
        <v>2018</v>
      </c>
      <c r="I719" t="s">
        <v>4</v>
      </c>
      <c r="J719" t="s">
        <v>6007</v>
      </c>
      <c r="K719" t="s">
        <v>21</v>
      </c>
      <c r="L719" t="s">
        <v>22</v>
      </c>
      <c r="N719" t="s">
        <v>56</v>
      </c>
      <c r="P719" s="4">
        <f t="shared" si="33"/>
        <v>137.5</v>
      </c>
      <c r="Q719" s="4">
        <v>137.5</v>
      </c>
      <c r="R719" s="1">
        <f t="shared" si="34"/>
        <v>0</v>
      </c>
      <c r="S719">
        <v>0</v>
      </c>
      <c r="T719" t="s">
        <v>40</v>
      </c>
      <c r="U719" t="str">
        <f t="shared" si="35"/>
        <v>yes</v>
      </c>
      <c r="Y719" t="s">
        <v>6006</v>
      </c>
    </row>
    <row r="720" spans="1:25" x14ac:dyDescent="0.25">
      <c r="A720" t="s">
        <v>1256</v>
      </c>
      <c r="B720" t="s">
        <v>1262</v>
      </c>
      <c r="C720" t="s">
        <v>1551</v>
      </c>
      <c r="D720" t="s">
        <v>1552</v>
      </c>
      <c r="E720" t="s">
        <v>1553</v>
      </c>
      <c r="F720">
        <v>1</v>
      </c>
      <c r="G720" t="s">
        <v>6018</v>
      </c>
      <c r="H720">
        <v>2015</v>
      </c>
      <c r="I720" t="s">
        <v>4</v>
      </c>
      <c r="J720" t="s">
        <v>6007</v>
      </c>
      <c r="K720" t="s">
        <v>580</v>
      </c>
      <c r="L720" t="s">
        <v>575</v>
      </c>
      <c r="N720" t="s">
        <v>1554</v>
      </c>
      <c r="O720" t="s">
        <v>1555</v>
      </c>
      <c r="P720" s="4">
        <f t="shared" si="33"/>
        <v>181.48</v>
      </c>
      <c r="Q720" s="4">
        <v>181.48</v>
      </c>
      <c r="R720" s="1">
        <f t="shared" si="34"/>
        <v>1</v>
      </c>
      <c r="S720">
        <v>1</v>
      </c>
      <c r="T720" t="s">
        <v>11</v>
      </c>
      <c r="U720" t="str">
        <f t="shared" si="35"/>
        <v>no</v>
      </c>
      <c r="Y720" t="s">
        <v>6006</v>
      </c>
    </row>
    <row r="721" spans="1:25" x14ac:dyDescent="0.25">
      <c r="A721" t="s">
        <v>1256</v>
      </c>
      <c r="B721" t="s">
        <v>1257</v>
      </c>
      <c r="C721" t="s">
        <v>1556</v>
      </c>
      <c r="D721" t="s">
        <v>1557</v>
      </c>
      <c r="E721" t="s">
        <v>1558</v>
      </c>
      <c r="F721">
        <v>1</v>
      </c>
      <c r="G721" t="s">
        <v>6018</v>
      </c>
      <c r="H721">
        <v>2023</v>
      </c>
      <c r="I721" t="s">
        <v>4</v>
      </c>
      <c r="J721" t="s">
        <v>6007</v>
      </c>
      <c r="K721" t="s">
        <v>5</v>
      </c>
      <c r="L721" t="s">
        <v>1559</v>
      </c>
      <c r="M721" t="s">
        <v>1556</v>
      </c>
      <c r="P721" s="4">
        <f t="shared" si="33"/>
        <v>40</v>
      </c>
      <c r="Q721" s="4">
        <v>40</v>
      </c>
      <c r="R721" s="1">
        <f t="shared" si="34"/>
        <v>1</v>
      </c>
      <c r="S721">
        <v>1</v>
      </c>
      <c r="T721" t="s">
        <v>7</v>
      </c>
      <c r="U721" t="str">
        <f t="shared" si="35"/>
        <v>no</v>
      </c>
      <c r="Y721" t="s">
        <v>6006</v>
      </c>
    </row>
    <row r="722" spans="1:25" x14ac:dyDescent="0.25">
      <c r="A722" t="s">
        <v>1256</v>
      </c>
      <c r="B722" t="s">
        <v>1257</v>
      </c>
      <c r="C722" t="s">
        <v>1560</v>
      </c>
      <c r="D722" t="s">
        <v>1561</v>
      </c>
      <c r="E722" t="s">
        <v>1562</v>
      </c>
      <c r="F722">
        <v>1</v>
      </c>
      <c r="G722" t="s">
        <v>6018</v>
      </c>
      <c r="H722">
        <v>2021</v>
      </c>
      <c r="I722" t="s">
        <v>4</v>
      </c>
      <c r="J722" t="s">
        <v>6007</v>
      </c>
      <c r="K722" t="s">
        <v>5</v>
      </c>
      <c r="L722" t="s">
        <v>1563</v>
      </c>
      <c r="O722" t="s">
        <v>1564</v>
      </c>
      <c r="P722" s="4">
        <f t="shared" si="33"/>
        <v>299.7</v>
      </c>
      <c r="Q722" s="4">
        <v>299.7</v>
      </c>
      <c r="R722" s="1">
        <f t="shared" si="34"/>
        <v>1</v>
      </c>
      <c r="S722">
        <v>1</v>
      </c>
      <c r="T722" t="s">
        <v>11</v>
      </c>
      <c r="U722" t="str">
        <f t="shared" si="35"/>
        <v>no</v>
      </c>
      <c r="Y722" t="s">
        <v>6006</v>
      </c>
    </row>
    <row r="723" spans="1:25" x14ac:dyDescent="0.25">
      <c r="A723" t="s">
        <v>1256</v>
      </c>
      <c r="B723" t="s">
        <v>1257</v>
      </c>
      <c r="C723" t="s">
        <v>1560</v>
      </c>
      <c r="D723" t="s">
        <v>1561</v>
      </c>
      <c r="E723" t="s">
        <v>1565</v>
      </c>
      <c r="F723">
        <v>1</v>
      </c>
      <c r="G723" t="s">
        <v>6018</v>
      </c>
      <c r="H723">
        <v>2022</v>
      </c>
      <c r="I723" t="s">
        <v>4</v>
      </c>
      <c r="J723" t="s">
        <v>6007</v>
      </c>
      <c r="K723" t="s">
        <v>5</v>
      </c>
      <c r="L723" t="s">
        <v>1563</v>
      </c>
      <c r="O723" t="s">
        <v>1564</v>
      </c>
      <c r="P723" s="4">
        <f t="shared" si="33"/>
        <v>169.2</v>
      </c>
      <c r="Q723" s="4">
        <v>169.2</v>
      </c>
      <c r="R723" s="1">
        <f t="shared" si="34"/>
        <v>1</v>
      </c>
      <c r="S723">
        <v>1</v>
      </c>
      <c r="T723" t="s">
        <v>7</v>
      </c>
      <c r="U723" t="str">
        <f t="shared" si="35"/>
        <v>no</v>
      </c>
      <c r="Y723" t="s">
        <v>6006</v>
      </c>
    </row>
    <row r="724" spans="1:25" x14ac:dyDescent="0.25">
      <c r="A724" t="s">
        <v>1256</v>
      </c>
      <c r="B724" t="s">
        <v>1257</v>
      </c>
      <c r="C724" t="s">
        <v>1560</v>
      </c>
      <c r="D724" t="s">
        <v>1561</v>
      </c>
      <c r="E724" t="s">
        <v>1566</v>
      </c>
      <c r="F724">
        <v>1</v>
      </c>
      <c r="G724" t="s">
        <v>6018</v>
      </c>
      <c r="H724">
        <v>2016</v>
      </c>
      <c r="I724" t="s">
        <v>4</v>
      </c>
      <c r="J724" t="s">
        <v>6007</v>
      </c>
      <c r="K724" t="s">
        <v>5</v>
      </c>
      <c r="L724" t="s">
        <v>1563</v>
      </c>
      <c r="M724" t="s">
        <v>347</v>
      </c>
      <c r="P724" s="4">
        <f t="shared" si="33"/>
        <v>70.72</v>
      </c>
      <c r="Q724" s="4">
        <v>70.72</v>
      </c>
      <c r="R724" s="1">
        <f t="shared" si="34"/>
        <v>1</v>
      </c>
      <c r="S724">
        <v>1</v>
      </c>
      <c r="T724" t="s">
        <v>11</v>
      </c>
      <c r="U724" t="str">
        <f t="shared" si="35"/>
        <v>no</v>
      </c>
      <c r="Y724" t="s">
        <v>6006</v>
      </c>
    </row>
    <row r="725" spans="1:25" x14ac:dyDescent="0.25">
      <c r="A725" t="s">
        <v>1256</v>
      </c>
      <c r="B725" t="s">
        <v>1257</v>
      </c>
      <c r="C725" t="s">
        <v>1560</v>
      </c>
      <c r="D725" t="s">
        <v>1561</v>
      </c>
      <c r="E725" t="s">
        <v>1567</v>
      </c>
      <c r="F725">
        <v>1</v>
      </c>
      <c r="G725" t="s">
        <v>6018</v>
      </c>
      <c r="H725">
        <v>2018</v>
      </c>
      <c r="I725" t="s">
        <v>4</v>
      </c>
      <c r="J725" t="s">
        <v>6007</v>
      </c>
      <c r="K725" t="s">
        <v>5</v>
      </c>
      <c r="L725" t="s">
        <v>1563</v>
      </c>
      <c r="M725" t="s">
        <v>347</v>
      </c>
      <c r="P725" s="4">
        <f t="shared" si="33"/>
        <v>44.82</v>
      </c>
      <c r="Q725" s="4">
        <v>44.82</v>
      </c>
      <c r="R725" s="1">
        <f t="shared" si="34"/>
        <v>1</v>
      </c>
      <c r="S725">
        <v>1</v>
      </c>
      <c r="T725" t="s">
        <v>11</v>
      </c>
      <c r="U725" t="str">
        <f t="shared" si="35"/>
        <v>no</v>
      </c>
      <c r="Y725" t="s">
        <v>6006</v>
      </c>
    </row>
    <row r="726" spans="1:25" x14ac:dyDescent="0.25">
      <c r="A726" t="s">
        <v>1256</v>
      </c>
      <c r="B726" t="s">
        <v>1257</v>
      </c>
      <c r="C726" t="s">
        <v>1560</v>
      </c>
      <c r="D726" t="s">
        <v>1561</v>
      </c>
      <c r="E726" t="s">
        <v>1568</v>
      </c>
      <c r="F726">
        <v>1</v>
      </c>
      <c r="G726" t="s">
        <v>6018</v>
      </c>
      <c r="H726">
        <v>2019</v>
      </c>
      <c r="I726" t="s">
        <v>4</v>
      </c>
      <c r="J726" t="s">
        <v>6007</v>
      </c>
      <c r="K726" t="s">
        <v>5</v>
      </c>
      <c r="L726" t="s">
        <v>1563</v>
      </c>
      <c r="M726" t="s">
        <v>347</v>
      </c>
      <c r="P726" s="4">
        <f t="shared" si="33"/>
        <v>109.2</v>
      </c>
      <c r="Q726" s="4">
        <v>109.2</v>
      </c>
      <c r="R726" s="1">
        <f t="shared" si="34"/>
        <v>1</v>
      </c>
      <c r="S726">
        <v>1</v>
      </c>
      <c r="T726" t="s">
        <v>11</v>
      </c>
      <c r="U726" t="str">
        <f t="shared" si="35"/>
        <v>no</v>
      </c>
      <c r="Y726" t="s">
        <v>6006</v>
      </c>
    </row>
    <row r="727" spans="1:25" x14ac:dyDescent="0.25">
      <c r="A727" t="s">
        <v>1256</v>
      </c>
      <c r="B727" t="s">
        <v>1262</v>
      </c>
      <c r="C727" t="s">
        <v>1569</v>
      </c>
      <c r="D727" t="s">
        <v>1570</v>
      </c>
      <c r="E727" t="s">
        <v>1571</v>
      </c>
      <c r="F727">
        <v>1</v>
      </c>
      <c r="G727" t="s">
        <v>6018</v>
      </c>
      <c r="H727">
        <v>2019</v>
      </c>
      <c r="I727" t="s">
        <v>4</v>
      </c>
      <c r="J727" t="s">
        <v>6007</v>
      </c>
      <c r="K727" t="s">
        <v>5</v>
      </c>
      <c r="L727" t="s">
        <v>1572</v>
      </c>
      <c r="P727" s="4">
        <f t="shared" si="33"/>
        <v>174.25</v>
      </c>
      <c r="Q727" s="4">
        <v>174.25</v>
      </c>
      <c r="R727" s="1">
        <f t="shared" si="34"/>
        <v>1</v>
      </c>
      <c r="S727">
        <v>1</v>
      </c>
      <c r="T727" t="s">
        <v>40</v>
      </c>
      <c r="U727" t="str">
        <f t="shared" si="35"/>
        <v>no</v>
      </c>
      <c r="Y727" t="s">
        <v>6006</v>
      </c>
    </row>
    <row r="728" spans="1:25" x14ac:dyDescent="0.25">
      <c r="A728" t="s">
        <v>1256</v>
      </c>
      <c r="B728" t="s">
        <v>1262</v>
      </c>
      <c r="C728" t="s">
        <v>1569</v>
      </c>
      <c r="D728" t="s">
        <v>1573</v>
      </c>
      <c r="E728" t="s">
        <v>1574</v>
      </c>
      <c r="F728">
        <v>1</v>
      </c>
      <c r="G728" t="s">
        <v>6018</v>
      </c>
      <c r="H728">
        <v>2019</v>
      </c>
      <c r="I728" t="s">
        <v>4</v>
      </c>
      <c r="J728" t="s">
        <v>6007</v>
      </c>
      <c r="K728" t="s">
        <v>5</v>
      </c>
      <c r="L728" t="s">
        <v>1572</v>
      </c>
      <c r="P728" s="4">
        <f t="shared" si="33"/>
        <v>249.86500000000001</v>
      </c>
      <c r="Q728" s="4">
        <v>249.86500000000001</v>
      </c>
      <c r="R728" s="1">
        <f t="shared" si="34"/>
        <v>1</v>
      </c>
      <c r="S728">
        <v>1</v>
      </c>
      <c r="T728" t="s">
        <v>40</v>
      </c>
      <c r="U728" t="str">
        <f t="shared" si="35"/>
        <v>no</v>
      </c>
      <c r="Y728" t="s">
        <v>6006</v>
      </c>
    </row>
    <row r="729" spans="1:25" x14ac:dyDescent="0.25">
      <c r="A729" t="s">
        <v>1256</v>
      </c>
      <c r="B729" t="s">
        <v>1262</v>
      </c>
      <c r="C729" t="s">
        <v>1569</v>
      </c>
      <c r="D729" t="s">
        <v>1575</v>
      </c>
      <c r="E729" t="s">
        <v>1576</v>
      </c>
      <c r="F729">
        <v>1</v>
      </c>
      <c r="G729" t="s">
        <v>6018</v>
      </c>
      <c r="H729">
        <v>2020</v>
      </c>
      <c r="I729" t="s">
        <v>4</v>
      </c>
      <c r="J729" t="s">
        <v>6007</v>
      </c>
      <c r="K729" t="s">
        <v>5</v>
      </c>
      <c r="L729" t="s">
        <v>1572</v>
      </c>
      <c r="P729" s="4">
        <f t="shared" si="33"/>
        <v>300.3</v>
      </c>
      <c r="Q729" s="4">
        <v>300.3</v>
      </c>
      <c r="R729" s="1">
        <f t="shared" si="34"/>
        <v>1</v>
      </c>
      <c r="S729">
        <v>1</v>
      </c>
      <c r="T729" t="s">
        <v>40</v>
      </c>
      <c r="U729" t="str">
        <f t="shared" si="35"/>
        <v>no</v>
      </c>
      <c r="Y729" t="s">
        <v>6006</v>
      </c>
    </row>
    <row r="730" spans="1:25" x14ac:dyDescent="0.25">
      <c r="A730" t="s">
        <v>1256</v>
      </c>
      <c r="B730" t="s">
        <v>1262</v>
      </c>
      <c r="C730" t="s">
        <v>1569</v>
      </c>
      <c r="D730" t="s">
        <v>1570</v>
      </c>
      <c r="E730" t="s">
        <v>1577</v>
      </c>
      <c r="F730">
        <v>1</v>
      </c>
      <c r="G730" t="s">
        <v>6018</v>
      </c>
      <c r="H730">
        <v>2020</v>
      </c>
      <c r="I730" t="s">
        <v>4</v>
      </c>
      <c r="J730" t="s">
        <v>6007</v>
      </c>
      <c r="K730" t="s">
        <v>5</v>
      </c>
      <c r="L730" t="s">
        <v>1418</v>
      </c>
      <c r="P730" s="4">
        <f t="shared" si="33"/>
        <v>86.399999999999991</v>
      </c>
      <c r="Q730" s="4">
        <v>86.399999999999991</v>
      </c>
      <c r="R730" s="1">
        <f t="shared" si="34"/>
        <v>1</v>
      </c>
      <c r="S730">
        <v>1</v>
      </c>
      <c r="T730" t="s">
        <v>11</v>
      </c>
      <c r="U730" t="str">
        <f t="shared" si="35"/>
        <v>no</v>
      </c>
      <c r="Y730" t="s">
        <v>6006</v>
      </c>
    </row>
    <row r="731" spans="1:25" x14ac:dyDescent="0.25">
      <c r="A731" t="s">
        <v>1256</v>
      </c>
      <c r="B731" t="s">
        <v>1262</v>
      </c>
      <c r="C731" t="s">
        <v>1569</v>
      </c>
      <c r="D731" t="s">
        <v>1578</v>
      </c>
      <c r="E731" t="s">
        <v>1579</v>
      </c>
      <c r="F731">
        <v>1</v>
      </c>
      <c r="G731" t="s">
        <v>6018</v>
      </c>
      <c r="H731">
        <v>2016</v>
      </c>
      <c r="I731" t="s">
        <v>4</v>
      </c>
      <c r="J731" t="s">
        <v>6007</v>
      </c>
      <c r="K731" t="s">
        <v>21</v>
      </c>
      <c r="L731" t="s">
        <v>22</v>
      </c>
      <c r="M731" t="s">
        <v>1580</v>
      </c>
      <c r="N731" t="s">
        <v>56</v>
      </c>
      <c r="P731" s="4">
        <f t="shared" si="33"/>
        <v>194</v>
      </c>
      <c r="Q731" s="4">
        <v>194</v>
      </c>
      <c r="R731" s="1">
        <f t="shared" si="34"/>
        <v>0</v>
      </c>
      <c r="S731">
        <v>0</v>
      </c>
      <c r="T731" t="s">
        <v>40</v>
      </c>
      <c r="U731" t="str">
        <f t="shared" si="35"/>
        <v>yes</v>
      </c>
      <c r="Y731" t="s">
        <v>6006</v>
      </c>
    </row>
    <row r="732" spans="1:25" x14ac:dyDescent="0.25">
      <c r="A732" t="s">
        <v>1256</v>
      </c>
      <c r="B732" t="s">
        <v>1262</v>
      </c>
      <c r="C732" t="s">
        <v>1581</v>
      </c>
      <c r="D732" t="s">
        <v>1582</v>
      </c>
      <c r="E732" t="s">
        <v>1583</v>
      </c>
      <c r="F732">
        <v>1</v>
      </c>
      <c r="G732" t="s">
        <v>6018</v>
      </c>
      <c r="H732">
        <v>2015</v>
      </c>
      <c r="I732" t="s">
        <v>4</v>
      </c>
      <c r="J732" t="s">
        <v>6007</v>
      </c>
      <c r="K732" t="s">
        <v>5</v>
      </c>
      <c r="L732" t="s">
        <v>1437</v>
      </c>
      <c r="P732" s="4">
        <f t="shared" si="33"/>
        <v>62.4</v>
      </c>
      <c r="Q732" s="4">
        <v>62.4</v>
      </c>
      <c r="R732" s="1">
        <f t="shared" si="34"/>
        <v>1</v>
      </c>
      <c r="S732">
        <v>1</v>
      </c>
      <c r="T732" t="s">
        <v>11</v>
      </c>
      <c r="U732" t="str">
        <f t="shared" si="35"/>
        <v>no</v>
      </c>
      <c r="Y732" t="s">
        <v>6006</v>
      </c>
    </row>
    <row r="733" spans="1:25" x14ac:dyDescent="0.25">
      <c r="A733" t="s">
        <v>1256</v>
      </c>
      <c r="B733" t="s">
        <v>1262</v>
      </c>
      <c r="C733" t="s">
        <v>1581</v>
      </c>
      <c r="D733" t="s">
        <v>1584</v>
      </c>
      <c r="E733" t="s">
        <v>1585</v>
      </c>
      <c r="F733">
        <v>1</v>
      </c>
      <c r="G733" t="s">
        <v>6018</v>
      </c>
      <c r="H733">
        <v>2017</v>
      </c>
      <c r="I733" t="s">
        <v>4</v>
      </c>
      <c r="J733" t="s">
        <v>6007</v>
      </c>
      <c r="K733" t="s">
        <v>5</v>
      </c>
      <c r="L733" t="s">
        <v>1437</v>
      </c>
      <c r="P733" s="4">
        <f t="shared" si="33"/>
        <v>54.34</v>
      </c>
      <c r="Q733" s="4">
        <v>54.34</v>
      </c>
      <c r="R733" s="1">
        <f t="shared" si="34"/>
        <v>1</v>
      </c>
      <c r="S733">
        <v>1</v>
      </c>
      <c r="T733" t="s">
        <v>11</v>
      </c>
      <c r="U733" t="str">
        <f t="shared" si="35"/>
        <v>no</v>
      </c>
      <c r="Y733" t="s">
        <v>6006</v>
      </c>
    </row>
    <row r="734" spans="1:25" x14ac:dyDescent="0.25">
      <c r="A734" t="s">
        <v>1256</v>
      </c>
      <c r="B734" t="s">
        <v>1262</v>
      </c>
      <c r="C734" t="s">
        <v>1586</v>
      </c>
      <c r="D734" t="s">
        <v>1587</v>
      </c>
      <c r="E734" t="s">
        <v>1588</v>
      </c>
      <c r="F734">
        <v>1</v>
      </c>
      <c r="G734" t="s">
        <v>6018</v>
      </c>
      <c r="H734">
        <v>2020</v>
      </c>
      <c r="I734" t="s">
        <v>4</v>
      </c>
      <c r="J734" t="s">
        <v>6007</v>
      </c>
      <c r="K734" t="s">
        <v>5</v>
      </c>
      <c r="L734" t="s">
        <v>1589</v>
      </c>
      <c r="O734" t="s">
        <v>1590</v>
      </c>
      <c r="P734" s="4">
        <f t="shared" si="33"/>
        <v>90</v>
      </c>
      <c r="Q734" s="4">
        <v>90</v>
      </c>
      <c r="R734" s="1">
        <f t="shared" si="34"/>
        <v>1</v>
      </c>
      <c r="S734">
        <v>1</v>
      </c>
      <c r="T734" t="s">
        <v>11</v>
      </c>
      <c r="U734" t="str">
        <f t="shared" si="35"/>
        <v>no</v>
      </c>
      <c r="Y734" t="s">
        <v>6006</v>
      </c>
    </row>
    <row r="735" spans="1:25" x14ac:dyDescent="0.25">
      <c r="A735" t="s">
        <v>1256</v>
      </c>
      <c r="B735" t="s">
        <v>1262</v>
      </c>
      <c r="C735" t="s">
        <v>1586</v>
      </c>
      <c r="D735" t="s">
        <v>1591</v>
      </c>
      <c r="E735" t="s">
        <v>1592</v>
      </c>
      <c r="F735">
        <v>1</v>
      </c>
      <c r="G735" t="s">
        <v>6018</v>
      </c>
      <c r="H735">
        <v>2020</v>
      </c>
      <c r="I735" t="s">
        <v>4</v>
      </c>
      <c r="J735" t="s">
        <v>6007</v>
      </c>
      <c r="K735" t="s">
        <v>5</v>
      </c>
      <c r="L735" t="s">
        <v>1589</v>
      </c>
      <c r="O735" t="s">
        <v>1590</v>
      </c>
      <c r="P735" s="4">
        <f t="shared" si="33"/>
        <v>60</v>
      </c>
      <c r="Q735" s="4">
        <v>60</v>
      </c>
      <c r="R735" s="1">
        <f t="shared" si="34"/>
        <v>1</v>
      </c>
      <c r="S735">
        <v>1</v>
      </c>
      <c r="T735" t="s">
        <v>11</v>
      </c>
      <c r="U735" t="str">
        <f t="shared" si="35"/>
        <v>no</v>
      </c>
      <c r="Y735" t="s">
        <v>6006</v>
      </c>
    </row>
    <row r="736" spans="1:25" x14ac:dyDescent="0.25">
      <c r="A736" t="s">
        <v>1256</v>
      </c>
      <c r="B736" t="s">
        <v>1262</v>
      </c>
      <c r="C736" t="s">
        <v>1586</v>
      </c>
      <c r="D736" t="s">
        <v>1591</v>
      </c>
      <c r="E736" t="s">
        <v>1593</v>
      </c>
      <c r="F736">
        <v>1</v>
      </c>
      <c r="G736" t="s">
        <v>6018</v>
      </c>
      <c r="H736">
        <v>2019</v>
      </c>
      <c r="I736" t="s">
        <v>4</v>
      </c>
      <c r="J736" t="s">
        <v>6007</v>
      </c>
      <c r="K736" t="s">
        <v>5</v>
      </c>
      <c r="L736" t="s">
        <v>1589</v>
      </c>
      <c r="M736" t="s">
        <v>1594</v>
      </c>
      <c r="O736" t="s">
        <v>1590</v>
      </c>
      <c r="P736" s="4">
        <f t="shared" si="33"/>
        <v>81</v>
      </c>
      <c r="Q736" s="4">
        <v>81</v>
      </c>
      <c r="R736" s="1">
        <f t="shared" si="34"/>
        <v>1</v>
      </c>
      <c r="S736">
        <v>1</v>
      </c>
      <c r="T736" t="s">
        <v>11</v>
      </c>
      <c r="U736" t="str">
        <f t="shared" si="35"/>
        <v>no</v>
      </c>
      <c r="Y736" t="s">
        <v>6006</v>
      </c>
    </row>
    <row r="737" spans="1:25" x14ac:dyDescent="0.25">
      <c r="A737" t="s">
        <v>1256</v>
      </c>
      <c r="B737" t="s">
        <v>1262</v>
      </c>
      <c r="C737" t="s">
        <v>1586</v>
      </c>
      <c r="D737" t="s">
        <v>1595</v>
      </c>
      <c r="E737" t="s">
        <v>1596</v>
      </c>
      <c r="F737">
        <v>1</v>
      </c>
      <c r="G737" t="s">
        <v>6018</v>
      </c>
      <c r="H737">
        <v>2015</v>
      </c>
      <c r="I737" t="s">
        <v>4</v>
      </c>
      <c r="J737" t="s">
        <v>6007</v>
      </c>
      <c r="K737" t="s">
        <v>5</v>
      </c>
      <c r="L737" t="s">
        <v>1589</v>
      </c>
      <c r="P737" s="4">
        <f t="shared" si="33"/>
        <v>162</v>
      </c>
      <c r="Q737" s="4">
        <v>162</v>
      </c>
      <c r="R737" s="1">
        <f t="shared" si="34"/>
        <v>1</v>
      </c>
      <c r="S737">
        <v>1</v>
      </c>
      <c r="T737" t="s">
        <v>17</v>
      </c>
      <c r="U737" t="str">
        <f t="shared" si="35"/>
        <v>no</v>
      </c>
      <c r="Y737" t="s">
        <v>6006</v>
      </c>
    </row>
    <row r="738" spans="1:25" x14ac:dyDescent="0.25">
      <c r="A738" t="s">
        <v>1256</v>
      </c>
      <c r="B738" t="s">
        <v>1262</v>
      </c>
      <c r="C738" t="s">
        <v>1586</v>
      </c>
      <c r="D738" t="s">
        <v>1591</v>
      </c>
      <c r="E738" t="s">
        <v>1597</v>
      </c>
      <c r="F738">
        <v>1</v>
      </c>
      <c r="G738" t="s">
        <v>6018</v>
      </c>
      <c r="H738">
        <v>2018</v>
      </c>
      <c r="I738" t="s">
        <v>4</v>
      </c>
      <c r="J738" t="s">
        <v>6007</v>
      </c>
      <c r="K738" t="s">
        <v>5</v>
      </c>
      <c r="L738" t="s">
        <v>1589</v>
      </c>
      <c r="M738" t="s">
        <v>1598</v>
      </c>
      <c r="O738" t="s">
        <v>1599</v>
      </c>
      <c r="P738" s="4">
        <f t="shared" si="33"/>
        <v>62.720000000000006</v>
      </c>
      <c r="Q738" s="4">
        <v>62.720000000000006</v>
      </c>
      <c r="R738" s="1">
        <f t="shared" si="34"/>
        <v>1</v>
      </c>
      <c r="S738">
        <v>1</v>
      </c>
      <c r="T738" t="s">
        <v>11</v>
      </c>
      <c r="U738" t="str">
        <f t="shared" si="35"/>
        <v>no</v>
      </c>
      <c r="Y738" t="s">
        <v>6006</v>
      </c>
    </row>
    <row r="739" spans="1:25" x14ac:dyDescent="0.25">
      <c r="A739" t="s">
        <v>1256</v>
      </c>
      <c r="B739" t="s">
        <v>1257</v>
      </c>
      <c r="C739" t="s">
        <v>1600</v>
      </c>
      <c r="D739" t="s">
        <v>1601</v>
      </c>
      <c r="E739" t="s">
        <v>1602</v>
      </c>
      <c r="F739">
        <v>1</v>
      </c>
      <c r="G739" t="s">
        <v>6018</v>
      </c>
      <c r="H739">
        <v>2020</v>
      </c>
      <c r="I739" t="s">
        <v>4</v>
      </c>
      <c r="J739" t="s">
        <v>6007</v>
      </c>
      <c r="K739" t="s">
        <v>5</v>
      </c>
      <c r="L739" t="s">
        <v>1603</v>
      </c>
      <c r="M739" t="s">
        <v>1478</v>
      </c>
      <c r="P739" s="4">
        <f t="shared" si="33"/>
        <v>27.200000000000003</v>
      </c>
      <c r="Q739" s="4">
        <v>27.200000000000003</v>
      </c>
      <c r="R739" s="1">
        <f t="shared" si="34"/>
        <v>1</v>
      </c>
      <c r="S739">
        <v>1</v>
      </c>
      <c r="T739" t="s">
        <v>11</v>
      </c>
      <c r="U739" t="str">
        <f t="shared" si="35"/>
        <v>no</v>
      </c>
      <c r="Y739" t="s">
        <v>6006</v>
      </c>
    </row>
    <row r="740" spans="1:25" x14ac:dyDescent="0.25">
      <c r="A740" t="s">
        <v>1256</v>
      </c>
      <c r="B740" t="s">
        <v>1257</v>
      </c>
      <c r="C740" t="s">
        <v>1600</v>
      </c>
      <c r="D740" t="s">
        <v>1604</v>
      </c>
      <c r="E740" t="s">
        <v>1605</v>
      </c>
      <c r="F740">
        <v>1</v>
      </c>
      <c r="G740" t="s">
        <v>6018</v>
      </c>
      <c r="H740">
        <v>2021</v>
      </c>
      <c r="I740" t="s">
        <v>4</v>
      </c>
      <c r="J740" t="s">
        <v>6007</v>
      </c>
      <c r="K740" t="s">
        <v>5</v>
      </c>
      <c r="L740" t="s">
        <v>1477</v>
      </c>
      <c r="M740" t="s">
        <v>1478</v>
      </c>
      <c r="P740" s="4">
        <f t="shared" si="33"/>
        <v>64.38</v>
      </c>
      <c r="Q740" s="4">
        <v>64.38</v>
      </c>
      <c r="R740" s="1">
        <f t="shared" si="34"/>
        <v>1</v>
      </c>
      <c r="S740">
        <v>1</v>
      </c>
      <c r="T740" t="s">
        <v>11</v>
      </c>
      <c r="U740" t="str">
        <f t="shared" si="35"/>
        <v>no</v>
      </c>
      <c r="Y740" t="s">
        <v>6006</v>
      </c>
    </row>
    <row r="741" spans="1:25" x14ac:dyDescent="0.25">
      <c r="A741" t="s">
        <v>1256</v>
      </c>
      <c r="B741" t="s">
        <v>1257</v>
      </c>
      <c r="C741" t="s">
        <v>1606</v>
      </c>
      <c r="E741" t="s">
        <v>1607</v>
      </c>
      <c r="F741">
        <v>1</v>
      </c>
      <c r="G741" t="s">
        <v>6018</v>
      </c>
      <c r="H741">
        <v>2013</v>
      </c>
      <c r="I741" t="s">
        <v>4</v>
      </c>
      <c r="J741" t="s">
        <v>6007</v>
      </c>
      <c r="K741" t="s">
        <v>5</v>
      </c>
      <c r="L741" t="s">
        <v>1608</v>
      </c>
      <c r="O741" t="s">
        <v>1609</v>
      </c>
      <c r="P741" s="4">
        <f t="shared" si="33"/>
        <v>11.7</v>
      </c>
      <c r="Q741" s="4">
        <v>11.7</v>
      </c>
      <c r="R741" s="1">
        <f t="shared" si="34"/>
        <v>1</v>
      </c>
      <c r="S741">
        <v>1</v>
      </c>
      <c r="T741" t="s">
        <v>17</v>
      </c>
      <c r="U741" t="str">
        <f t="shared" si="35"/>
        <v>no</v>
      </c>
      <c r="Y741" t="s">
        <v>6006</v>
      </c>
    </row>
    <row r="742" spans="1:25" x14ac:dyDescent="0.25">
      <c r="A742" t="s">
        <v>1256</v>
      </c>
      <c r="B742" t="s">
        <v>1257</v>
      </c>
      <c r="C742" t="s">
        <v>1606</v>
      </c>
      <c r="D742" t="s">
        <v>1610</v>
      </c>
      <c r="E742" t="s">
        <v>1611</v>
      </c>
      <c r="F742">
        <v>1</v>
      </c>
      <c r="G742" t="s">
        <v>6018</v>
      </c>
      <c r="H742">
        <v>2017</v>
      </c>
      <c r="I742" t="s">
        <v>4</v>
      </c>
      <c r="J742" t="s">
        <v>6007</v>
      </c>
      <c r="K742" t="s">
        <v>5</v>
      </c>
      <c r="L742" t="s">
        <v>1612</v>
      </c>
      <c r="P742" s="4">
        <f t="shared" si="33"/>
        <v>28.05</v>
      </c>
      <c r="Q742" s="4">
        <v>28.05</v>
      </c>
      <c r="R742" s="1">
        <f t="shared" si="34"/>
        <v>1</v>
      </c>
      <c r="S742">
        <v>1</v>
      </c>
      <c r="T742" t="s">
        <v>11</v>
      </c>
      <c r="U742" t="str">
        <f t="shared" si="35"/>
        <v>no</v>
      </c>
      <c r="Y742" t="s">
        <v>6006</v>
      </c>
    </row>
    <row r="743" spans="1:25" x14ac:dyDescent="0.25">
      <c r="A743" t="s">
        <v>1256</v>
      </c>
      <c r="B743" t="s">
        <v>1257</v>
      </c>
      <c r="C743" t="s">
        <v>1606</v>
      </c>
      <c r="D743" t="s">
        <v>1613</v>
      </c>
      <c r="E743" t="s">
        <v>1614</v>
      </c>
      <c r="F743">
        <v>1</v>
      </c>
      <c r="G743" t="s">
        <v>6018</v>
      </c>
      <c r="H743">
        <v>2015</v>
      </c>
      <c r="I743" t="s">
        <v>4</v>
      </c>
      <c r="J743" t="s">
        <v>6007</v>
      </c>
      <c r="K743" t="s">
        <v>334</v>
      </c>
      <c r="L743" t="s">
        <v>1277</v>
      </c>
      <c r="M743" t="s">
        <v>347</v>
      </c>
      <c r="O743" t="s">
        <v>1615</v>
      </c>
      <c r="P743" s="4">
        <f t="shared" si="33"/>
        <v>68</v>
      </c>
      <c r="Q743" s="4">
        <v>68</v>
      </c>
      <c r="R743" s="1">
        <f t="shared" si="34"/>
        <v>1</v>
      </c>
      <c r="S743">
        <v>1</v>
      </c>
      <c r="T743" t="s">
        <v>11</v>
      </c>
      <c r="U743" t="str">
        <f t="shared" si="35"/>
        <v>no</v>
      </c>
      <c r="Y743" t="s">
        <v>6006</v>
      </c>
    </row>
    <row r="744" spans="1:25" x14ac:dyDescent="0.25">
      <c r="A744" t="s">
        <v>1256</v>
      </c>
      <c r="B744" t="s">
        <v>1257</v>
      </c>
      <c r="C744" t="s">
        <v>1606</v>
      </c>
      <c r="D744" t="s">
        <v>1445</v>
      </c>
      <c r="E744" t="s">
        <v>1616</v>
      </c>
      <c r="F744">
        <v>1</v>
      </c>
      <c r="G744" t="s">
        <v>6018</v>
      </c>
      <c r="H744">
        <v>2021</v>
      </c>
      <c r="I744" t="s">
        <v>4</v>
      </c>
      <c r="J744" t="s">
        <v>6007</v>
      </c>
      <c r="K744" t="s">
        <v>5</v>
      </c>
      <c r="L744" t="s">
        <v>1617</v>
      </c>
      <c r="M744" t="s">
        <v>347</v>
      </c>
      <c r="P744" s="4">
        <f t="shared" si="33"/>
        <v>54.06</v>
      </c>
      <c r="Q744" s="4">
        <v>54.06</v>
      </c>
      <c r="R744" s="1">
        <f t="shared" si="34"/>
        <v>1</v>
      </c>
      <c r="S744">
        <v>1</v>
      </c>
      <c r="T744" t="s">
        <v>11</v>
      </c>
      <c r="U744" t="str">
        <f t="shared" si="35"/>
        <v>no</v>
      </c>
      <c r="Y744" t="s">
        <v>6006</v>
      </c>
    </row>
    <row r="745" spans="1:25" x14ac:dyDescent="0.25">
      <c r="A745" t="s">
        <v>1256</v>
      </c>
      <c r="B745" t="s">
        <v>1257</v>
      </c>
      <c r="C745" t="s">
        <v>1606</v>
      </c>
      <c r="D745" t="s">
        <v>1618</v>
      </c>
      <c r="E745" t="s">
        <v>1619</v>
      </c>
      <c r="F745">
        <v>1</v>
      </c>
      <c r="G745" t="s">
        <v>6018</v>
      </c>
      <c r="H745">
        <v>2019</v>
      </c>
      <c r="I745" t="s">
        <v>4</v>
      </c>
      <c r="J745" t="s">
        <v>6007</v>
      </c>
      <c r="K745" t="s">
        <v>5</v>
      </c>
      <c r="L745" t="s">
        <v>1617</v>
      </c>
      <c r="M745" t="s">
        <v>347</v>
      </c>
      <c r="P745" s="4">
        <f t="shared" si="33"/>
        <v>100.5</v>
      </c>
      <c r="Q745" s="4">
        <v>100.5</v>
      </c>
      <c r="R745" s="1">
        <f t="shared" si="34"/>
        <v>1</v>
      </c>
      <c r="S745">
        <v>1</v>
      </c>
      <c r="T745" t="s">
        <v>11</v>
      </c>
      <c r="U745" t="str">
        <f t="shared" si="35"/>
        <v>no</v>
      </c>
      <c r="Y745" t="s">
        <v>6006</v>
      </c>
    </row>
    <row r="746" spans="1:25" x14ac:dyDescent="0.25">
      <c r="A746" t="s">
        <v>1256</v>
      </c>
      <c r="B746" t="s">
        <v>1257</v>
      </c>
      <c r="C746" t="s">
        <v>1606</v>
      </c>
      <c r="E746" t="s">
        <v>1620</v>
      </c>
      <c r="F746">
        <v>1</v>
      </c>
      <c r="G746" t="s">
        <v>6018</v>
      </c>
      <c r="H746">
        <v>2021</v>
      </c>
      <c r="I746" t="s">
        <v>4</v>
      </c>
      <c r="J746" t="s">
        <v>6007</v>
      </c>
      <c r="K746" t="s">
        <v>5</v>
      </c>
      <c r="L746" t="s">
        <v>1617</v>
      </c>
      <c r="M746" t="s">
        <v>347</v>
      </c>
      <c r="P746" s="4">
        <f t="shared" si="33"/>
        <v>55.055</v>
      </c>
      <c r="Q746" s="4">
        <v>55.055</v>
      </c>
      <c r="R746" s="1">
        <f t="shared" si="34"/>
        <v>1</v>
      </c>
      <c r="S746">
        <v>1</v>
      </c>
      <c r="T746" t="s">
        <v>11</v>
      </c>
      <c r="U746" t="str">
        <f t="shared" si="35"/>
        <v>no</v>
      </c>
      <c r="Y746" t="s">
        <v>6006</v>
      </c>
    </row>
    <row r="747" spans="1:25" x14ac:dyDescent="0.25">
      <c r="A747" t="s">
        <v>1256</v>
      </c>
      <c r="B747" t="s">
        <v>1257</v>
      </c>
      <c r="C747" t="s">
        <v>1606</v>
      </c>
      <c r="D747" t="s">
        <v>1610</v>
      </c>
      <c r="E747" t="s">
        <v>1621</v>
      </c>
      <c r="F747">
        <v>1</v>
      </c>
      <c r="G747" t="s">
        <v>6018</v>
      </c>
      <c r="H747">
        <v>2016</v>
      </c>
      <c r="I747" t="s">
        <v>4</v>
      </c>
      <c r="J747" t="s">
        <v>6007</v>
      </c>
      <c r="K747" t="s">
        <v>5</v>
      </c>
      <c r="L747" t="s">
        <v>1617</v>
      </c>
      <c r="M747" t="s">
        <v>347</v>
      </c>
      <c r="O747" t="s">
        <v>1622</v>
      </c>
      <c r="P747" s="4">
        <f t="shared" si="33"/>
        <v>70.72</v>
      </c>
      <c r="Q747" s="4">
        <v>70.72</v>
      </c>
      <c r="R747" s="1">
        <f t="shared" si="34"/>
        <v>1</v>
      </c>
      <c r="S747">
        <v>1</v>
      </c>
      <c r="T747" t="s">
        <v>11</v>
      </c>
      <c r="U747" t="str">
        <f t="shared" si="35"/>
        <v>no</v>
      </c>
      <c r="Y747" t="s">
        <v>6006</v>
      </c>
    </row>
    <row r="748" spans="1:25" x14ac:dyDescent="0.25">
      <c r="A748" t="s">
        <v>1256</v>
      </c>
      <c r="B748" t="s">
        <v>1257</v>
      </c>
      <c r="C748" t="s">
        <v>1606</v>
      </c>
      <c r="D748" t="s">
        <v>1610</v>
      </c>
      <c r="E748" t="s">
        <v>1623</v>
      </c>
      <c r="F748">
        <v>1</v>
      </c>
      <c r="G748" t="s">
        <v>6018</v>
      </c>
      <c r="H748">
        <v>2017</v>
      </c>
      <c r="I748" t="s">
        <v>4</v>
      </c>
      <c r="J748" t="s">
        <v>6007</v>
      </c>
      <c r="K748" t="s">
        <v>5</v>
      </c>
      <c r="L748" t="s">
        <v>1617</v>
      </c>
      <c r="M748" t="s">
        <v>347</v>
      </c>
      <c r="P748" s="4">
        <f t="shared" si="33"/>
        <v>96.279999999999987</v>
      </c>
      <c r="Q748" s="4">
        <v>96.279999999999987</v>
      </c>
      <c r="R748" s="1">
        <f t="shared" si="34"/>
        <v>1</v>
      </c>
      <c r="S748">
        <v>1</v>
      </c>
      <c r="T748" t="s">
        <v>11</v>
      </c>
      <c r="U748" t="str">
        <f t="shared" si="35"/>
        <v>no</v>
      </c>
      <c r="Y748" t="s">
        <v>6006</v>
      </c>
    </row>
    <row r="749" spans="1:25" x14ac:dyDescent="0.25">
      <c r="A749" t="s">
        <v>1256</v>
      </c>
      <c r="B749" t="s">
        <v>1257</v>
      </c>
      <c r="C749" t="s">
        <v>1606</v>
      </c>
      <c r="D749" t="s">
        <v>1624</v>
      </c>
      <c r="E749" t="s">
        <v>1625</v>
      </c>
      <c r="F749">
        <v>1</v>
      </c>
      <c r="G749" t="s">
        <v>6018</v>
      </c>
      <c r="H749">
        <v>2019</v>
      </c>
      <c r="I749" t="s">
        <v>4</v>
      </c>
      <c r="J749" t="s">
        <v>6007</v>
      </c>
      <c r="K749" t="s">
        <v>5</v>
      </c>
      <c r="L749" t="s">
        <v>1617</v>
      </c>
      <c r="M749" t="s">
        <v>347</v>
      </c>
      <c r="P749" s="4">
        <f t="shared" si="33"/>
        <v>78.944999999999993</v>
      </c>
      <c r="Q749" s="4">
        <v>78.944999999999993</v>
      </c>
      <c r="R749" s="1">
        <f t="shared" si="34"/>
        <v>1</v>
      </c>
      <c r="S749">
        <v>1</v>
      </c>
      <c r="T749" t="s">
        <v>11</v>
      </c>
      <c r="U749" t="str">
        <f t="shared" si="35"/>
        <v>no</v>
      </c>
      <c r="Y749" t="s">
        <v>6006</v>
      </c>
    </row>
    <row r="750" spans="1:25" x14ac:dyDescent="0.25">
      <c r="A750" t="s">
        <v>1256</v>
      </c>
      <c r="B750" t="s">
        <v>1257</v>
      </c>
      <c r="C750" t="s">
        <v>1606</v>
      </c>
      <c r="E750" t="s">
        <v>1626</v>
      </c>
      <c r="F750">
        <v>1</v>
      </c>
      <c r="G750" t="s">
        <v>6018</v>
      </c>
      <c r="H750">
        <v>2018</v>
      </c>
      <c r="I750" t="s">
        <v>4</v>
      </c>
      <c r="J750" t="s">
        <v>6007</v>
      </c>
      <c r="K750" t="s">
        <v>5</v>
      </c>
      <c r="L750" t="s">
        <v>1617</v>
      </c>
      <c r="M750" t="s">
        <v>347</v>
      </c>
      <c r="P750" s="4">
        <f t="shared" si="33"/>
        <v>246.23999999999998</v>
      </c>
      <c r="Q750" s="4">
        <v>246.23999999999998</v>
      </c>
      <c r="R750" s="1">
        <f t="shared" si="34"/>
        <v>1</v>
      </c>
      <c r="S750">
        <v>1</v>
      </c>
      <c r="T750" t="s">
        <v>11</v>
      </c>
      <c r="U750" t="str">
        <f t="shared" si="35"/>
        <v>no</v>
      </c>
      <c r="Y750" t="s">
        <v>6006</v>
      </c>
    </row>
    <row r="751" spans="1:25" x14ac:dyDescent="0.25">
      <c r="A751" t="s">
        <v>1256</v>
      </c>
      <c r="B751" t="s">
        <v>1257</v>
      </c>
      <c r="C751" t="s">
        <v>1606</v>
      </c>
      <c r="D751" t="s">
        <v>1627</v>
      </c>
      <c r="E751" t="s">
        <v>1628</v>
      </c>
      <c r="F751">
        <v>1</v>
      </c>
      <c r="G751" t="s">
        <v>6018</v>
      </c>
      <c r="H751">
        <v>2018</v>
      </c>
      <c r="I751" t="s">
        <v>4</v>
      </c>
      <c r="J751" t="s">
        <v>6007</v>
      </c>
      <c r="K751" t="s">
        <v>5</v>
      </c>
      <c r="L751" t="s">
        <v>1617</v>
      </c>
      <c r="M751" t="s">
        <v>347</v>
      </c>
      <c r="P751" s="4">
        <f t="shared" si="33"/>
        <v>73.36999999999999</v>
      </c>
      <c r="Q751" s="4">
        <v>73.36999999999999</v>
      </c>
      <c r="R751" s="1">
        <f t="shared" si="34"/>
        <v>1</v>
      </c>
      <c r="S751">
        <v>1</v>
      </c>
      <c r="T751" t="s">
        <v>11</v>
      </c>
      <c r="U751" t="str">
        <f t="shared" si="35"/>
        <v>no</v>
      </c>
      <c r="Y751" t="s">
        <v>6006</v>
      </c>
    </row>
    <row r="752" spans="1:25" x14ac:dyDescent="0.25">
      <c r="A752" t="s">
        <v>1256</v>
      </c>
      <c r="B752" t="s">
        <v>1257</v>
      </c>
      <c r="C752" t="s">
        <v>1629</v>
      </c>
      <c r="E752" t="s">
        <v>1630</v>
      </c>
      <c r="F752">
        <v>1</v>
      </c>
      <c r="G752" t="s">
        <v>6018</v>
      </c>
      <c r="H752">
        <v>2023</v>
      </c>
      <c r="I752" t="s">
        <v>4</v>
      </c>
      <c r="J752" t="s">
        <v>6007</v>
      </c>
      <c r="K752" t="s">
        <v>5</v>
      </c>
      <c r="L752" t="s">
        <v>1631</v>
      </c>
      <c r="P752" s="4">
        <f t="shared" si="33"/>
        <v>41</v>
      </c>
      <c r="Q752" s="4">
        <v>41</v>
      </c>
      <c r="R752" s="1">
        <f t="shared" si="34"/>
        <v>1</v>
      </c>
      <c r="S752">
        <v>1</v>
      </c>
      <c r="T752" t="s">
        <v>7</v>
      </c>
      <c r="U752" t="str">
        <f t="shared" si="35"/>
        <v>no</v>
      </c>
      <c r="Y752" t="s">
        <v>6006</v>
      </c>
    </row>
    <row r="753" spans="1:25" x14ac:dyDescent="0.25">
      <c r="A753" t="s">
        <v>1256</v>
      </c>
      <c r="B753" t="s">
        <v>1257</v>
      </c>
      <c r="C753" t="s">
        <v>1629</v>
      </c>
      <c r="E753" t="s">
        <v>1632</v>
      </c>
      <c r="F753">
        <v>1</v>
      </c>
      <c r="G753" t="s">
        <v>6018</v>
      </c>
      <c r="H753">
        <v>2022</v>
      </c>
      <c r="I753" t="s">
        <v>4</v>
      </c>
      <c r="J753" t="s">
        <v>6007</v>
      </c>
      <c r="K753" t="s">
        <v>5</v>
      </c>
      <c r="L753" t="s">
        <v>1631</v>
      </c>
      <c r="P753" s="4">
        <f t="shared" si="33"/>
        <v>67</v>
      </c>
      <c r="Q753" s="4">
        <v>67</v>
      </c>
      <c r="R753" s="1">
        <f t="shared" si="34"/>
        <v>1</v>
      </c>
      <c r="S753">
        <v>1</v>
      </c>
      <c r="T753" t="s">
        <v>7</v>
      </c>
      <c r="U753" t="str">
        <f t="shared" si="35"/>
        <v>no</v>
      </c>
      <c r="Y753" t="s">
        <v>6006</v>
      </c>
    </row>
    <row r="754" spans="1:25" x14ac:dyDescent="0.25">
      <c r="A754" t="s">
        <v>1256</v>
      </c>
      <c r="B754" t="s">
        <v>1257</v>
      </c>
      <c r="C754" t="s">
        <v>1629</v>
      </c>
      <c r="E754" t="s">
        <v>1633</v>
      </c>
      <c r="F754">
        <v>1</v>
      </c>
      <c r="G754" t="s">
        <v>6018</v>
      </c>
      <c r="H754">
        <v>2022</v>
      </c>
      <c r="I754" t="s">
        <v>4</v>
      </c>
      <c r="J754" t="s">
        <v>6007</v>
      </c>
      <c r="K754" t="s">
        <v>5</v>
      </c>
      <c r="L754" t="s">
        <v>1631</v>
      </c>
      <c r="P754" s="4">
        <f t="shared" si="33"/>
        <v>81</v>
      </c>
      <c r="Q754" s="4">
        <v>81</v>
      </c>
      <c r="R754" s="1">
        <f t="shared" si="34"/>
        <v>1</v>
      </c>
      <c r="S754">
        <v>1</v>
      </c>
      <c r="T754" t="s">
        <v>7</v>
      </c>
      <c r="U754" t="str">
        <f t="shared" si="35"/>
        <v>no</v>
      </c>
      <c r="Y754" t="s">
        <v>6006</v>
      </c>
    </row>
    <row r="755" spans="1:25" x14ac:dyDescent="0.25">
      <c r="A755" t="s">
        <v>1256</v>
      </c>
      <c r="B755" t="s">
        <v>1257</v>
      </c>
      <c r="C755" t="s">
        <v>1634</v>
      </c>
      <c r="D755" t="s">
        <v>1635</v>
      </c>
      <c r="E755" t="s">
        <v>1636</v>
      </c>
      <c r="F755">
        <v>1</v>
      </c>
      <c r="G755" t="s">
        <v>6018</v>
      </c>
      <c r="H755">
        <v>2022</v>
      </c>
      <c r="I755" t="s">
        <v>4</v>
      </c>
      <c r="J755" t="s">
        <v>6007</v>
      </c>
      <c r="K755" t="s">
        <v>5</v>
      </c>
      <c r="L755" t="s">
        <v>1637</v>
      </c>
      <c r="P755" s="4">
        <f t="shared" si="33"/>
        <v>80.185000000000002</v>
      </c>
      <c r="Q755" s="4">
        <v>80.185000000000002</v>
      </c>
      <c r="R755" s="1">
        <f t="shared" si="34"/>
        <v>1</v>
      </c>
      <c r="S755">
        <v>1</v>
      </c>
      <c r="T755" t="s">
        <v>7</v>
      </c>
      <c r="U755" t="str">
        <f t="shared" si="35"/>
        <v>no</v>
      </c>
      <c r="Y755" t="s">
        <v>6006</v>
      </c>
    </row>
    <row r="756" spans="1:25" x14ac:dyDescent="0.25">
      <c r="A756" t="s">
        <v>1256</v>
      </c>
      <c r="B756" t="s">
        <v>1257</v>
      </c>
      <c r="C756" t="s">
        <v>1634</v>
      </c>
      <c r="D756" t="s">
        <v>1638</v>
      </c>
      <c r="E756" t="s">
        <v>1639</v>
      </c>
      <c r="F756">
        <v>1</v>
      </c>
      <c r="G756" t="s">
        <v>6018</v>
      </c>
      <c r="H756">
        <v>2020</v>
      </c>
      <c r="I756" t="s">
        <v>4</v>
      </c>
      <c r="J756" t="s">
        <v>6007</v>
      </c>
      <c r="K756" t="s">
        <v>5</v>
      </c>
      <c r="L756" t="s">
        <v>1637</v>
      </c>
      <c r="M756" t="s">
        <v>1640</v>
      </c>
      <c r="P756" s="4">
        <f t="shared" si="33"/>
        <v>36.6</v>
      </c>
      <c r="Q756" s="4">
        <v>36.6</v>
      </c>
      <c r="R756" s="1">
        <f t="shared" si="34"/>
        <v>1</v>
      </c>
      <c r="S756">
        <v>1</v>
      </c>
      <c r="T756" t="s">
        <v>11</v>
      </c>
      <c r="U756" t="str">
        <f t="shared" si="35"/>
        <v>no</v>
      </c>
      <c r="Y756" t="s">
        <v>6006</v>
      </c>
    </row>
    <row r="757" spans="1:25" x14ac:dyDescent="0.25">
      <c r="A757" t="s">
        <v>1256</v>
      </c>
      <c r="B757" t="s">
        <v>1257</v>
      </c>
      <c r="C757" t="s">
        <v>1634</v>
      </c>
      <c r="D757" t="s">
        <v>1638</v>
      </c>
      <c r="E757" t="s">
        <v>1641</v>
      </c>
      <c r="F757">
        <v>1</v>
      </c>
      <c r="G757" t="s">
        <v>6018</v>
      </c>
      <c r="H757">
        <v>2019</v>
      </c>
      <c r="I757" t="s">
        <v>4</v>
      </c>
      <c r="J757" t="s">
        <v>6007</v>
      </c>
      <c r="K757" t="s">
        <v>5</v>
      </c>
      <c r="L757" t="s">
        <v>1637</v>
      </c>
      <c r="M757" t="s">
        <v>1640</v>
      </c>
      <c r="P757" s="4">
        <f t="shared" si="33"/>
        <v>95.16</v>
      </c>
      <c r="Q757" s="4">
        <v>95.16</v>
      </c>
      <c r="R757" s="1">
        <f t="shared" si="34"/>
        <v>1</v>
      </c>
      <c r="S757">
        <v>1</v>
      </c>
      <c r="T757" t="s">
        <v>11</v>
      </c>
      <c r="U757" t="str">
        <f t="shared" si="35"/>
        <v>no</v>
      </c>
      <c r="Y757" t="s">
        <v>6006</v>
      </c>
    </row>
    <row r="758" spans="1:25" x14ac:dyDescent="0.25">
      <c r="A758" t="s">
        <v>1256</v>
      </c>
      <c r="B758" t="s">
        <v>1257</v>
      </c>
      <c r="C758" t="s">
        <v>1634</v>
      </c>
      <c r="D758" t="s">
        <v>1642</v>
      </c>
      <c r="E758" t="s">
        <v>1643</v>
      </c>
      <c r="F758">
        <v>1</v>
      </c>
      <c r="G758" t="s">
        <v>6018</v>
      </c>
      <c r="H758">
        <v>2023</v>
      </c>
      <c r="I758" t="s">
        <v>4</v>
      </c>
      <c r="J758" t="s">
        <v>6007</v>
      </c>
      <c r="K758" t="s">
        <v>5</v>
      </c>
      <c r="L758" t="s">
        <v>1637</v>
      </c>
      <c r="P758" s="4">
        <f t="shared" si="33"/>
        <v>96.32</v>
      </c>
      <c r="Q758" s="4">
        <v>96.32</v>
      </c>
      <c r="R758" s="1">
        <f t="shared" si="34"/>
        <v>1</v>
      </c>
      <c r="S758">
        <v>1</v>
      </c>
      <c r="T758" t="s">
        <v>7</v>
      </c>
      <c r="U758" t="str">
        <f t="shared" si="35"/>
        <v>no</v>
      </c>
      <c r="Y758" t="s">
        <v>6006</v>
      </c>
    </row>
    <row r="759" spans="1:25" x14ac:dyDescent="0.25">
      <c r="A759" t="s">
        <v>1256</v>
      </c>
      <c r="B759" t="s">
        <v>1257</v>
      </c>
      <c r="C759" t="s">
        <v>1644</v>
      </c>
      <c r="D759" t="s">
        <v>1645</v>
      </c>
      <c r="E759" t="s">
        <v>1646</v>
      </c>
      <c r="F759">
        <v>1</v>
      </c>
      <c r="G759" t="s">
        <v>6018</v>
      </c>
      <c r="H759">
        <v>2015</v>
      </c>
      <c r="I759" t="s">
        <v>4</v>
      </c>
      <c r="J759" t="s">
        <v>6007</v>
      </c>
      <c r="K759" t="s">
        <v>5</v>
      </c>
      <c r="L759" t="s">
        <v>1647</v>
      </c>
      <c r="P759" s="4">
        <f t="shared" si="33"/>
        <v>62</v>
      </c>
      <c r="Q759" s="4">
        <v>62</v>
      </c>
      <c r="R759" s="1">
        <f t="shared" si="34"/>
        <v>1</v>
      </c>
      <c r="S759">
        <v>1</v>
      </c>
      <c r="T759" t="s">
        <v>40</v>
      </c>
      <c r="U759" t="str">
        <f t="shared" si="35"/>
        <v>no</v>
      </c>
      <c r="Y759" t="s">
        <v>6006</v>
      </c>
    </row>
    <row r="760" spans="1:25" x14ac:dyDescent="0.25">
      <c r="A760" t="s">
        <v>1256</v>
      </c>
      <c r="B760" t="s">
        <v>1262</v>
      </c>
      <c r="C760" t="s">
        <v>1648</v>
      </c>
      <c r="D760" t="s">
        <v>1649</v>
      </c>
      <c r="E760" t="s">
        <v>1650</v>
      </c>
      <c r="F760">
        <v>1</v>
      </c>
      <c r="G760" t="s">
        <v>6018</v>
      </c>
      <c r="H760">
        <v>2018</v>
      </c>
      <c r="I760" t="s">
        <v>4</v>
      </c>
      <c r="J760" t="s">
        <v>6007</v>
      </c>
      <c r="K760" t="s">
        <v>5</v>
      </c>
      <c r="L760" t="s">
        <v>1647</v>
      </c>
      <c r="P760" s="4">
        <f t="shared" si="33"/>
        <v>119.07000000000001</v>
      </c>
      <c r="Q760" s="4">
        <v>119.07000000000001</v>
      </c>
      <c r="R760" s="1">
        <f t="shared" si="34"/>
        <v>1</v>
      </c>
      <c r="S760">
        <v>1</v>
      </c>
      <c r="T760" t="s">
        <v>40</v>
      </c>
      <c r="U760" t="str">
        <f t="shared" si="35"/>
        <v>no</v>
      </c>
      <c r="Y760" t="s">
        <v>6006</v>
      </c>
    </row>
    <row r="761" spans="1:25" x14ac:dyDescent="0.25">
      <c r="A761" t="s">
        <v>1651</v>
      </c>
      <c r="B761" t="s">
        <v>401</v>
      </c>
      <c r="C761" t="s">
        <v>1652</v>
      </c>
      <c r="D761" t="s">
        <v>1653</v>
      </c>
      <c r="E761" t="s">
        <v>1654</v>
      </c>
      <c r="F761">
        <v>1</v>
      </c>
      <c r="G761" t="s">
        <v>6018</v>
      </c>
      <c r="H761">
        <v>2022</v>
      </c>
      <c r="I761" t="s">
        <v>4</v>
      </c>
      <c r="J761" t="s">
        <v>6007</v>
      </c>
      <c r="K761" t="s">
        <v>5</v>
      </c>
      <c r="L761" t="s">
        <v>1655</v>
      </c>
      <c r="P761" s="4">
        <f t="shared" si="33"/>
        <v>40</v>
      </c>
      <c r="Q761" s="4">
        <v>40</v>
      </c>
      <c r="R761" s="1">
        <f t="shared" si="34"/>
        <v>1</v>
      </c>
      <c r="S761">
        <v>1</v>
      </c>
      <c r="T761" t="s">
        <v>7</v>
      </c>
      <c r="U761" t="str">
        <f t="shared" si="35"/>
        <v>no</v>
      </c>
      <c r="Y761" t="s">
        <v>6006</v>
      </c>
    </row>
    <row r="762" spans="1:25" x14ac:dyDescent="0.25">
      <c r="A762" t="s">
        <v>1651</v>
      </c>
      <c r="B762" t="s">
        <v>401</v>
      </c>
      <c r="C762" t="s">
        <v>1656</v>
      </c>
      <c r="E762" t="s">
        <v>1657</v>
      </c>
      <c r="F762">
        <v>1</v>
      </c>
      <c r="G762" t="s">
        <v>6018</v>
      </c>
      <c r="H762">
        <v>2016</v>
      </c>
      <c r="I762" t="s">
        <v>4</v>
      </c>
      <c r="J762" t="s">
        <v>6007</v>
      </c>
      <c r="K762" t="s">
        <v>5</v>
      </c>
      <c r="L762" t="s">
        <v>1658</v>
      </c>
      <c r="P762" s="4">
        <f t="shared" si="33"/>
        <v>55</v>
      </c>
      <c r="Q762" s="4">
        <v>55</v>
      </c>
      <c r="R762" s="1">
        <f t="shared" si="34"/>
        <v>1</v>
      </c>
      <c r="S762">
        <v>1</v>
      </c>
      <c r="T762" t="s">
        <v>11</v>
      </c>
      <c r="U762" t="str">
        <f t="shared" si="35"/>
        <v>no</v>
      </c>
      <c r="Y762" t="s">
        <v>6006</v>
      </c>
    </row>
    <row r="763" spans="1:25" x14ac:dyDescent="0.25">
      <c r="A763" t="s">
        <v>1651</v>
      </c>
      <c r="B763" t="s">
        <v>1659</v>
      </c>
      <c r="C763" t="s">
        <v>1660</v>
      </c>
      <c r="E763" t="s">
        <v>1661</v>
      </c>
      <c r="F763">
        <v>1</v>
      </c>
      <c r="G763" t="s">
        <v>6018</v>
      </c>
      <c r="H763">
        <v>2018</v>
      </c>
      <c r="I763" t="s">
        <v>4</v>
      </c>
      <c r="J763" t="s">
        <v>6007</v>
      </c>
      <c r="K763" t="s">
        <v>5</v>
      </c>
      <c r="L763" t="s">
        <v>1662</v>
      </c>
      <c r="O763" t="s">
        <v>1663</v>
      </c>
      <c r="P763" s="4">
        <f t="shared" si="33"/>
        <v>137.94</v>
      </c>
      <c r="Q763" s="4">
        <v>137.94</v>
      </c>
      <c r="R763" s="1">
        <f t="shared" si="34"/>
        <v>1</v>
      </c>
      <c r="S763">
        <v>1</v>
      </c>
      <c r="T763" t="s">
        <v>11</v>
      </c>
      <c r="U763" t="str">
        <f t="shared" si="35"/>
        <v>no</v>
      </c>
      <c r="Y763" t="s">
        <v>6006</v>
      </c>
    </row>
    <row r="764" spans="1:25" x14ac:dyDescent="0.25">
      <c r="A764" t="s">
        <v>1651</v>
      </c>
      <c r="B764" t="s">
        <v>1659</v>
      </c>
      <c r="C764" t="s">
        <v>1660</v>
      </c>
      <c r="E764" t="s">
        <v>1664</v>
      </c>
      <c r="F764">
        <v>1</v>
      </c>
      <c r="G764" t="s">
        <v>6018</v>
      </c>
      <c r="H764">
        <v>2019</v>
      </c>
      <c r="I764" t="s">
        <v>4</v>
      </c>
      <c r="J764" t="s">
        <v>6007</v>
      </c>
      <c r="K764" t="s">
        <v>5</v>
      </c>
      <c r="L764" t="s">
        <v>1662</v>
      </c>
      <c r="O764" t="s">
        <v>1663</v>
      </c>
      <c r="P764" s="4">
        <f t="shared" si="33"/>
        <v>440.60999999999996</v>
      </c>
      <c r="Q764" s="4">
        <v>440.60999999999996</v>
      </c>
      <c r="R764" s="1">
        <f t="shared" si="34"/>
        <v>1</v>
      </c>
      <c r="S764">
        <v>1</v>
      </c>
      <c r="T764" t="s">
        <v>11</v>
      </c>
      <c r="U764" t="str">
        <f t="shared" si="35"/>
        <v>no</v>
      </c>
      <c r="Y764" t="s">
        <v>6006</v>
      </c>
    </row>
    <row r="765" spans="1:25" x14ac:dyDescent="0.25">
      <c r="A765" t="s">
        <v>1651</v>
      </c>
      <c r="B765" t="s">
        <v>1659</v>
      </c>
      <c r="C765" t="s">
        <v>1660</v>
      </c>
      <c r="D765" t="s">
        <v>1665</v>
      </c>
      <c r="E765" t="s">
        <v>1666</v>
      </c>
      <c r="F765">
        <v>1</v>
      </c>
      <c r="G765" t="s">
        <v>6018</v>
      </c>
      <c r="H765">
        <v>2019</v>
      </c>
      <c r="I765" t="s">
        <v>4</v>
      </c>
      <c r="J765" t="s">
        <v>6007</v>
      </c>
      <c r="K765" t="s">
        <v>334</v>
      </c>
      <c r="L765" t="s">
        <v>1667</v>
      </c>
      <c r="M765" t="s">
        <v>347</v>
      </c>
      <c r="P765" s="4">
        <f t="shared" si="33"/>
        <v>146.16000000000003</v>
      </c>
      <c r="Q765" s="4">
        <v>146.16000000000003</v>
      </c>
      <c r="R765" s="1">
        <f t="shared" si="34"/>
        <v>1</v>
      </c>
      <c r="S765">
        <v>1</v>
      </c>
      <c r="T765" t="s">
        <v>11</v>
      </c>
      <c r="U765" t="str">
        <f t="shared" si="35"/>
        <v>no</v>
      </c>
      <c r="Y765" t="s">
        <v>6006</v>
      </c>
    </row>
    <row r="766" spans="1:25" x14ac:dyDescent="0.25">
      <c r="A766" t="s">
        <v>1651</v>
      </c>
      <c r="B766" t="s">
        <v>1659</v>
      </c>
      <c r="C766" t="s">
        <v>1660</v>
      </c>
      <c r="D766" t="s">
        <v>1668</v>
      </c>
      <c r="E766" t="s">
        <v>1669</v>
      </c>
      <c r="F766">
        <v>1</v>
      </c>
      <c r="G766" t="s">
        <v>6018</v>
      </c>
      <c r="H766">
        <v>2018</v>
      </c>
      <c r="I766" t="s">
        <v>4</v>
      </c>
      <c r="J766" t="s">
        <v>6007</v>
      </c>
      <c r="K766" t="s">
        <v>21</v>
      </c>
      <c r="L766" t="s">
        <v>22</v>
      </c>
      <c r="M766" t="s">
        <v>422</v>
      </c>
      <c r="N766" t="s">
        <v>56</v>
      </c>
      <c r="P766" s="4">
        <f t="shared" si="33"/>
        <v>504.03000000000003</v>
      </c>
      <c r="Q766" s="4">
        <v>504.03000000000003</v>
      </c>
      <c r="R766" s="1">
        <f t="shared" si="34"/>
        <v>0</v>
      </c>
      <c r="S766">
        <v>0</v>
      </c>
      <c r="T766" t="s">
        <v>40</v>
      </c>
      <c r="U766" t="str">
        <f t="shared" si="35"/>
        <v>yes</v>
      </c>
      <c r="Y766" t="s">
        <v>6006</v>
      </c>
    </row>
    <row r="767" spans="1:25" x14ac:dyDescent="0.25">
      <c r="A767" t="s">
        <v>1651</v>
      </c>
      <c r="B767" t="s">
        <v>1659</v>
      </c>
      <c r="C767" t="s">
        <v>1670</v>
      </c>
      <c r="D767" t="s">
        <v>1671</v>
      </c>
      <c r="E767" t="s">
        <v>1672</v>
      </c>
      <c r="F767">
        <v>1</v>
      </c>
      <c r="G767" t="s">
        <v>6018</v>
      </c>
      <c r="H767">
        <v>2018</v>
      </c>
      <c r="I767" t="s">
        <v>4</v>
      </c>
      <c r="J767" t="s">
        <v>6007</v>
      </c>
      <c r="K767" t="s">
        <v>5</v>
      </c>
      <c r="L767" t="s">
        <v>1673</v>
      </c>
      <c r="P767" s="4">
        <f t="shared" si="33"/>
        <v>66</v>
      </c>
      <c r="Q767" s="4">
        <v>66</v>
      </c>
      <c r="R767" s="1">
        <f t="shared" si="34"/>
        <v>1</v>
      </c>
      <c r="S767">
        <v>1</v>
      </c>
      <c r="T767" t="s">
        <v>11</v>
      </c>
      <c r="U767" t="str">
        <f t="shared" si="35"/>
        <v>no</v>
      </c>
      <c r="Y767" t="s">
        <v>6006</v>
      </c>
    </row>
    <row r="768" spans="1:25" x14ac:dyDescent="0.25">
      <c r="A768" t="s">
        <v>1651</v>
      </c>
      <c r="B768" t="s">
        <v>1659</v>
      </c>
      <c r="C768" t="s">
        <v>1670</v>
      </c>
      <c r="E768" t="s">
        <v>1674</v>
      </c>
      <c r="F768">
        <v>1</v>
      </c>
      <c r="G768" t="s">
        <v>6018</v>
      </c>
      <c r="H768">
        <v>2016</v>
      </c>
      <c r="I768" t="s">
        <v>4</v>
      </c>
      <c r="J768" t="s">
        <v>6007</v>
      </c>
      <c r="K768" t="s">
        <v>5</v>
      </c>
      <c r="L768" t="s">
        <v>1675</v>
      </c>
      <c r="P768" s="4">
        <f t="shared" si="33"/>
        <v>68.75</v>
      </c>
      <c r="Q768" s="4">
        <v>68.75</v>
      </c>
      <c r="R768" s="1">
        <f t="shared" si="34"/>
        <v>1</v>
      </c>
      <c r="S768">
        <v>1</v>
      </c>
      <c r="T768" t="s">
        <v>11</v>
      </c>
      <c r="U768" t="str">
        <f t="shared" si="35"/>
        <v>no</v>
      </c>
      <c r="Y768" t="s">
        <v>6006</v>
      </c>
    </row>
    <row r="769" spans="1:25" x14ac:dyDescent="0.25">
      <c r="A769" t="s">
        <v>1651</v>
      </c>
      <c r="B769" t="s">
        <v>1659</v>
      </c>
      <c r="C769" t="s">
        <v>1670</v>
      </c>
      <c r="E769" t="s">
        <v>1676</v>
      </c>
      <c r="F769">
        <v>1</v>
      </c>
      <c r="G769" t="s">
        <v>6018</v>
      </c>
      <c r="H769">
        <v>2018</v>
      </c>
      <c r="I769" t="s">
        <v>4</v>
      </c>
      <c r="J769" t="s">
        <v>6007</v>
      </c>
      <c r="K769" t="s">
        <v>5</v>
      </c>
      <c r="L769" t="s">
        <v>1675</v>
      </c>
      <c r="P769" s="4">
        <f t="shared" si="33"/>
        <v>68.75</v>
      </c>
      <c r="Q769" s="4">
        <v>68.75</v>
      </c>
      <c r="R769" s="1">
        <f t="shared" si="34"/>
        <v>1</v>
      </c>
      <c r="S769">
        <v>1</v>
      </c>
      <c r="T769" t="s">
        <v>11</v>
      </c>
      <c r="U769" t="str">
        <f t="shared" si="35"/>
        <v>no</v>
      </c>
      <c r="Y769" t="s">
        <v>6006</v>
      </c>
    </row>
    <row r="770" spans="1:25" x14ac:dyDescent="0.25">
      <c r="A770" t="s">
        <v>1651</v>
      </c>
      <c r="B770" t="s">
        <v>1659</v>
      </c>
      <c r="C770" t="s">
        <v>1670</v>
      </c>
      <c r="E770" t="s">
        <v>1677</v>
      </c>
      <c r="F770">
        <v>1</v>
      </c>
      <c r="G770" t="s">
        <v>6018</v>
      </c>
      <c r="H770">
        <v>2023</v>
      </c>
      <c r="I770" t="s">
        <v>4</v>
      </c>
      <c r="J770" t="s">
        <v>6007</v>
      </c>
      <c r="K770" t="s">
        <v>5</v>
      </c>
      <c r="L770" t="s">
        <v>1675</v>
      </c>
      <c r="P770" s="4">
        <f t="shared" ref="P770:P833" si="36">IFERROR(IF(Q770&gt;0,Q770*1,0),0)</f>
        <v>207</v>
      </c>
      <c r="Q770" s="4">
        <v>207</v>
      </c>
      <c r="R770" s="1">
        <f t="shared" ref="R770:R833" si="37">IFERROR(IF(S770&gt;0,S770*1,0),0)</f>
        <v>1</v>
      </c>
      <c r="S770">
        <v>1</v>
      </c>
      <c r="T770" t="s">
        <v>7</v>
      </c>
      <c r="U770" t="str">
        <f t="shared" ref="U770:U833" si="38">IF(S770 = 1,"no","yes")</f>
        <v>no</v>
      </c>
      <c r="Y770" t="s">
        <v>6006</v>
      </c>
    </row>
    <row r="771" spans="1:25" x14ac:dyDescent="0.25">
      <c r="A771" t="s">
        <v>1651</v>
      </c>
      <c r="B771" t="s">
        <v>1659</v>
      </c>
      <c r="C771" t="s">
        <v>1670</v>
      </c>
      <c r="D771" t="s">
        <v>1678</v>
      </c>
      <c r="E771" t="s">
        <v>1679</v>
      </c>
      <c r="F771">
        <v>1</v>
      </c>
      <c r="G771" t="s">
        <v>6018</v>
      </c>
      <c r="H771">
        <v>2019</v>
      </c>
      <c r="I771" t="s">
        <v>4</v>
      </c>
      <c r="J771" t="s">
        <v>6007</v>
      </c>
      <c r="K771" t="s">
        <v>5</v>
      </c>
      <c r="L771" t="s">
        <v>1680</v>
      </c>
      <c r="M771" t="s">
        <v>1681</v>
      </c>
      <c r="P771" s="4">
        <f t="shared" si="36"/>
        <v>66.150000000000006</v>
      </c>
      <c r="Q771" s="4">
        <v>66.150000000000006</v>
      </c>
      <c r="R771" s="1">
        <f t="shared" si="37"/>
        <v>1</v>
      </c>
      <c r="S771">
        <v>1</v>
      </c>
      <c r="T771" t="s">
        <v>11</v>
      </c>
      <c r="U771" t="str">
        <f t="shared" si="38"/>
        <v>no</v>
      </c>
      <c r="Y771" t="s">
        <v>6006</v>
      </c>
    </row>
    <row r="772" spans="1:25" x14ac:dyDescent="0.25">
      <c r="A772" t="s">
        <v>1651</v>
      </c>
      <c r="B772" t="s">
        <v>1659</v>
      </c>
      <c r="C772" t="s">
        <v>1670</v>
      </c>
      <c r="D772" t="s">
        <v>1678</v>
      </c>
      <c r="E772" t="s">
        <v>1682</v>
      </c>
      <c r="F772">
        <v>1</v>
      </c>
      <c r="G772" t="s">
        <v>6018</v>
      </c>
      <c r="H772">
        <v>2020</v>
      </c>
      <c r="I772" t="s">
        <v>4</v>
      </c>
      <c r="J772" t="s">
        <v>6007</v>
      </c>
      <c r="K772" t="s">
        <v>5</v>
      </c>
      <c r="L772" t="s">
        <v>1680</v>
      </c>
      <c r="P772" s="4">
        <f t="shared" si="36"/>
        <v>83</v>
      </c>
      <c r="Q772" s="4">
        <v>83</v>
      </c>
      <c r="R772" s="1">
        <f t="shared" si="37"/>
        <v>1</v>
      </c>
      <c r="S772">
        <v>1</v>
      </c>
      <c r="T772" t="s">
        <v>11</v>
      </c>
      <c r="U772" t="str">
        <f t="shared" si="38"/>
        <v>no</v>
      </c>
      <c r="Y772" t="s">
        <v>6006</v>
      </c>
    </row>
    <row r="773" spans="1:25" x14ac:dyDescent="0.25">
      <c r="A773" t="s">
        <v>1651</v>
      </c>
      <c r="B773" t="s">
        <v>1659</v>
      </c>
      <c r="C773" t="s">
        <v>1670</v>
      </c>
      <c r="D773" t="s">
        <v>1678</v>
      </c>
      <c r="E773" t="s">
        <v>1683</v>
      </c>
      <c r="F773">
        <v>1</v>
      </c>
      <c r="G773" t="s">
        <v>6018</v>
      </c>
      <c r="H773">
        <v>2019</v>
      </c>
      <c r="I773" t="s">
        <v>4</v>
      </c>
      <c r="J773" t="s">
        <v>6007</v>
      </c>
      <c r="K773" t="s">
        <v>5</v>
      </c>
      <c r="L773" t="s">
        <v>1680</v>
      </c>
      <c r="P773" s="4">
        <f t="shared" si="36"/>
        <v>67.2</v>
      </c>
      <c r="Q773" s="4">
        <v>67.2</v>
      </c>
      <c r="R773" s="1">
        <f t="shared" si="37"/>
        <v>1</v>
      </c>
      <c r="S773">
        <v>1</v>
      </c>
      <c r="T773" t="s">
        <v>11</v>
      </c>
      <c r="U773" t="str">
        <f t="shared" si="38"/>
        <v>no</v>
      </c>
      <c r="Y773" t="s">
        <v>6006</v>
      </c>
    </row>
    <row r="774" spans="1:25" x14ac:dyDescent="0.25">
      <c r="A774" t="s">
        <v>1651</v>
      </c>
      <c r="B774" t="s">
        <v>1659</v>
      </c>
      <c r="C774" t="s">
        <v>1670</v>
      </c>
      <c r="D774" t="s">
        <v>1684</v>
      </c>
      <c r="E774" t="s">
        <v>1685</v>
      </c>
      <c r="F774">
        <v>1</v>
      </c>
      <c r="G774" t="s">
        <v>6018</v>
      </c>
      <c r="H774">
        <v>2022</v>
      </c>
      <c r="I774" t="s">
        <v>4</v>
      </c>
      <c r="J774" t="s">
        <v>6007</v>
      </c>
      <c r="K774" t="s">
        <v>5</v>
      </c>
      <c r="L774" t="s">
        <v>1680</v>
      </c>
      <c r="P774" s="4">
        <f t="shared" si="36"/>
        <v>79</v>
      </c>
      <c r="Q774" s="4">
        <v>79</v>
      </c>
      <c r="R774" s="1">
        <f t="shared" si="37"/>
        <v>1</v>
      </c>
      <c r="S774">
        <v>1</v>
      </c>
      <c r="T774" t="s">
        <v>7</v>
      </c>
      <c r="U774" t="str">
        <f t="shared" si="38"/>
        <v>no</v>
      </c>
      <c r="Y774" t="s">
        <v>6006</v>
      </c>
    </row>
    <row r="775" spans="1:25" x14ac:dyDescent="0.25">
      <c r="A775" t="s">
        <v>1651</v>
      </c>
      <c r="B775" t="s">
        <v>1659</v>
      </c>
      <c r="C775" t="s">
        <v>1670</v>
      </c>
      <c r="D775" t="s">
        <v>1678</v>
      </c>
      <c r="E775" t="s">
        <v>1686</v>
      </c>
      <c r="F775">
        <v>1</v>
      </c>
      <c r="G775" t="s">
        <v>6018</v>
      </c>
      <c r="H775">
        <v>2022</v>
      </c>
      <c r="I775" t="s">
        <v>4</v>
      </c>
      <c r="J775" t="s">
        <v>6007</v>
      </c>
      <c r="K775" t="s">
        <v>5</v>
      </c>
      <c r="L775" t="s">
        <v>1680</v>
      </c>
      <c r="P775" s="4">
        <f t="shared" si="36"/>
        <v>74</v>
      </c>
      <c r="Q775" s="4">
        <v>74</v>
      </c>
      <c r="R775" s="1">
        <f t="shared" si="37"/>
        <v>1</v>
      </c>
      <c r="S775">
        <v>1</v>
      </c>
      <c r="T775" t="s">
        <v>7</v>
      </c>
      <c r="U775" t="str">
        <f t="shared" si="38"/>
        <v>no</v>
      </c>
      <c r="Y775" t="s">
        <v>6006</v>
      </c>
    </row>
    <row r="776" spans="1:25" x14ac:dyDescent="0.25">
      <c r="A776" t="s">
        <v>1651</v>
      </c>
      <c r="B776" t="s">
        <v>1659</v>
      </c>
      <c r="C776" t="s">
        <v>1670</v>
      </c>
      <c r="D776" t="s">
        <v>1678</v>
      </c>
      <c r="E776" t="s">
        <v>1687</v>
      </c>
      <c r="F776">
        <v>1</v>
      </c>
      <c r="G776" t="s">
        <v>6018</v>
      </c>
      <c r="H776">
        <v>2021</v>
      </c>
      <c r="I776" t="s">
        <v>4</v>
      </c>
      <c r="J776" t="s">
        <v>6007</v>
      </c>
      <c r="K776" t="s">
        <v>5</v>
      </c>
      <c r="L776" t="s">
        <v>1680</v>
      </c>
      <c r="P776" s="4">
        <f t="shared" si="36"/>
        <v>50.37</v>
      </c>
      <c r="Q776" s="4">
        <v>50.37</v>
      </c>
      <c r="R776" s="1">
        <f t="shared" si="37"/>
        <v>1</v>
      </c>
      <c r="S776">
        <v>1</v>
      </c>
      <c r="T776" t="s">
        <v>11</v>
      </c>
      <c r="U776" t="str">
        <f t="shared" si="38"/>
        <v>no</v>
      </c>
      <c r="Y776" t="s">
        <v>6006</v>
      </c>
    </row>
    <row r="777" spans="1:25" x14ac:dyDescent="0.25">
      <c r="A777" t="s">
        <v>1651</v>
      </c>
      <c r="B777" t="s">
        <v>401</v>
      </c>
      <c r="C777" t="s">
        <v>1688</v>
      </c>
      <c r="E777" t="s">
        <v>1689</v>
      </c>
      <c r="F777">
        <v>1</v>
      </c>
      <c r="G777" t="s">
        <v>6018</v>
      </c>
      <c r="H777">
        <v>2020</v>
      </c>
      <c r="I777" t="s">
        <v>4</v>
      </c>
      <c r="J777" t="s">
        <v>6007</v>
      </c>
      <c r="K777" t="s">
        <v>5</v>
      </c>
      <c r="L777" t="s">
        <v>1690</v>
      </c>
      <c r="P777" s="4">
        <f t="shared" si="36"/>
        <v>238.00000000000003</v>
      </c>
      <c r="Q777" s="4">
        <v>238.00000000000003</v>
      </c>
      <c r="R777" s="1">
        <f t="shared" si="37"/>
        <v>1</v>
      </c>
      <c r="S777">
        <v>1</v>
      </c>
      <c r="T777" t="s">
        <v>11</v>
      </c>
      <c r="U777" t="str">
        <f t="shared" si="38"/>
        <v>no</v>
      </c>
      <c r="Y777" t="s">
        <v>6006</v>
      </c>
    </row>
    <row r="778" spans="1:25" x14ac:dyDescent="0.25">
      <c r="A778" t="s">
        <v>1651</v>
      </c>
      <c r="B778" t="s">
        <v>401</v>
      </c>
      <c r="C778" t="s">
        <v>1688</v>
      </c>
      <c r="E778" t="s">
        <v>1691</v>
      </c>
      <c r="F778">
        <v>1</v>
      </c>
      <c r="G778" t="s">
        <v>6018</v>
      </c>
      <c r="H778">
        <v>2021</v>
      </c>
      <c r="I778" t="s">
        <v>4</v>
      </c>
      <c r="J778" t="s">
        <v>6007</v>
      </c>
      <c r="K778" t="s">
        <v>5</v>
      </c>
      <c r="L778" t="s">
        <v>1690</v>
      </c>
      <c r="P778" s="4">
        <f t="shared" si="36"/>
        <v>319.5</v>
      </c>
      <c r="Q778" s="4">
        <v>319.5</v>
      </c>
      <c r="R778" s="1">
        <f t="shared" si="37"/>
        <v>1</v>
      </c>
      <c r="S778">
        <v>1</v>
      </c>
      <c r="T778" t="s">
        <v>40</v>
      </c>
      <c r="U778" t="str">
        <f t="shared" si="38"/>
        <v>no</v>
      </c>
      <c r="Y778" t="s">
        <v>6006</v>
      </c>
    </row>
    <row r="779" spans="1:25" x14ac:dyDescent="0.25">
      <c r="A779" t="s">
        <v>1651</v>
      </c>
      <c r="B779" t="s">
        <v>401</v>
      </c>
      <c r="C779" t="s">
        <v>1688</v>
      </c>
      <c r="E779" t="s">
        <v>1692</v>
      </c>
      <c r="F779">
        <v>1</v>
      </c>
      <c r="G779" t="s">
        <v>6018</v>
      </c>
      <c r="H779">
        <v>2022</v>
      </c>
      <c r="I779" t="s">
        <v>4</v>
      </c>
      <c r="J779" t="s">
        <v>6007</v>
      </c>
      <c r="K779" t="s">
        <v>5</v>
      </c>
      <c r="L779" t="s">
        <v>1690</v>
      </c>
      <c r="P779" s="4">
        <f t="shared" si="36"/>
        <v>256</v>
      </c>
      <c r="Q779" s="4">
        <v>256</v>
      </c>
      <c r="R779" s="1">
        <f t="shared" si="37"/>
        <v>1</v>
      </c>
      <c r="S779">
        <v>1</v>
      </c>
      <c r="T779" t="s">
        <v>7</v>
      </c>
      <c r="U779" t="str">
        <f t="shared" si="38"/>
        <v>no</v>
      </c>
      <c r="Y779" t="s">
        <v>6006</v>
      </c>
    </row>
    <row r="780" spans="1:25" x14ac:dyDescent="0.25">
      <c r="A780" t="s">
        <v>1651</v>
      </c>
      <c r="B780" t="s">
        <v>401</v>
      </c>
      <c r="C780" t="s">
        <v>1688</v>
      </c>
      <c r="E780" t="s">
        <v>1693</v>
      </c>
      <c r="F780">
        <v>1</v>
      </c>
      <c r="G780" t="s">
        <v>6018</v>
      </c>
      <c r="H780">
        <v>2021</v>
      </c>
      <c r="I780" t="s">
        <v>4</v>
      </c>
      <c r="J780" t="s">
        <v>6007</v>
      </c>
      <c r="K780" t="s">
        <v>5</v>
      </c>
      <c r="L780" t="s">
        <v>1690</v>
      </c>
      <c r="P780" s="4">
        <f t="shared" si="36"/>
        <v>89.42</v>
      </c>
      <c r="Q780" s="4">
        <v>89.42</v>
      </c>
      <c r="R780" s="1">
        <f t="shared" si="37"/>
        <v>1</v>
      </c>
      <c r="S780">
        <v>1</v>
      </c>
      <c r="T780" t="s">
        <v>11</v>
      </c>
      <c r="U780" t="str">
        <f t="shared" si="38"/>
        <v>no</v>
      </c>
      <c r="Y780" t="s">
        <v>6006</v>
      </c>
    </row>
    <row r="781" spans="1:25" x14ac:dyDescent="0.25">
      <c r="A781" t="s">
        <v>1651</v>
      </c>
      <c r="B781" t="s">
        <v>401</v>
      </c>
      <c r="C781" t="s">
        <v>1688</v>
      </c>
      <c r="E781" t="s">
        <v>1694</v>
      </c>
      <c r="F781">
        <v>1</v>
      </c>
      <c r="G781" t="s">
        <v>6018</v>
      </c>
      <c r="H781">
        <v>2022</v>
      </c>
      <c r="I781" t="s">
        <v>4</v>
      </c>
      <c r="J781" t="s">
        <v>6007</v>
      </c>
      <c r="K781" t="s">
        <v>5</v>
      </c>
      <c r="L781" t="s">
        <v>1690</v>
      </c>
      <c r="P781" s="4">
        <f t="shared" si="36"/>
        <v>46</v>
      </c>
      <c r="Q781" s="4">
        <v>46</v>
      </c>
      <c r="R781" s="1">
        <f t="shared" si="37"/>
        <v>1</v>
      </c>
      <c r="S781">
        <v>1</v>
      </c>
      <c r="T781" t="s">
        <v>7</v>
      </c>
      <c r="U781" t="str">
        <f t="shared" si="38"/>
        <v>no</v>
      </c>
      <c r="Y781" t="s">
        <v>6006</v>
      </c>
    </row>
    <row r="782" spans="1:25" x14ac:dyDescent="0.25">
      <c r="A782" t="s">
        <v>1651</v>
      </c>
      <c r="B782" t="s">
        <v>401</v>
      </c>
      <c r="C782" t="s">
        <v>1688</v>
      </c>
      <c r="E782" t="s">
        <v>1695</v>
      </c>
      <c r="F782">
        <v>1</v>
      </c>
      <c r="G782" t="s">
        <v>6018</v>
      </c>
      <c r="H782">
        <v>2021</v>
      </c>
      <c r="I782" t="s">
        <v>4</v>
      </c>
      <c r="J782" t="s">
        <v>6007</v>
      </c>
      <c r="K782" t="s">
        <v>5</v>
      </c>
      <c r="L782" t="s">
        <v>1690</v>
      </c>
      <c r="P782" s="4">
        <f t="shared" si="36"/>
        <v>225.375</v>
      </c>
      <c r="Q782" s="4">
        <v>225.375</v>
      </c>
      <c r="R782" s="1">
        <f t="shared" si="37"/>
        <v>1</v>
      </c>
      <c r="S782">
        <v>1</v>
      </c>
      <c r="T782" t="s">
        <v>40</v>
      </c>
      <c r="U782" t="str">
        <f t="shared" si="38"/>
        <v>no</v>
      </c>
      <c r="Y782" t="s">
        <v>6006</v>
      </c>
    </row>
    <row r="783" spans="1:25" x14ac:dyDescent="0.25">
      <c r="A783" t="s">
        <v>1651</v>
      </c>
      <c r="B783" t="s">
        <v>401</v>
      </c>
      <c r="C783" t="s">
        <v>1688</v>
      </c>
      <c r="E783" t="s">
        <v>1696</v>
      </c>
      <c r="F783">
        <v>1</v>
      </c>
      <c r="G783" t="s">
        <v>6018</v>
      </c>
      <c r="H783">
        <v>2022</v>
      </c>
      <c r="I783" t="s">
        <v>4</v>
      </c>
      <c r="J783" t="s">
        <v>6007</v>
      </c>
      <c r="K783" t="s">
        <v>5</v>
      </c>
      <c r="L783" t="s">
        <v>1690</v>
      </c>
      <c r="P783" s="4">
        <f t="shared" si="36"/>
        <v>58</v>
      </c>
      <c r="Q783" s="4">
        <v>58</v>
      </c>
      <c r="R783" s="1">
        <f t="shared" si="37"/>
        <v>1</v>
      </c>
      <c r="S783">
        <v>1</v>
      </c>
      <c r="T783" t="s">
        <v>7</v>
      </c>
      <c r="U783" t="str">
        <f t="shared" si="38"/>
        <v>no</v>
      </c>
      <c r="Y783" t="s">
        <v>6006</v>
      </c>
    </row>
    <row r="784" spans="1:25" x14ac:dyDescent="0.25">
      <c r="A784" t="s">
        <v>1651</v>
      </c>
      <c r="B784" t="s">
        <v>401</v>
      </c>
      <c r="C784" t="s">
        <v>1688</v>
      </c>
      <c r="E784" t="s">
        <v>1697</v>
      </c>
      <c r="F784">
        <v>1</v>
      </c>
      <c r="G784" t="s">
        <v>6018</v>
      </c>
      <c r="H784">
        <v>2021</v>
      </c>
      <c r="I784" t="s">
        <v>4</v>
      </c>
      <c r="J784" t="s">
        <v>6007</v>
      </c>
      <c r="K784" t="s">
        <v>5</v>
      </c>
      <c r="L784" t="s">
        <v>1690</v>
      </c>
      <c r="P784" s="4">
        <f t="shared" si="36"/>
        <v>69</v>
      </c>
      <c r="Q784" s="4">
        <v>69</v>
      </c>
      <c r="R784" s="1">
        <f t="shared" si="37"/>
        <v>1</v>
      </c>
      <c r="S784">
        <v>1</v>
      </c>
      <c r="T784" t="s">
        <v>7</v>
      </c>
      <c r="U784" t="str">
        <f t="shared" si="38"/>
        <v>no</v>
      </c>
      <c r="Y784" t="s">
        <v>6006</v>
      </c>
    </row>
    <row r="785" spans="1:25" x14ac:dyDescent="0.25">
      <c r="A785" t="s">
        <v>1651</v>
      </c>
      <c r="B785" t="s">
        <v>401</v>
      </c>
      <c r="C785" t="s">
        <v>1688</v>
      </c>
      <c r="E785" t="s">
        <v>1698</v>
      </c>
      <c r="F785">
        <v>1</v>
      </c>
      <c r="G785" t="s">
        <v>6018</v>
      </c>
      <c r="H785">
        <v>2021</v>
      </c>
      <c r="I785" t="s">
        <v>4</v>
      </c>
      <c r="J785" t="s">
        <v>6007</v>
      </c>
      <c r="K785" t="s">
        <v>5</v>
      </c>
      <c r="L785" t="s">
        <v>1690</v>
      </c>
      <c r="P785" s="4">
        <f t="shared" si="36"/>
        <v>228</v>
      </c>
      <c r="Q785" s="4">
        <v>228</v>
      </c>
      <c r="R785" s="1">
        <f t="shared" si="37"/>
        <v>1</v>
      </c>
      <c r="S785">
        <v>1</v>
      </c>
      <c r="T785" t="s">
        <v>7</v>
      </c>
      <c r="U785" t="str">
        <f t="shared" si="38"/>
        <v>no</v>
      </c>
      <c r="Y785" t="s">
        <v>6006</v>
      </c>
    </row>
    <row r="786" spans="1:25" x14ac:dyDescent="0.25">
      <c r="A786" t="s">
        <v>1651</v>
      </c>
      <c r="B786" t="s">
        <v>401</v>
      </c>
      <c r="C786" t="s">
        <v>1688</v>
      </c>
      <c r="E786" t="s">
        <v>1699</v>
      </c>
      <c r="F786">
        <v>1</v>
      </c>
      <c r="G786" t="s">
        <v>6018</v>
      </c>
      <c r="H786">
        <v>2021</v>
      </c>
      <c r="I786" t="s">
        <v>4</v>
      </c>
      <c r="J786" t="s">
        <v>6007</v>
      </c>
      <c r="K786" t="s">
        <v>5</v>
      </c>
      <c r="L786" t="s">
        <v>1690</v>
      </c>
      <c r="P786" s="4">
        <f t="shared" si="36"/>
        <v>72.150000000000006</v>
      </c>
      <c r="Q786" s="4">
        <v>72.150000000000006</v>
      </c>
      <c r="R786" s="1">
        <f t="shared" si="37"/>
        <v>1</v>
      </c>
      <c r="S786">
        <v>1</v>
      </c>
      <c r="T786" t="s">
        <v>11</v>
      </c>
      <c r="U786" t="str">
        <f t="shared" si="38"/>
        <v>no</v>
      </c>
      <c r="Y786" t="s">
        <v>6006</v>
      </c>
    </row>
    <row r="787" spans="1:25" x14ac:dyDescent="0.25">
      <c r="A787" t="s">
        <v>1651</v>
      </c>
      <c r="B787" t="s">
        <v>401</v>
      </c>
      <c r="C787" t="s">
        <v>1688</v>
      </c>
      <c r="E787" t="s">
        <v>1700</v>
      </c>
      <c r="F787">
        <v>1</v>
      </c>
      <c r="G787" t="s">
        <v>6018</v>
      </c>
      <c r="H787">
        <v>2020</v>
      </c>
      <c r="I787" t="s">
        <v>4</v>
      </c>
      <c r="J787" t="s">
        <v>6007</v>
      </c>
      <c r="K787" t="s">
        <v>5</v>
      </c>
      <c r="L787" t="s">
        <v>1690</v>
      </c>
      <c r="P787" s="4">
        <f t="shared" si="36"/>
        <v>86.58</v>
      </c>
      <c r="Q787" s="4">
        <v>86.58</v>
      </c>
      <c r="R787" s="1">
        <f t="shared" si="37"/>
        <v>1</v>
      </c>
      <c r="S787">
        <v>1</v>
      </c>
      <c r="T787" t="s">
        <v>11</v>
      </c>
      <c r="U787" t="str">
        <f t="shared" si="38"/>
        <v>no</v>
      </c>
      <c r="Y787" t="s">
        <v>6006</v>
      </c>
    </row>
    <row r="788" spans="1:25" x14ac:dyDescent="0.25">
      <c r="A788" t="s">
        <v>1651</v>
      </c>
      <c r="B788" t="s">
        <v>401</v>
      </c>
      <c r="C788" t="s">
        <v>1688</v>
      </c>
      <c r="E788" t="s">
        <v>1701</v>
      </c>
      <c r="F788">
        <v>1</v>
      </c>
      <c r="G788" t="s">
        <v>6018</v>
      </c>
      <c r="H788">
        <v>2020</v>
      </c>
      <c r="I788" t="s">
        <v>4</v>
      </c>
      <c r="J788" t="s">
        <v>6007</v>
      </c>
      <c r="K788" t="s">
        <v>5</v>
      </c>
      <c r="L788" t="s">
        <v>1690</v>
      </c>
      <c r="P788" s="4">
        <f t="shared" si="36"/>
        <v>180.88000000000002</v>
      </c>
      <c r="Q788" s="4">
        <v>180.88000000000002</v>
      </c>
      <c r="R788" s="1">
        <f t="shared" si="37"/>
        <v>1</v>
      </c>
      <c r="S788">
        <v>1</v>
      </c>
      <c r="T788" t="s">
        <v>40</v>
      </c>
      <c r="U788" t="str">
        <f t="shared" si="38"/>
        <v>no</v>
      </c>
      <c r="Y788" t="s">
        <v>6006</v>
      </c>
    </row>
    <row r="789" spans="1:25" x14ac:dyDescent="0.25">
      <c r="A789" t="s">
        <v>1651</v>
      </c>
      <c r="B789" t="s">
        <v>401</v>
      </c>
      <c r="C789" t="s">
        <v>1688</v>
      </c>
      <c r="E789" t="s">
        <v>1702</v>
      </c>
      <c r="F789">
        <v>1</v>
      </c>
      <c r="G789" t="s">
        <v>6018</v>
      </c>
      <c r="H789">
        <v>2019</v>
      </c>
      <c r="I789" t="s">
        <v>4</v>
      </c>
      <c r="J789" t="s">
        <v>6007</v>
      </c>
      <c r="K789" t="s">
        <v>5</v>
      </c>
      <c r="L789" t="s">
        <v>1690</v>
      </c>
      <c r="P789" s="4">
        <f t="shared" si="36"/>
        <v>90.72</v>
      </c>
      <c r="Q789" s="4">
        <v>90.72</v>
      </c>
      <c r="R789" s="1">
        <f t="shared" si="37"/>
        <v>1</v>
      </c>
      <c r="S789">
        <v>1</v>
      </c>
      <c r="T789" t="s">
        <v>11</v>
      </c>
      <c r="U789" t="str">
        <f t="shared" si="38"/>
        <v>no</v>
      </c>
      <c r="Y789" t="s">
        <v>6006</v>
      </c>
    </row>
    <row r="790" spans="1:25" x14ac:dyDescent="0.25">
      <c r="A790" t="s">
        <v>1651</v>
      </c>
      <c r="B790" t="s">
        <v>401</v>
      </c>
      <c r="C790" t="s">
        <v>1688</v>
      </c>
      <c r="E790" t="s">
        <v>1703</v>
      </c>
      <c r="F790">
        <v>1</v>
      </c>
      <c r="G790" t="s">
        <v>6018</v>
      </c>
      <c r="H790">
        <v>2021</v>
      </c>
      <c r="I790" t="s">
        <v>4</v>
      </c>
      <c r="J790" t="s">
        <v>6007</v>
      </c>
      <c r="K790" t="s">
        <v>5</v>
      </c>
      <c r="L790" t="s">
        <v>1690</v>
      </c>
      <c r="P790" s="4">
        <f t="shared" si="36"/>
        <v>260.64</v>
      </c>
      <c r="Q790" s="4">
        <v>260.64</v>
      </c>
      <c r="R790" s="1">
        <f t="shared" si="37"/>
        <v>1</v>
      </c>
      <c r="S790">
        <v>1</v>
      </c>
      <c r="T790" t="s">
        <v>40</v>
      </c>
      <c r="U790" t="str">
        <f t="shared" si="38"/>
        <v>no</v>
      </c>
      <c r="Y790" t="s">
        <v>6006</v>
      </c>
    </row>
    <row r="791" spans="1:25" x14ac:dyDescent="0.25">
      <c r="A791" t="s">
        <v>1651</v>
      </c>
      <c r="B791" t="s">
        <v>401</v>
      </c>
      <c r="C791" t="s">
        <v>1688</v>
      </c>
      <c r="E791" t="s">
        <v>1704</v>
      </c>
      <c r="F791">
        <v>1</v>
      </c>
      <c r="G791" t="s">
        <v>6018</v>
      </c>
      <c r="H791">
        <v>2022</v>
      </c>
      <c r="I791" t="s">
        <v>4</v>
      </c>
      <c r="J791" t="s">
        <v>6007</v>
      </c>
      <c r="K791" t="s">
        <v>5</v>
      </c>
      <c r="L791" t="s">
        <v>1690</v>
      </c>
      <c r="P791" s="4">
        <f t="shared" si="36"/>
        <v>82.08</v>
      </c>
      <c r="Q791" s="4">
        <v>82.08</v>
      </c>
      <c r="R791" s="1">
        <f t="shared" si="37"/>
        <v>1</v>
      </c>
      <c r="S791">
        <v>1</v>
      </c>
      <c r="T791" t="s">
        <v>7</v>
      </c>
      <c r="U791" t="str">
        <f t="shared" si="38"/>
        <v>no</v>
      </c>
      <c r="Y791" t="s">
        <v>6006</v>
      </c>
    </row>
    <row r="792" spans="1:25" x14ac:dyDescent="0.25">
      <c r="A792" t="s">
        <v>1651</v>
      </c>
      <c r="B792" t="s">
        <v>401</v>
      </c>
      <c r="C792" t="s">
        <v>1688</v>
      </c>
      <c r="E792" t="s">
        <v>1705</v>
      </c>
      <c r="F792">
        <v>1</v>
      </c>
      <c r="G792" t="s">
        <v>6018</v>
      </c>
      <c r="H792">
        <v>2022</v>
      </c>
      <c r="I792" t="s">
        <v>4</v>
      </c>
      <c r="J792" t="s">
        <v>6007</v>
      </c>
      <c r="K792" t="s">
        <v>5</v>
      </c>
      <c r="L792" t="s">
        <v>1690</v>
      </c>
      <c r="P792" s="4">
        <f t="shared" si="36"/>
        <v>241.92</v>
      </c>
      <c r="Q792" s="4">
        <v>241.92</v>
      </c>
      <c r="R792" s="1">
        <f t="shared" si="37"/>
        <v>1</v>
      </c>
      <c r="S792">
        <v>1</v>
      </c>
      <c r="T792" t="s">
        <v>7</v>
      </c>
      <c r="U792" t="str">
        <f t="shared" si="38"/>
        <v>no</v>
      </c>
      <c r="Y792" t="s">
        <v>6006</v>
      </c>
    </row>
    <row r="793" spans="1:25" x14ac:dyDescent="0.25">
      <c r="A793" t="s">
        <v>1651</v>
      </c>
      <c r="B793" t="s">
        <v>401</v>
      </c>
      <c r="C793" t="s">
        <v>1688</v>
      </c>
      <c r="E793" t="s">
        <v>1706</v>
      </c>
      <c r="F793">
        <v>1</v>
      </c>
      <c r="G793" t="s">
        <v>6018</v>
      </c>
      <c r="H793">
        <v>2018</v>
      </c>
      <c r="I793" t="s">
        <v>4</v>
      </c>
      <c r="J793" t="s">
        <v>6007</v>
      </c>
      <c r="K793" t="s">
        <v>5</v>
      </c>
      <c r="L793" t="s">
        <v>1690</v>
      </c>
      <c r="P793" s="4">
        <f t="shared" si="36"/>
        <v>149.4</v>
      </c>
      <c r="Q793" s="4">
        <v>149.4</v>
      </c>
      <c r="R793" s="1">
        <f t="shared" si="37"/>
        <v>1</v>
      </c>
      <c r="S793">
        <v>1</v>
      </c>
      <c r="T793" t="s">
        <v>40</v>
      </c>
      <c r="U793" t="str">
        <f t="shared" si="38"/>
        <v>no</v>
      </c>
      <c r="Y793" t="s">
        <v>6006</v>
      </c>
    </row>
    <row r="794" spans="1:25" x14ac:dyDescent="0.25">
      <c r="A794" t="s">
        <v>1651</v>
      </c>
      <c r="B794" t="s">
        <v>401</v>
      </c>
      <c r="C794" t="s">
        <v>1688</v>
      </c>
      <c r="E794" t="s">
        <v>1707</v>
      </c>
      <c r="F794">
        <v>1</v>
      </c>
      <c r="G794" t="s">
        <v>6018</v>
      </c>
      <c r="H794">
        <v>2020</v>
      </c>
      <c r="I794" t="s">
        <v>4</v>
      </c>
      <c r="J794" t="s">
        <v>6007</v>
      </c>
      <c r="K794" t="s">
        <v>5</v>
      </c>
      <c r="L794" t="s">
        <v>1690</v>
      </c>
      <c r="P794" s="4">
        <f t="shared" si="36"/>
        <v>82.88</v>
      </c>
      <c r="Q794" s="4">
        <v>82.88</v>
      </c>
      <c r="R794" s="1">
        <f t="shared" si="37"/>
        <v>1</v>
      </c>
      <c r="S794">
        <v>1</v>
      </c>
      <c r="T794" t="s">
        <v>11</v>
      </c>
      <c r="U794" t="str">
        <f t="shared" si="38"/>
        <v>no</v>
      </c>
      <c r="Y794" t="s">
        <v>6006</v>
      </c>
    </row>
    <row r="795" spans="1:25" x14ac:dyDescent="0.25">
      <c r="A795" t="s">
        <v>1651</v>
      </c>
      <c r="B795" t="s">
        <v>401</v>
      </c>
      <c r="C795" t="s">
        <v>1688</v>
      </c>
      <c r="E795" t="s">
        <v>1708</v>
      </c>
      <c r="F795">
        <v>1</v>
      </c>
      <c r="G795" t="s">
        <v>6018</v>
      </c>
      <c r="H795">
        <v>2021</v>
      </c>
      <c r="I795" t="s">
        <v>4</v>
      </c>
      <c r="J795" t="s">
        <v>6007</v>
      </c>
      <c r="K795" t="s">
        <v>5</v>
      </c>
      <c r="L795" t="s">
        <v>1690</v>
      </c>
      <c r="P795" s="4">
        <f t="shared" si="36"/>
        <v>85.91</v>
      </c>
      <c r="Q795" s="4">
        <v>85.91</v>
      </c>
      <c r="R795" s="1">
        <f t="shared" si="37"/>
        <v>1</v>
      </c>
      <c r="S795">
        <v>1</v>
      </c>
      <c r="T795" t="s">
        <v>11</v>
      </c>
      <c r="U795" t="str">
        <f t="shared" si="38"/>
        <v>no</v>
      </c>
      <c r="Y795" t="s">
        <v>6006</v>
      </c>
    </row>
    <row r="796" spans="1:25" x14ac:dyDescent="0.25">
      <c r="A796" t="s">
        <v>1651</v>
      </c>
      <c r="B796" t="s">
        <v>401</v>
      </c>
      <c r="C796" t="s">
        <v>1688</v>
      </c>
      <c r="E796" t="s">
        <v>1709</v>
      </c>
      <c r="F796">
        <v>1</v>
      </c>
      <c r="G796" t="s">
        <v>6018</v>
      </c>
      <c r="H796">
        <v>2022</v>
      </c>
      <c r="I796" t="s">
        <v>4</v>
      </c>
      <c r="J796" t="s">
        <v>6007</v>
      </c>
      <c r="K796" t="s">
        <v>5</v>
      </c>
      <c r="L796" t="s">
        <v>1690</v>
      </c>
      <c r="P796" s="4">
        <f t="shared" si="36"/>
        <v>290</v>
      </c>
      <c r="Q796" s="4">
        <v>290</v>
      </c>
      <c r="R796" s="1">
        <f t="shared" si="37"/>
        <v>1</v>
      </c>
      <c r="S796">
        <v>1</v>
      </c>
      <c r="T796" t="s">
        <v>7</v>
      </c>
      <c r="U796" t="str">
        <f t="shared" si="38"/>
        <v>no</v>
      </c>
      <c r="Y796" t="s">
        <v>6006</v>
      </c>
    </row>
    <row r="797" spans="1:25" x14ac:dyDescent="0.25">
      <c r="A797" t="s">
        <v>1651</v>
      </c>
      <c r="B797" t="s">
        <v>401</v>
      </c>
      <c r="C797" t="s">
        <v>1688</v>
      </c>
      <c r="E797" t="s">
        <v>1710</v>
      </c>
      <c r="F797">
        <v>1</v>
      </c>
      <c r="G797" t="s">
        <v>6018</v>
      </c>
      <c r="H797">
        <v>2022</v>
      </c>
      <c r="I797" t="s">
        <v>4</v>
      </c>
      <c r="J797" t="s">
        <v>6007</v>
      </c>
      <c r="K797" t="s">
        <v>5</v>
      </c>
      <c r="L797" t="s">
        <v>1690</v>
      </c>
      <c r="P797" s="4">
        <f t="shared" si="36"/>
        <v>296</v>
      </c>
      <c r="Q797" s="4">
        <v>296</v>
      </c>
      <c r="R797" s="1">
        <f t="shared" si="37"/>
        <v>1</v>
      </c>
      <c r="S797">
        <v>1</v>
      </c>
      <c r="T797" t="s">
        <v>7</v>
      </c>
      <c r="U797" t="str">
        <f t="shared" si="38"/>
        <v>no</v>
      </c>
      <c r="Y797" t="s">
        <v>6006</v>
      </c>
    </row>
    <row r="798" spans="1:25" x14ac:dyDescent="0.25">
      <c r="A798" t="s">
        <v>1651</v>
      </c>
      <c r="B798" t="s">
        <v>401</v>
      </c>
      <c r="C798" t="s">
        <v>1688</v>
      </c>
      <c r="E798" t="s">
        <v>1711</v>
      </c>
      <c r="F798">
        <v>1</v>
      </c>
      <c r="G798" t="s">
        <v>6018</v>
      </c>
      <c r="H798">
        <v>2022</v>
      </c>
      <c r="I798" t="s">
        <v>4</v>
      </c>
      <c r="J798" t="s">
        <v>6007</v>
      </c>
      <c r="K798" t="s">
        <v>5</v>
      </c>
      <c r="L798" t="s">
        <v>1690</v>
      </c>
      <c r="M798" t="s">
        <v>1712</v>
      </c>
      <c r="P798" s="4">
        <f t="shared" si="36"/>
        <v>1325</v>
      </c>
      <c r="Q798" s="4">
        <v>1325</v>
      </c>
      <c r="R798" s="1">
        <f t="shared" si="37"/>
        <v>1</v>
      </c>
      <c r="S798">
        <v>1</v>
      </c>
      <c r="T798" t="s">
        <v>40</v>
      </c>
      <c r="U798" t="str">
        <f t="shared" si="38"/>
        <v>no</v>
      </c>
      <c r="Y798" t="s">
        <v>6006</v>
      </c>
    </row>
    <row r="799" spans="1:25" x14ac:dyDescent="0.25">
      <c r="A799" t="s">
        <v>1651</v>
      </c>
      <c r="B799" t="s">
        <v>401</v>
      </c>
      <c r="C799" t="s">
        <v>1688</v>
      </c>
      <c r="E799" t="s">
        <v>1713</v>
      </c>
      <c r="F799">
        <v>1</v>
      </c>
      <c r="G799" t="s">
        <v>6018</v>
      </c>
      <c r="H799">
        <v>2021</v>
      </c>
      <c r="I799" t="s">
        <v>4</v>
      </c>
      <c r="J799" t="s">
        <v>6007</v>
      </c>
      <c r="K799" t="s">
        <v>5</v>
      </c>
      <c r="L799" t="s">
        <v>1690</v>
      </c>
      <c r="P799" s="4">
        <f t="shared" si="36"/>
        <v>61.199999999999996</v>
      </c>
      <c r="Q799" s="4">
        <v>61.199999999999996</v>
      </c>
      <c r="R799" s="1">
        <f t="shared" si="37"/>
        <v>1</v>
      </c>
      <c r="S799">
        <v>1</v>
      </c>
      <c r="T799" t="s">
        <v>7</v>
      </c>
      <c r="U799" t="str">
        <f t="shared" si="38"/>
        <v>no</v>
      </c>
      <c r="Y799" t="s">
        <v>6006</v>
      </c>
    </row>
    <row r="800" spans="1:25" x14ac:dyDescent="0.25">
      <c r="A800" t="s">
        <v>1651</v>
      </c>
      <c r="B800" t="s">
        <v>401</v>
      </c>
      <c r="C800" t="s">
        <v>1688</v>
      </c>
      <c r="E800" t="s">
        <v>1714</v>
      </c>
      <c r="F800">
        <v>1</v>
      </c>
      <c r="G800" t="s">
        <v>6018</v>
      </c>
      <c r="H800">
        <v>2018</v>
      </c>
      <c r="I800" t="s">
        <v>4</v>
      </c>
      <c r="J800" t="s">
        <v>6007</v>
      </c>
      <c r="K800" t="s">
        <v>5</v>
      </c>
      <c r="L800" t="s">
        <v>1690</v>
      </c>
      <c r="P800" s="4">
        <f t="shared" si="36"/>
        <v>226.8</v>
      </c>
      <c r="Q800" s="4">
        <v>226.8</v>
      </c>
      <c r="R800" s="1">
        <f t="shared" si="37"/>
        <v>1</v>
      </c>
      <c r="S800">
        <v>1</v>
      </c>
      <c r="T800" t="s">
        <v>40</v>
      </c>
      <c r="U800" t="str">
        <f t="shared" si="38"/>
        <v>no</v>
      </c>
      <c r="Y800" t="s">
        <v>6006</v>
      </c>
    </row>
    <row r="801" spans="1:25" x14ac:dyDescent="0.25">
      <c r="A801" t="s">
        <v>1651</v>
      </c>
      <c r="B801" t="s">
        <v>401</v>
      </c>
      <c r="C801" t="s">
        <v>1688</v>
      </c>
      <c r="E801" t="s">
        <v>1715</v>
      </c>
      <c r="F801">
        <v>1</v>
      </c>
      <c r="G801" t="s">
        <v>6018</v>
      </c>
      <c r="H801">
        <v>2021</v>
      </c>
      <c r="I801" t="s">
        <v>4</v>
      </c>
      <c r="J801" t="s">
        <v>6007</v>
      </c>
      <c r="K801" t="s">
        <v>5</v>
      </c>
      <c r="L801" t="s">
        <v>1690</v>
      </c>
      <c r="P801" s="4">
        <f t="shared" si="36"/>
        <v>306.36</v>
      </c>
      <c r="Q801" s="4">
        <v>306.36</v>
      </c>
      <c r="R801" s="1">
        <f t="shared" si="37"/>
        <v>1</v>
      </c>
      <c r="S801">
        <v>1</v>
      </c>
      <c r="T801" t="s">
        <v>40</v>
      </c>
      <c r="U801" t="str">
        <f t="shared" si="38"/>
        <v>no</v>
      </c>
      <c r="Y801" t="s">
        <v>6006</v>
      </c>
    </row>
    <row r="802" spans="1:25" x14ac:dyDescent="0.25">
      <c r="A802" t="s">
        <v>1651</v>
      </c>
      <c r="B802" t="s">
        <v>401</v>
      </c>
      <c r="C802" t="s">
        <v>1688</v>
      </c>
      <c r="E802" t="s">
        <v>1716</v>
      </c>
      <c r="F802">
        <v>1</v>
      </c>
      <c r="G802" t="s">
        <v>6018</v>
      </c>
      <c r="H802">
        <v>2020</v>
      </c>
      <c r="I802" t="s">
        <v>4</v>
      </c>
      <c r="J802" t="s">
        <v>6007</v>
      </c>
      <c r="K802" t="s">
        <v>5</v>
      </c>
      <c r="L802" t="s">
        <v>1690</v>
      </c>
      <c r="P802" s="4">
        <f t="shared" si="36"/>
        <v>85</v>
      </c>
      <c r="Q802" s="4">
        <v>85</v>
      </c>
      <c r="R802" s="1">
        <f t="shared" si="37"/>
        <v>1</v>
      </c>
      <c r="S802">
        <v>1</v>
      </c>
      <c r="T802" t="s">
        <v>11</v>
      </c>
      <c r="U802" t="str">
        <f t="shared" si="38"/>
        <v>no</v>
      </c>
      <c r="Y802" t="s">
        <v>6006</v>
      </c>
    </row>
    <row r="803" spans="1:25" x14ac:dyDescent="0.25">
      <c r="A803" t="s">
        <v>1651</v>
      </c>
      <c r="B803" t="s">
        <v>401</v>
      </c>
      <c r="C803" t="s">
        <v>1717</v>
      </c>
      <c r="D803" t="s">
        <v>1718</v>
      </c>
      <c r="E803" t="s">
        <v>1719</v>
      </c>
      <c r="F803">
        <v>1</v>
      </c>
      <c r="G803" t="s">
        <v>6018</v>
      </c>
      <c r="H803">
        <v>2020</v>
      </c>
      <c r="I803" t="s">
        <v>4</v>
      </c>
      <c r="J803" t="s">
        <v>6007</v>
      </c>
      <c r="K803" t="s">
        <v>5</v>
      </c>
      <c r="L803" t="s">
        <v>1720</v>
      </c>
      <c r="P803" s="4">
        <f t="shared" si="36"/>
        <v>104.39999999999999</v>
      </c>
      <c r="Q803" s="4">
        <v>104.39999999999999</v>
      </c>
      <c r="R803" s="1">
        <f t="shared" si="37"/>
        <v>1</v>
      </c>
      <c r="S803">
        <v>1</v>
      </c>
      <c r="T803" t="s">
        <v>11</v>
      </c>
      <c r="U803" t="str">
        <f t="shared" si="38"/>
        <v>no</v>
      </c>
      <c r="Y803" t="s">
        <v>6006</v>
      </c>
    </row>
    <row r="804" spans="1:25" x14ac:dyDescent="0.25">
      <c r="A804" t="s">
        <v>1651</v>
      </c>
      <c r="B804" t="s">
        <v>1659</v>
      </c>
      <c r="C804" t="s">
        <v>1717</v>
      </c>
      <c r="E804" t="s">
        <v>1721</v>
      </c>
      <c r="F804">
        <v>1</v>
      </c>
      <c r="G804" t="s">
        <v>6018</v>
      </c>
      <c r="H804">
        <v>2023</v>
      </c>
      <c r="I804" t="s">
        <v>4</v>
      </c>
      <c r="J804" t="s">
        <v>6007</v>
      </c>
      <c r="K804" t="s">
        <v>5</v>
      </c>
      <c r="L804" t="s">
        <v>1722</v>
      </c>
      <c r="M804" t="s">
        <v>1723</v>
      </c>
      <c r="P804" s="4">
        <f t="shared" si="36"/>
        <v>53.72</v>
      </c>
      <c r="Q804" s="4">
        <v>53.72</v>
      </c>
      <c r="R804" s="1">
        <f t="shared" si="37"/>
        <v>1</v>
      </c>
      <c r="S804">
        <v>1</v>
      </c>
      <c r="T804" t="s">
        <v>7</v>
      </c>
      <c r="U804" t="str">
        <f t="shared" si="38"/>
        <v>no</v>
      </c>
      <c r="Y804" t="s">
        <v>6006</v>
      </c>
    </row>
    <row r="805" spans="1:25" x14ac:dyDescent="0.25">
      <c r="A805" t="s">
        <v>1651</v>
      </c>
      <c r="B805" t="s">
        <v>401</v>
      </c>
      <c r="C805" t="s">
        <v>412</v>
      </c>
      <c r="E805" t="s">
        <v>1724</v>
      </c>
      <c r="F805">
        <v>1</v>
      </c>
      <c r="G805" t="s">
        <v>6018</v>
      </c>
      <c r="H805">
        <v>2017</v>
      </c>
      <c r="I805" t="s">
        <v>4</v>
      </c>
      <c r="J805" t="s">
        <v>6007</v>
      </c>
      <c r="K805" t="s">
        <v>334</v>
      </c>
      <c r="L805" t="s">
        <v>1725</v>
      </c>
      <c r="M805" t="s">
        <v>1726</v>
      </c>
      <c r="P805" s="4">
        <f t="shared" si="36"/>
        <v>177.32</v>
      </c>
      <c r="Q805" s="4">
        <v>177.32</v>
      </c>
      <c r="R805" s="1">
        <f t="shared" si="37"/>
        <v>1</v>
      </c>
      <c r="S805">
        <v>1</v>
      </c>
      <c r="T805" t="s">
        <v>11</v>
      </c>
      <c r="U805" t="str">
        <f t="shared" si="38"/>
        <v>no</v>
      </c>
      <c r="Y805" t="s">
        <v>6006</v>
      </c>
    </row>
    <row r="806" spans="1:25" x14ac:dyDescent="0.25">
      <c r="A806" t="s">
        <v>1651</v>
      </c>
      <c r="B806" t="s">
        <v>401</v>
      </c>
      <c r="C806" t="s">
        <v>1727</v>
      </c>
      <c r="E806" t="s">
        <v>1728</v>
      </c>
      <c r="F806">
        <v>1</v>
      </c>
      <c r="G806" t="s">
        <v>6018</v>
      </c>
      <c r="H806">
        <v>2019</v>
      </c>
      <c r="I806" t="s">
        <v>4</v>
      </c>
      <c r="J806" t="s">
        <v>6007</v>
      </c>
      <c r="K806" t="s">
        <v>5</v>
      </c>
      <c r="L806" t="s">
        <v>1729</v>
      </c>
      <c r="P806" s="4">
        <f t="shared" si="36"/>
        <v>67.2</v>
      </c>
      <c r="Q806" s="4">
        <v>67.2</v>
      </c>
      <c r="R806" s="1">
        <f t="shared" si="37"/>
        <v>1</v>
      </c>
      <c r="S806">
        <v>1</v>
      </c>
      <c r="T806" t="s">
        <v>11</v>
      </c>
      <c r="U806" t="str">
        <f t="shared" si="38"/>
        <v>no</v>
      </c>
      <c r="Y806" t="s">
        <v>6006</v>
      </c>
    </row>
    <row r="807" spans="1:25" x14ac:dyDescent="0.25">
      <c r="A807" t="s">
        <v>1651</v>
      </c>
      <c r="B807" t="s">
        <v>401</v>
      </c>
      <c r="C807" t="s">
        <v>1727</v>
      </c>
      <c r="D807" t="s">
        <v>1730</v>
      </c>
      <c r="E807" t="s">
        <v>1731</v>
      </c>
      <c r="F807">
        <v>1</v>
      </c>
      <c r="G807" t="s">
        <v>6018</v>
      </c>
      <c r="H807">
        <v>2022</v>
      </c>
      <c r="I807" t="s">
        <v>4</v>
      </c>
      <c r="J807" t="s">
        <v>6007</v>
      </c>
      <c r="K807" t="s">
        <v>5</v>
      </c>
      <c r="L807" t="s">
        <v>1732</v>
      </c>
      <c r="P807" s="4">
        <f t="shared" si="36"/>
        <v>235.6</v>
      </c>
      <c r="Q807" s="4">
        <v>235.6</v>
      </c>
      <c r="R807" s="1">
        <f t="shared" si="37"/>
        <v>1</v>
      </c>
      <c r="S807">
        <v>1</v>
      </c>
      <c r="T807" t="s">
        <v>7</v>
      </c>
      <c r="U807" t="str">
        <f t="shared" si="38"/>
        <v>no</v>
      </c>
      <c r="Y807" t="s">
        <v>6006</v>
      </c>
    </row>
    <row r="808" spans="1:25" x14ac:dyDescent="0.25">
      <c r="A808" t="s">
        <v>1651</v>
      </c>
      <c r="B808" t="s">
        <v>401</v>
      </c>
      <c r="C808" t="s">
        <v>1727</v>
      </c>
      <c r="D808" t="s">
        <v>1730</v>
      </c>
      <c r="E808" t="s">
        <v>1733</v>
      </c>
      <c r="F808">
        <v>1</v>
      </c>
      <c r="G808" t="s">
        <v>6018</v>
      </c>
      <c r="H808">
        <v>2022</v>
      </c>
      <c r="I808" t="s">
        <v>4</v>
      </c>
      <c r="J808" t="s">
        <v>6007</v>
      </c>
      <c r="K808" t="s">
        <v>5</v>
      </c>
      <c r="L808" t="s">
        <v>1732</v>
      </c>
      <c r="P808" s="4">
        <f t="shared" si="36"/>
        <v>253.33</v>
      </c>
      <c r="Q808" s="4">
        <v>253.33</v>
      </c>
      <c r="R808" s="1">
        <f t="shared" si="37"/>
        <v>1</v>
      </c>
      <c r="S808">
        <v>1</v>
      </c>
      <c r="T808" t="s">
        <v>7</v>
      </c>
      <c r="U808" t="str">
        <f t="shared" si="38"/>
        <v>no</v>
      </c>
      <c r="Y808" t="s">
        <v>6006</v>
      </c>
    </row>
    <row r="809" spans="1:25" x14ac:dyDescent="0.25">
      <c r="A809" t="s">
        <v>1651</v>
      </c>
      <c r="B809" t="s">
        <v>401</v>
      </c>
      <c r="C809" t="s">
        <v>1727</v>
      </c>
      <c r="D809" t="s">
        <v>1734</v>
      </c>
      <c r="E809" t="s">
        <v>1735</v>
      </c>
      <c r="F809">
        <v>1</v>
      </c>
      <c r="G809" t="s">
        <v>6018</v>
      </c>
      <c r="H809">
        <v>2022</v>
      </c>
      <c r="I809" t="s">
        <v>4</v>
      </c>
      <c r="J809" t="s">
        <v>6007</v>
      </c>
      <c r="K809" t="s">
        <v>5</v>
      </c>
      <c r="L809" t="s">
        <v>1732</v>
      </c>
      <c r="P809" s="4">
        <f t="shared" si="36"/>
        <v>91.77</v>
      </c>
      <c r="Q809" s="4">
        <v>91.77</v>
      </c>
      <c r="R809" s="1">
        <f t="shared" si="37"/>
        <v>1</v>
      </c>
      <c r="S809">
        <v>1</v>
      </c>
      <c r="T809" t="s">
        <v>7</v>
      </c>
      <c r="U809" t="str">
        <f t="shared" si="38"/>
        <v>no</v>
      </c>
      <c r="Y809" t="s">
        <v>6006</v>
      </c>
    </row>
    <row r="810" spans="1:25" x14ac:dyDescent="0.25">
      <c r="A810" t="s">
        <v>1651</v>
      </c>
      <c r="B810" t="s">
        <v>401</v>
      </c>
      <c r="C810" t="s">
        <v>1727</v>
      </c>
      <c r="D810" t="s">
        <v>1736</v>
      </c>
      <c r="E810" t="s">
        <v>1737</v>
      </c>
      <c r="F810">
        <v>1</v>
      </c>
      <c r="G810" t="s">
        <v>6018</v>
      </c>
      <c r="H810">
        <v>2022</v>
      </c>
      <c r="I810" t="s">
        <v>4</v>
      </c>
      <c r="J810" t="s">
        <v>6007</v>
      </c>
      <c r="K810" t="s">
        <v>5</v>
      </c>
      <c r="L810" t="s">
        <v>1732</v>
      </c>
      <c r="P810" s="4">
        <f t="shared" si="36"/>
        <v>79.2</v>
      </c>
      <c r="Q810" s="4">
        <v>79.2</v>
      </c>
      <c r="R810" s="1">
        <f t="shared" si="37"/>
        <v>1</v>
      </c>
      <c r="S810">
        <v>1</v>
      </c>
      <c r="T810" t="s">
        <v>7</v>
      </c>
      <c r="U810" t="str">
        <f t="shared" si="38"/>
        <v>no</v>
      </c>
      <c r="Y810" t="s">
        <v>6006</v>
      </c>
    </row>
    <row r="811" spans="1:25" x14ac:dyDescent="0.25">
      <c r="A811" t="s">
        <v>1651</v>
      </c>
      <c r="B811" t="s">
        <v>401</v>
      </c>
      <c r="C811" t="s">
        <v>1727</v>
      </c>
      <c r="D811" t="s">
        <v>1730</v>
      </c>
      <c r="E811" t="s">
        <v>1738</v>
      </c>
      <c r="F811">
        <v>1</v>
      </c>
      <c r="G811" t="s">
        <v>6018</v>
      </c>
      <c r="H811">
        <v>2022</v>
      </c>
      <c r="I811" t="s">
        <v>4</v>
      </c>
      <c r="J811" t="s">
        <v>6007</v>
      </c>
      <c r="K811" t="s">
        <v>5</v>
      </c>
      <c r="L811" t="s">
        <v>1732</v>
      </c>
      <c r="P811" s="4">
        <f t="shared" si="36"/>
        <v>104.675</v>
      </c>
      <c r="Q811" s="4">
        <v>104.675</v>
      </c>
      <c r="R811" s="1">
        <f t="shared" si="37"/>
        <v>1</v>
      </c>
      <c r="S811">
        <v>1</v>
      </c>
      <c r="T811" t="s">
        <v>7</v>
      </c>
      <c r="U811" t="str">
        <f t="shared" si="38"/>
        <v>no</v>
      </c>
      <c r="Y811" t="s">
        <v>6006</v>
      </c>
    </row>
    <row r="812" spans="1:25" x14ac:dyDescent="0.25">
      <c r="A812" t="s">
        <v>1651</v>
      </c>
      <c r="B812" t="s">
        <v>401</v>
      </c>
      <c r="C812" t="s">
        <v>1727</v>
      </c>
      <c r="D812" t="s">
        <v>1730</v>
      </c>
      <c r="E812" t="s">
        <v>1739</v>
      </c>
      <c r="F812">
        <v>1</v>
      </c>
      <c r="G812" t="s">
        <v>6018</v>
      </c>
      <c r="H812">
        <v>2022</v>
      </c>
      <c r="I812" t="s">
        <v>4</v>
      </c>
      <c r="J812" t="s">
        <v>6007</v>
      </c>
      <c r="K812" t="s">
        <v>5</v>
      </c>
      <c r="L812" t="s">
        <v>1732</v>
      </c>
      <c r="P812" s="4">
        <f t="shared" si="36"/>
        <v>258.72500000000002</v>
      </c>
      <c r="Q812" s="4">
        <v>258.72500000000002</v>
      </c>
      <c r="R812" s="1">
        <f t="shared" si="37"/>
        <v>1</v>
      </c>
      <c r="S812">
        <v>1</v>
      </c>
      <c r="T812" t="s">
        <v>7</v>
      </c>
      <c r="U812" t="str">
        <f t="shared" si="38"/>
        <v>no</v>
      </c>
      <c r="Y812" t="s">
        <v>6006</v>
      </c>
    </row>
    <row r="813" spans="1:25" x14ac:dyDescent="0.25">
      <c r="A813" t="s">
        <v>1651</v>
      </c>
      <c r="B813" t="s">
        <v>401</v>
      </c>
      <c r="C813" t="s">
        <v>1727</v>
      </c>
      <c r="D813" t="s">
        <v>1740</v>
      </c>
      <c r="E813" t="s">
        <v>1741</v>
      </c>
      <c r="F813">
        <v>1</v>
      </c>
      <c r="G813" t="s">
        <v>6018</v>
      </c>
      <c r="H813">
        <v>2023</v>
      </c>
      <c r="I813" t="s">
        <v>4</v>
      </c>
      <c r="J813" t="s">
        <v>6007</v>
      </c>
      <c r="K813" t="s">
        <v>5</v>
      </c>
      <c r="L813" t="s">
        <v>1732</v>
      </c>
      <c r="P813" s="4">
        <f t="shared" si="36"/>
        <v>92.201999999999998</v>
      </c>
      <c r="Q813" s="4">
        <v>92.201999999999998</v>
      </c>
      <c r="R813" s="1">
        <f t="shared" si="37"/>
        <v>1</v>
      </c>
      <c r="S813">
        <v>1</v>
      </c>
      <c r="T813" t="s">
        <v>7</v>
      </c>
      <c r="U813" t="str">
        <f t="shared" si="38"/>
        <v>no</v>
      </c>
      <c r="Y813" t="s">
        <v>6006</v>
      </c>
    </row>
    <row r="814" spans="1:25" x14ac:dyDescent="0.25">
      <c r="A814" t="s">
        <v>1651</v>
      </c>
      <c r="B814" t="s">
        <v>401</v>
      </c>
      <c r="C814" t="s">
        <v>1727</v>
      </c>
      <c r="D814" t="s">
        <v>1740</v>
      </c>
      <c r="E814" t="s">
        <v>1742</v>
      </c>
      <c r="F814">
        <v>1</v>
      </c>
      <c r="G814" t="s">
        <v>6018</v>
      </c>
      <c r="H814">
        <v>2022</v>
      </c>
      <c r="I814" t="s">
        <v>4</v>
      </c>
      <c r="J814" t="s">
        <v>6007</v>
      </c>
      <c r="K814" t="s">
        <v>5</v>
      </c>
      <c r="L814" t="s">
        <v>1732</v>
      </c>
      <c r="P814" s="4">
        <f t="shared" si="36"/>
        <v>212.97900000000001</v>
      </c>
      <c r="Q814" s="4">
        <v>212.97900000000001</v>
      </c>
      <c r="R814" s="1">
        <f t="shared" si="37"/>
        <v>1</v>
      </c>
      <c r="S814">
        <v>1</v>
      </c>
      <c r="T814" t="s">
        <v>7</v>
      </c>
      <c r="U814" t="str">
        <f t="shared" si="38"/>
        <v>no</v>
      </c>
      <c r="Y814" t="s">
        <v>6006</v>
      </c>
    </row>
    <row r="815" spans="1:25" x14ac:dyDescent="0.25">
      <c r="A815" t="s">
        <v>1651</v>
      </c>
      <c r="B815" t="s">
        <v>401</v>
      </c>
      <c r="C815" t="s">
        <v>1727</v>
      </c>
      <c r="D815" t="s">
        <v>1730</v>
      </c>
      <c r="E815" t="s">
        <v>1743</v>
      </c>
      <c r="F815">
        <v>1</v>
      </c>
      <c r="G815" t="s">
        <v>6018</v>
      </c>
      <c r="H815">
        <v>2022</v>
      </c>
      <c r="I815" t="s">
        <v>4</v>
      </c>
      <c r="J815" t="s">
        <v>6007</v>
      </c>
      <c r="K815" t="s">
        <v>5</v>
      </c>
      <c r="L815" t="s">
        <v>1732</v>
      </c>
      <c r="P815" s="4">
        <f t="shared" si="36"/>
        <v>99.375</v>
      </c>
      <c r="Q815" s="4">
        <v>99.375</v>
      </c>
      <c r="R815" s="1">
        <f t="shared" si="37"/>
        <v>1</v>
      </c>
      <c r="S815">
        <v>1</v>
      </c>
      <c r="T815" t="s">
        <v>7</v>
      </c>
      <c r="U815" t="str">
        <f t="shared" si="38"/>
        <v>no</v>
      </c>
      <c r="Y815" t="s">
        <v>6006</v>
      </c>
    </row>
    <row r="816" spans="1:25" x14ac:dyDescent="0.25">
      <c r="A816" t="s">
        <v>1651</v>
      </c>
      <c r="B816" t="s">
        <v>401</v>
      </c>
      <c r="C816" t="s">
        <v>1727</v>
      </c>
      <c r="D816" t="s">
        <v>1730</v>
      </c>
      <c r="E816" t="s">
        <v>1744</v>
      </c>
      <c r="F816">
        <v>1</v>
      </c>
      <c r="G816" t="s">
        <v>6018</v>
      </c>
      <c r="H816">
        <v>2022</v>
      </c>
      <c r="I816" t="s">
        <v>4</v>
      </c>
      <c r="J816" t="s">
        <v>6007</v>
      </c>
      <c r="K816" t="s">
        <v>5</v>
      </c>
      <c r="L816" t="s">
        <v>1732</v>
      </c>
      <c r="P816" s="4">
        <f t="shared" si="36"/>
        <v>193.5</v>
      </c>
      <c r="Q816" s="4">
        <v>193.5</v>
      </c>
      <c r="R816" s="1">
        <f t="shared" si="37"/>
        <v>1</v>
      </c>
      <c r="S816">
        <v>1</v>
      </c>
      <c r="T816" t="s">
        <v>7</v>
      </c>
      <c r="U816" t="str">
        <f t="shared" si="38"/>
        <v>no</v>
      </c>
      <c r="Y816" t="s">
        <v>6006</v>
      </c>
    </row>
    <row r="817" spans="1:25" x14ac:dyDescent="0.25">
      <c r="A817" t="s">
        <v>1651</v>
      </c>
      <c r="B817" t="s">
        <v>401</v>
      </c>
      <c r="C817" t="s">
        <v>1727</v>
      </c>
      <c r="E817" t="s">
        <v>1745</v>
      </c>
      <c r="F817">
        <v>1</v>
      </c>
      <c r="G817" t="s">
        <v>6018</v>
      </c>
      <c r="H817">
        <v>2023</v>
      </c>
      <c r="I817" t="s">
        <v>4</v>
      </c>
      <c r="J817" t="s">
        <v>6007</v>
      </c>
      <c r="K817" t="s">
        <v>5</v>
      </c>
      <c r="L817" t="s">
        <v>1732</v>
      </c>
      <c r="P817" s="4">
        <f t="shared" si="36"/>
        <v>98.415000000000006</v>
      </c>
      <c r="Q817" s="4">
        <v>98.415000000000006</v>
      </c>
      <c r="R817" s="1">
        <f t="shared" si="37"/>
        <v>1</v>
      </c>
      <c r="S817">
        <v>1</v>
      </c>
      <c r="T817" t="s">
        <v>7</v>
      </c>
      <c r="U817" t="str">
        <f t="shared" si="38"/>
        <v>no</v>
      </c>
      <c r="Y817" t="s">
        <v>6006</v>
      </c>
    </row>
    <row r="818" spans="1:25" x14ac:dyDescent="0.25">
      <c r="A818" t="s">
        <v>1651</v>
      </c>
      <c r="B818" t="s">
        <v>401</v>
      </c>
      <c r="C818" t="s">
        <v>1727</v>
      </c>
      <c r="E818" t="s">
        <v>1746</v>
      </c>
      <c r="F818">
        <v>1</v>
      </c>
      <c r="G818" t="s">
        <v>6018</v>
      </c>
      <c r="H818">
        <v>2018</v>
      </c>
      <c r="I818" t="s">
        <v>4</v>
      </c>
      <c r="J818" t="s">
        <v>6007</v>
      </c>
      <c r="K818" t="s">
        <v>5</v>
      </c>
      <c r="L818" t="s">
        <v>1747</v>
      </c>
      <c r="M818" t="s">
        <v>1748</v>
      </c>
      <c r="P818" s="4">
        <f t="shared" si="36"/>
        <v>100.5</v>
      </c>
      <c r="Q818" s="4">
        <v>100.5</v>
      </c>
      <c r="R818" s="1">
        <f t="shared" si="37"/>
        <v>1</v>
      </c>
      <c r="S818">
        <v>1</v>
      </c>
      <c r="T818" t="s">
        <v>11</v>
      </c>
      <c r="U818" t="str">
        <f t="shared" si="38"/>
        <v>no</v>
      </c>
      <c r="Y818" t="s">
        <v>6006</v>
      </c>
    </row>
    <row r="819" spans="1:25" x14ac:dyDescent="0.25">
      <c r="A819" t="s">
        <v>1651</v>
      </c>
      <c r="B819" t="s">
        <v>401</v>
      </c>
      <c r="C819" t="s">
        <v>1727</v>
      </c>
      <c r="E819" t="s">
        <v>1749</v>
      </c>
      <c r="F819">
        <v>1</v>
      </c>
      <c r="G819" t="s">
        <v>6018</v>
      </c>
      <c r="H819">
        <v>2018</v>
      </c>
      <c r="I819" t="s">
        <v>4</v>
      </c>
      <c r="J819" t="s">
        <v>6007</v>
      </c>
      <c r="K819" t="s">
        <v>5</v>
      </c>
      <c r="L819" t="s">
        <v>1747</v>
      </c>
      <c r="M819" t="s">
        <v>1748</v>
      </c>
      <c r="P819" s="4">
        <f t="shared" si="36"/>
        <v>107.2</v>
      </c>
      <c r="Q819" s="4">
        <v>107.2</v>
      </c>
      <c r="R819" s="1">
        <f t="shared" si="37"/>
        <v>1</v>
      </c>
      <c r="S819">
        <v>1</v>
      </c>
      <c r="T819" t="s">
        <v>11</v>
      </c>
      <c r="U819" t="str">
        <f t="shared" si="38"/>
        <v>no</v>
      </c>
      <c r="Y819" t="s">
        <v>6006</v>
      </c>
    </row>
    <row r="820" spans="1:25" x14ac:dyDescent="0.25">
      <c r="A820" t="s">
        <v>1651</v>
      </c>
      <c r="B820" t="s">
        <v>401</v>
      </c>
      <c r="C820" t="s">
        <v>1727</v>
      </c>
      <c r="E820" t="s">
        <v>1750</v>
      </c>
      <c r="F820">
        <v>1</v>
      </c>
      <c r="G820" t="s">
        <v>6018</v>
      </c>
      <c r="H820">
        <v>2018</v>
      </c>
      <c r="I820" t="s">
        <v>4</v>
      </c>
      <c r="J820" t="s">
        <v>6007</v>
      </c>
      <c r="K820" t="s">
        <v>5</v>
      </c>
      <c r="L820" t="s">
        <v>1747</v>
      </c>
      <c r="M820" t="s">
        <v>1748</v>
      </c>
      <c r="P820" s="4">
        <f t="shared" si="36"/>
        <v>113.28</v>
      </c>
      <c r="Q820" s="4">
        <v>113.28</v>
      </c>
      <c r="R820" s="1">
        <f t="shared" si="37"/>
        <v>1</v>
      </c>
      <c r="S820">
        <v>1</v>
      </c>
      <c r="T820" t="s">
        <v>11</v>
      </c>
      <c r="U820" t="str">
        <f t="shared" si="38"/>
        <v>no</v>
      </c>
      <c r="Y820" t="s">
        <v>6006</v>
      </c>
    </row>
    <row r="821" spans="1:25" x14ac:dyDescent="0.25">
      <c r="A821" t="s">
        <v>1651</v>
      </c>
      <c r="B821" t="s">
        <v>401</v>
      </c>
      <c r="C821" t="s">
        <v>1727</v>
      </c>
      <c r="E821" t="s">
        <v>1751</v>
      </c>
      <c r="F821">
        <v>1</v>
      </c>
      <c r="G821" t="s">
        <v>6018</v>
      </c>
      <c r="H821">
        <v>2019</v>
      </c>
      <c r="I821" t="s">
        <v>4</v>
      </c>
      <c r="J821" t="s">
        <v>6007</v>
      </c>
      <c r="K821" t="s">
        <v>5</v>
      </c>
      <c r="L821" t="s">
        <v>1747</v>
      </c>
      <c r="M821" t="s">
        <v>1748</v>
      </c>
      <c r="P821" s="4">
        <f t="shared" si="36"/>
        <v>475.08499999999998</v>
      </c>
      <c r="Q821" s="4">
        <v>475.08499999999998</v>
      </c>
      <c r="R821" s="1">
        <f t="shared" si="37"/>
        <v>1</v>
      </c>
      <c r="S821">
        <v>1</v>
      </c>
      <c r="T821" t="s">
        <v>11</v>
      </c>
      <c r="U821" t="str">
        <f t="shared" si="38"/>
        <v>no</v>
      </c>
      <c r="Y821" t="s">
        <v>6006</v>
      </c>
    </row>
    <row r="822" spans="1:25" x14ac:dyDescent="0.25">
      <c r="A822" t="s">
        <v>1651</v>
      </c>
      <c r="B822" t="s">
        <v>401</v>
      </c>
      <c r="C822" t="s">
        <v>1727</v>
      </c>
      <c r="E822" t="s">
        <v>1752</v>
      </c>
      <c r="F822">
        <v>1</v>
      </c>
      <c r="G822" t="s">
        <v>6018</v>
      </c>
      <c r="H822">
        <v>2022</v>
      </c>
      <c r="I822" t="s">
        <v>4</v>
      </c>
      <c r="J822" t="s">
        <v>6007</v>
      </c>
      <c r="K822" t="s">
        <v>5</v>
      </c>
      <c r="L822" t="s">
        <v>1747</v>
      </c>
      <c r="M822" t="s">
        <v>1748</v>
      </c>
      <c r="P822" s="4">
        <f t="shared" si="36"/>
        <v>273.59999999999997</v>
      </c>
      <c r="Q822" s="4">
        <v>273.59999999999997</v>
      </c>
      <c r="R822" s="1">
        <f t="shared" si="37"/>
        <v>1</v>
      </c>
      <c r="S822">
        <v>1</v>
      </c>
      <c r="T822" t="s">
        <v>11</v>
      </c>
      <c r="U822" t="str">
        <f t="shared" si="38"/>
        <v>no</v>
      </c>
      <c r="Y822" t="s">
        <v>6006</v>
      </c>
    </row>
    <row r="823" spans="1:25" x14ac:dyDescent="0.25">
      <c r="A823" t="s">
        <v>1651</v>
      </c>
      <c r="B823" t="s">
        <v>401</v>
      </c>
      <c r="C823" t="s">
        <v>1727</v>
      </c>
      <c r="E823" t="s">
        <v>1753</v>
      </c>
      <c r="F823">
        <v>1</v>
      </c>
      <c r="G823" t="s">
        <v>6018</v>
      </c>
      <c r="H823">
        <v>2022</v>
      </c>
      <c r="I823" t="s">
        <v>4</v>
      </c>
      <c r="J823" t="s">
        <v>6007</v>
      </c>
      <c r="K823" t="s">
        <v>5</v>
      </c>
      <c r="L823" t="s">
        <v>1747</v>
      </c>
      <c r="M823" t="s">
        <v>1748</v>
      </c>
      <c r="P823" s="4">
        <f t="shared" si="36"/>
        <v>89.28</v>
      </c>
      <c r="Q823" s="4">
        <v>89.28</v>
      </c>
      <c r="R823" s="1">
        <f t="shared" si="37"/>
        <v>1</v>
      </c>
      <c r="S823">
        <v>1</v>
      </c>
      <c r="T823" t="s">
        <v>11</v>
      </c>
      <c r="U823" t="str">
        <f t="shared" si="38"/>
        <v>no</v>
      </c>
      <c r="Y823" t="s">
        <v>6006</v>
      </c>
    </row>
    <row r="824" spans="1:25" x14ac:dyDescent="0.25">
      <c r="A824" t="s">
        <v>1651</v>
      </c>
      <c r="B824" t="s">
        <v>1659</v>
      </c>
      <c r="C824" t="s">
        <v>1754</v>
      </c>
      <c r="E824" t="s">
        <v>1755</v>
      </c>
      <c r="F824">
        <v>1</v>
      </c>
      <c r="G824" t="s">
        <v>6018</v>
      </c>
      <c r="H824">
        <v>2019</v>
      </c>
      <c r="I824" t="s">
        <v>4</v>
      </c>
      <c r="J824" t="s">
        <v>6007</v>
      </c>
      <c r="K824" t="s">
        <v>5</v>
      </c>
      <c r="L824" t="s">
        <v>1756</v>
      </c>
      <c r="P824" s="4">
        <f t="shared" si="36"/>
        <v>82.17</v>
      </c>
      <c r="Q824" s="4">
        <v>82.17</v>
      </c>
      <c r="R824" s="1">
        <f t="shared" si="37"/>
        <v>1</v>
      </c>
      <c r="S824">
        <v>1</v>
      </c>
      <c r="T824" t="s">
        <v>11</v>
      </c>
      <c r="U824" t="str">
        <f t="shared" si="38"/>
        <v>no</v>
      </c>
      <c r="Y824" t="s">
        <v>6006</v>
      </c>
    </row>
    <row r="825" spans="1:25" x14ac:dyDescent="0.25">
      <c r="A825" t="s">
        <v>1651</v>
      </c>
      <c r="B825" t="s">
        <v>401</v>
      </c>
      <c r="C825" t="s">
        <v>1757</v>
      </c>
      <c r="E825" t="s">
        <v>1758</v>
      </c>
      <c r="F825">
        <v>1</v>
      </c>
      <c r="G825" t="s">
        <v>6018</v>
      </c>
      <c r="H825">
        <v>2019</v>
      </c>
      <c r="I825" t="s">
        <v>4</v>
      </c>
      <c r="J825" t="s">
        <v>6007</v>
      </c>
      <c r="K825" t="s">
        <v>5</v>
      </c>
      <c r="L825" t="s">
        <v>1759</v>
      </c>
      <c r="P825" s="4">
        <f t="shared" si="36"/>
        <v>239.39999999999998</v>
      </c>
      <c r="Q825" s="4">
        <v>239.39999999999998</v>
      </c>
      <c r="R825" s="1">
        <f t="shared" si="37"/>
        <v>1</v>
      </c>
      <c r="S825">
        <v>1</v>
      </c>
      <c r="T825" t="s">
        <v>11</v>
      </c>
      <c r="U825" t="str">
        <f t="shared" si="38"/>
        <v>no</v>
      </c>
      <c r="Y825" t="s">
        <v>6006</v>
      </c>
    </row>
    <row r="826" spans="1:25" x14ac:dyDescent="0.25">
      <c r="A826" t="s">
        <v>1651</v>
      </c>
      <c r="B826" t="s">
        <v>401</v>
      </c>
      <c r="C826" t="s">
        <v>1757</v>
      </c>
      <c r="E826" t="s">
        <v>1760</v>
      </c>
      <c r="F826">
        <v>1</v>
      </c>
      <c r="G826" t="s">
        <v>6018</v>
      </c>
      <c r="H826">
        <v>2022</v>
      </c>
      <c r="I826" t="s">
        <v>4</v>
      </c>
      <c r="J826" t="s">
        <v>6007</v>
      </c>
      <c r="K826" t="s">
        <v>5</v>
      </c>
      <c r="L826" t="s">
        <v>1759</v>
      </c>
      <c r="P826" s="4">
        <f t="shared" si="36"/>
        <v>314.5</v>
      </c>
      <c r="Q826" s="4">
        <v>314.5</v>
      </c>
      <c r="R826" s="1">
        <f t="shared" si="37"/>
        <v>1</v>
      </c>
      <c r="S826">
        <v>1</v>
      </c>
      <c r="T826" t="s">
        <v>7</v>
      </c>
      <c r="U826" t="str">
        <f t="shared" si="38"/>
        <v>no</v>
      </c>
      <c r="Y826" t="s">
        <v>6006</v>
      </c>
    </row>
    <row r="827" spans="1:25" x14ac:dyDescent="0.25">
      <c r="A827" t="s">
        <v>1651</v>
      </c>
      <c r="B827" t="s">
        <v>1659</v>
      </c>
      <c r="C827" t="s">
        <v>1761</v>
      </c>
      <c r="D827" t="s">
        <v>1762</v>
      </c>
      <c r="E827" t="s">
        <v>1763</v>
      </c>
      <c r="F827">
        <v>1</v>
      </c>
      <c r="G827" t="s">
        <v>6018</v>
      </c>
      <c r="H827">
        <v>2022</v>
      </c>
      <c r="I827" t="s">
        <v>4</v>
      </c>
      <c r="J827" t="s">
        <v>6007</v>
      </c>
      <c r="K827" t="s">
        <v>5</v>
      </c>
      <c r="L827" t="s">
        <v>1764</v>
      </c>
      <c r="P827" s="4">
        <f t="shared" si="36"/>
        <v>88.2</v>
      </c>
      <c r="Q827" s="4">
        <v>88.2</v>
      </c>
      <c r="R827" s="1">
        <f t="shared" si="37"/>
        <v>1</v>
      </c>
      <c r="S827">
        <v>1</v>
      </c>
      <c r="T827" t="s">
        <v>7</v>
      </c>
      <c r="U827" t="str">
        <f t="shared" si="38"/>
        <v>no</v>
      </c>
      <c r="Y827" t="s">
        <v>6006</v>
      </c>
    </row>
    <row r="828" spans="1:25" x14ac:dyDescent="0.25">
      <c r="A828" t="s">
        <v>1651</v>
      </c>
      <c r="B828" t="s">
        <v>1659</v>
      </c>
      <c r="C828" t="s">
        <v>1761</v>
      </c>
      <c r="D828" t="s">
        <v>1762</v>
      </c>
      <c r="E828" t="s">
        <v>1765</v>
      </c>
      <c r="F828">
        <v>1</v>
      </c>
      <c r="G828" t="s">
        <v>6018</v>
      </c>
      <c r="H828">
        <v>2022</v>
      </c>
      <c r="I828" t="s">
        <v>4</v>
      </c>
      <c r="J828" t="s">
        <v>6007</v>
      </c>
      <c r="K828" t="s">
        <v>5</v>
      </c>
      <c r="L828" t="s">
        <v>1764</v>
      </c>
      <c r="P828" s="4">
        <f t="shared" si="36"/>
        <v>72.5</v>
      </c>
      <c r="Q828" s="4">
        <v>72.5</v>
      </c>
      <c r="R828" s="1">
        <f t="shared" si="37"/>
        <v>1</v>
      </c>
      <c r="S828">
        <v>1</v>
      </c>
      <c r="T828" t="s">
        <v>7</v>
      </c>
      <c r="U828" t="str">
        <f t="shared" si="38"/>
        <v>no</v>
      </c>
      <c r="Y828" t="s">
        <v>6006</v>
      </c>
    </row>
    <row r="829" spans="1:25" x14ac:dyDescent="0.25">
      <c r="A829" t="s">
        <v>1651</v>
      </c>
      <c r="B829" t="s">
        <v>1659</v>
      </c>
      <c r="C829" t="s">
        <v>1766</v>
      </c>
      <c r="D829" t="s">
        <v>1767</v>
      </c>
      <c r="E829" t="s">
        <v>1768</v>
      </c>
      <c r="F829">
        <v>1</v>
      </c>
      <c r="G829" t="s">
        <v>6018</v>
      </c>
      <c r="H829">
        <v>2021</v>
      </c>
      <c r="I829" t="s">
        <v>4</v>
      </c>
      <c r="J829" t="s">
        <v>6007</v>
      </c>
      <c r="K829" t="s">
        <v>5</v>
      </c>
      <c r="L829" t="s">
        <v>1769</v>
      </c>
      <c r="P829" s="4">
        <f t="shared" si="36"/>
        <v>652.80000000000007</v>
      </c>
      <c r="Q829" s="4">
        <v>652.80000000000007</v>
      </c>
      <c r="R829" s="1">
        <f t="shared" si="37"/>
        <v>1</v>
      </c>
      <c r="S829">
        <v>1</v>
      </c>
      <c r="T829" t="s">
        <v>11</v>
      </c>
      <c r="U829" t="str">
        <f t="shared" si="38"/>
        <v>no</v>
      </c>
      <c r="Y829" t="s">
        <v>6006</v>
      </c>
    </row>
    <row r="830" spans="1:25" x14ac:dyDescent="0.25">
      <c r="A830" t="s">
        <v>1651</v>
      </c>
      <c r="B830" t="s">
        <v>1659</v>
      </c>
      <c r="C830" t="s">
        <v>1770</v>
      </c>
      <c r="D830" t="s">
        <v>1771</v>
      </c>
      <c r="E830" t="s">
        <v>1772</v>
      </c>
      <c r="F830">
        <v>1</v>
      </c>
      <c r="G830" t="s">
        <v>6018</v>
      </c>
      <c r="H830">
        <v>2023</v>
      </c>
      <c r="I830" t="s">
        <v>4</v>
      </c>
      <c r="J830" t="s">
        <v>6007</v>
      </c>
      <c r="K830" t="s">
        <v>5</v>
      </c>
      <c r="L830" t="s">
        <v>1773</v>
      </c>
      <c r="M830" t="s">
        <v>1723</v>
      </c>
      <c r="P830" s="4">
        <f t="shared" si="36"/>
        <v>95</v>
      </c>
      <c r="Q830" s="4">
        <v>95</v>
      </c>
      <c r="R830" s="1">
        <f t="shared" si="37"/>
        <v>1</v>
      </c>
      <c r="S830">
        <v>1</v>
      </c>
      <c r="T830" t="s">
        <v>7</v>
      </c>
      <c r="U830" t="str">
        <f t="shared" si="38"/>
        <v>no</v>
      </c>
      <c r="Y830" t="s">
        <v>6006</v>
      </c>
    </row>
    <row r="831" spans="1:25" x14ac:dyDescent="0.25">
      <c r="A831" t="s">
        <v>1651</v>
      </c>
      <c r="B831" t="s">
        <v>1659</v>
      </c>
      <c r="C831" t="s">
        <v>1770</v>
      </c>
      <c r="D831" t="s">
        <v>1774</v>
      </c>
      <c r="E831" t="s">
        <v>1775</v>
      </c>
      <c r="F831">
        <v>1</v>
      </c>
      <c r="G831" t="s">
        <v>6018</v>
      </c>
      <c r="H831">
        <v>2023</v>
      </c>
      <c r="I831" t="s">
        <v>4</v>
      </c>
      <c r="J831" t="s">
        <v>6007</v>
      </c>
      <c r="K831" t="s">
        <v>5</v>
      </c>
      <c r="L831" t="s">
        <v>1773</v>
      </c>
      <c r="M831" t="s">
        <v>1723</v>
      </c>
      <c r="P831" s="4">
        <f t="shared" si="36"/>
        <v>250</v>
      </c>
      <c r="Q831" s="4">
        <v>250</v>
      </c>
      <c r="R831" s="1">
        <f t="shared" si="37"/>
        <v>1</v>
      </c>
      <c r="S831">
        <v>1</v>
      </c>
      <c r="T831" t="s">
        <v>7</v>
      </c>
      <c r="U831" t="str">
        <f t="shared" si="38"/>
        <v>no</v>
      </c>
      <c r="Y831" t="s">
        <v>6006</v>
      </c>
    </row>
    <row r="832" spans="1:25" x14ac:dyDescent="0.25">
      <c r="A832" t="s">
        <v>1651</v>
      </c>
      <c r="B832" t="s">
        <v>1659</v>
      </c>
      <c r="C832" t="s">
        <v>1770</v>
      </c>
      <c r="D832" t="s">
        <v>1776</v>
      </c>
      <c r="E832" t="s">
        <v>1777</v>
      </c>
      <c r="F832">
        <v>1</v>
      </c>
      <c r="G832" t="s">
        <v>6018</v>
      </c>
      <c r="H832">
        <v>2023</v>
      </c>
      <c r="I832" t="s">
        <v>4</v>
      </c>
      <c r="J832" t="s">
        <v>6007</v>
      </c>
      <c r="K832" t="s">
        <v>5</v>
      </c>
      <c r="L832" t="s">
        <v>1778</v>
      </c>
      <c r="P832" s="4">
        <f t="shared" si="36"/>
        <v>86</v>
      </c>
      <c r="Q832" s="4">
        <v>86</v>
      </c>
      <c r="R832" s="1">
        <f t="shared" si="37"/>
        <v>1</v>
      </c>
      <c r="S832">
        <v>1</v>
      </c>
      <c r="T832" t="s">
        <v>7</v>
      </c>
      <c r="U832" t="str">
        <f t="shared" si="38"/>
        <v>no</v>
      </c>
      <c r="Y832" t="s">
        <v>6006</v>
      </c>
    </row>
    <row r="833" spans="1:25" x14ac:dyDescent="0.25">
      <c r="A833" t="s">
        <v>1651</v>
      </c>
      <c r="B833" t="s">
        <v>1659</v>
      </c>
      <c r="C833" t="s">
        <v>1770</v>
      </c>
      <c r="D833" t="s">
        <v>1776</v>
      </c>
      <c r="E833" t="s">
        <v>1779</v>
      </c>
      <c r="F833">
        <v>1</v>
      </c>
      <c r="G833" t="s">
        <v>6018</v>
      </c>
      <c r="H833">
        <v>2023</v>
      </c>
      <c r="I833" t="s">
        <v>4</v>
      </c>
      <c r="J833" t="s">
        <v>6007</v>
      </c>
      <c r="K833" t="s">
        <v>5</v>
      </c>
      <c r="L833" t="s">
        <v>1778</v>
      </c>
      <c r="P833" s="4">
        <f t="shared" si="36"/>
        <v>86</v>
      </c>
      <c r="Q833" s="4">
        <v>86</v>
      </c>
      <c r="R833" s="1">
        <f t="shared" si="37"/>
        <v>1</v>
      </c>
      <c r="S833">
        <v>1</v>
      </c>
      <c r="T833" t="s">
        <v>7</v>
      </c>
      <c r="U833" t="str">
        <f t="shared" si="38"/>
        <v>no</v>
      </c>
      <c r="Y833" t="s">
        <v>6006</v>
      </c>
    </row>
    <row r="834" spans="1:25" x14ac:dyDescent="0.25">
      <c r="A834" t="s">
        <v>1651</v>
      </c>
      <c r="B834" t="s">
        <v>401</v>
      </c>
      <c r="C834" t="s">
        <v>1780</v>
      </c>
      <c r="D834" t="s">
        <v>1781</v>
      </c>
      <c r="E834" t="s">
        <v>1782</v>
      </c>
      <c r="F834">
        <v>1</v>
      </c>
      <c r="G834" t="s">
        <v>6018</v>
      </c>
      <c r="H834">
        <v>2020</v>
      </c>
      <c r="I834" t="s">
        <v>4</v>
      </c>
      <c r="J834" t="s">
        <v>6007</v>
      </c>
      <c r="K834" t="s">
        <v>5</v>
      </c>
      <c r="L834" t="s">
        <v>1783</v>
      </c>
      <c r="M834" t="s">
        <v>1784</v>
      </c>
      <c r="P834" s="4">
        <f t="shared" ref="P834:P897" si="39">IFERROR(IF(Q834&gt;0,Q834*1,0),0)</f>
        <v>128.75</v>
      </c>
      <c r="Q834" s="4">
        <v>128.75</v>
      </c>
      <c r="R834" s="1">
        <f t="shared" ref="R834:R897" si="40">IFERROR(IF(S834&gt;0,S834*1,0),0)</f>
        <v>1</v>
      </c>
      <c r="S834">
        <v>1</v>
      </c>
      <c r="T834" t="s">
        <v>11</v>
      </c>
      <c r="U834" t="str">
        <f t="shared" ref="U834:U897" si="41">IF(S834 = 1,"no","yes")</f>
        <v>no</v>
      </c>
      <c r="Y834" t="s">
        <v>6006</v>
      </c>
    </row>
    <row r="835" spans="1:25" x14ac:dyDescent="0.25">
      <c r="A835" t="s">
        <v>1651</v>
      </c>
      <c r="B835" t="s">
        <v>401</v>
      </c>
      <c r="C835" t="s">
        <v>1780</v>
      </c>
      <c r="D835" t="s">
        <v>1785</v>
      </c>
      <c r="E835" t="s">
        <v>1786</v>
      </c>
      <c r="F835">
        <v>1</v>
      </c>
      <c r="G835" t="s">
        <v>6018</v>
      </c>
      <c r="H835">
        <v>2020</v>
      </c>
      <c r="I835" t="s">
        <v>4</v>
      </c>
      <c r="J835" t="s">
        <v>6007</v>
      </c>
      <c r="K835" t="s">
        <v>5</v>
      </c>
      <c r="L835" t="s">
        <v>1783</v>
      </c>
      <c r="M835" t="s">
        <v>1784</v>
      </c>
      <c r="P835" s="4">
        <f t="shared" si="39"/>
        <v>249.6</v>
      </c>
      <c r="Q835" s="4">
        <v>249.6</v>
      </c>
      <c r="R835" s="1">
        <f t="shared" si="40"/>
        <v>1</v>
      </c>
      <c r="S835">
        <v>1</v>
      </c>
      <c r="T835" t="s">
        <v>11</v>
      </c>
      <c r="U835" t="str">
        <f t="shared" si="41"/>
        <v>no</v>
      </c>
      <c r="Y835" t="s">
        <v>6006</v>
      </c>
    </row>
    <row r="836" spans="1:25" x14ac:dyDescent="0.25">
      <c r="A836" t="s">
        <v>1651</v>
      </c>
      <c r="B836" t="s">
        <v>401</v>
      </c>
      <c r="C836" t="s">
        <v>1780</v>
      </c>
      <c r="D836" t="s">
        <v>1785</v>
      </c>
      <c r="E836" t="s">
        <v>1787</v>
      </c>
      <c r="F836">
        <v>1</v>
      </c>
      <c r="G836" t="s">
        <v>6018</v>
      </c>
      <c r="H836">
        <v>2023</v>
      </c>
      <c r="I836" t="s">
        <v>4</v>
      </c>
      <c r="J836" t="s">
        <v>6007</v>
      </c>
      <c r="K836" t="s">
        <v>5</v>
      </c>
      <c r="L836" t="s">
        <v>1783</v>
      </c>
      <c r="M836" t="s">
        <v>1784</v>
      </c>
      <c r="P836" s="4">
        <f t="shared" si="39"/>
        <v>250</v>
      </c>
      <c r="Q836" s="4">
        <v>250</v>
      </c>
      <c r="R836" s="1">
        <f t="shared" si="40"/>
        <v>1</v>
      </c>
      <c r="S836">
        <v>1</v>
      </c>
      <c r="T836" t="s">
        <v>7</v>
      </c>
      <c r="U836" t="str">
        <f t="shared" si="41"/>
        <v>no</v>
      </c>
      <c r="Y836" t="s">
        <v>6006</v>
      </c>
    </row>
    <row r="837" spans="1:25" x14ac:dyDescent="0.25">
      <c r="A837" t="s">
        <v>1651</v>
      </c>
      <c r="B837" t="s">
        <v>401</v>
      </c>
      <c r="C837" t="s">
        <v>1780</v>
      </c>
      <c r="D837" t="s">
        <v>1785</v>
      </c>
      <c r="E837" t="s">
        <v>1788</v>
      </c>
      <c r="F837">
        <v>1</v>
      </c>
      <c r="G837" t="s">
        <v>6018</v>
      </c>
      <c r="H837">
        <v>2023</v>
      </c>
      <c r="I837" t="s">
        <v>4</v>
      </c>
      <c r="J837" t="s">
        <v>6007</v>
      </c>
      <c r="K837" t="s">
        <v>5</v>
      </c>
      <c r="L837" t="s">
        <v>1783</v>
      </c>
      <c r="P837" s="4">
        <f t="shared" si="39"/>
        <v>95</v>
      </c>
      <c r="Q837" s="4">
        <v>95</v>
      </c>
      <c r="R837" s="1">
        <f t="shared" si="40"/>
        <v>1</v>
      </c>
      <c r="S837">
        <v>1</v>
      </c>
      <c r="T837" t="s">
        <v>7</v>
      </c>
      <c r="U837" t="str">
        <f t="shared" si="41"/>
        <v>no</v>
      </c>
      <c r="Y837" t="s">
        <v>6006</v>
      </c>
    </row>
    <row r="838" spans="1:25" x14ac:dyDescent="0.25">
      <c r="A838" t="s">
        <v>1651</v>
      </c>
      <c r="B838" t="s">
        <v>401</v>
      </c>
      <c r="C838" t="s">
        <v>1780</v>
      </c>
      <c r="D838" t="s">
        <v>1781</v>
      </c>
      <c r="E838" t="s">
        <v>1789</v>
      </c>
      <c r="F838">
        <v>1</v>
      </c>
      <c r="G838" t="s">
        <v>6018</v>
      </c>
      <c r="H838">
        <v>2022</v>
      </c>
      <c r="I838" t="s">
        <v>4</v>
      </c>
      <c r="J838" t="s">
        <v>6007</v>
      </c>
      <c r="K838" t="s">
        <v>5</v>
      </c>
      <c r="L838" t="s">
        <v>1783</v>
      </c>
      <c r="M838" t="s">
        <v>1784</v>
      </c>
      <c r="P838" s="4">
        <f t="shared" si="39"/>
        <v>92</v>
      </c>
      <c r="Q838" s="4">
        <v>92</v>
      </c>
      <c r="R838" s="1">
        <f t="shared" si="40"/>
        <v>1</v>
      </c>
      <c r="S838">
        <v>1</v>
      </c>
      <c r="T838" t="s">
        <v>7</v>
      </c>
      <c r="U838" t="str">
        <f t="shared" si="41"/>
        <v>no</v>
      </c>
      <c r="Y838" t="s">
        <v>6006</v>
      </c>
    </row>
    <row r="839" spans="1:25" x14ac:dyDescent="0.25">
      <c r="A839" t="s">
        <v>1651</v>
      </c>
      <c r="B839" t="s">
        <v>401</v>
      </c>
      <c r="C839" t="s">
        <v>1780</v>
      </c>
      <c r="D839" t="s">
        <v>1781</v>
      </c>
      <c r="E839" t="s">
        <v>1790</v>
      </c>
      <c r="F839">
        <v>1</v>
      </c>
      <c r="G839" t="s">
        <v>6018</v>
      </c>
      <c r="H839">
        <v>2023</v>
      </c>
      <c r="I839" t="s">
        <v>4</v>
      </c>
      <c r="J839" t="s">
        <v>6007</v>
      </c>
      <c r="K839" t="s">
        <v>5</v>
      </c>
      <c r="L839" t="s">
        <v>1783</v>
      </c>
      <c r="M839" t="s">
        <v>1784</v>
      </c>
      <c r="P839" s="4">
        <f t="shared" si="39"/>
        <v>132</v>
      </c>
      <c r="Q839" s="4">
        <v>132</v>
      </c>
      <c r="R839" s="1">
        <f t="shared" si="40"/>
        <v>1</v>
      </c>
      <c r="S839">
        <v>1</v>
      </c>
      <c r="T839" t="s">
        <v>7</v>
      </c>
      <c r="U839" t="str">
        <f t="shared" si="41"/>
        <v>no</v>
      </c>
      <c r="Y839" t="s">
        <v>6006</v>
      </c>
    </row>
    <row r="840" spans="1:25" x14ac:dyDescent="0.25">
      <c r="A840" t="s">
        <v>1651</v>
      </c>
      <c r="B840" t="s">
        <v>401</v>
      </c>
      <c r="C840" t="s">
        <v>1780</v>
      </c>
      <c r="D840" t="s">
        <v>1791</v>
      </c>
      <c r="E840" t="s">
        <v>1792</v>
      </c>
      <c r="F840">
        <v>1</v>
      </c>
      <c r="G840" t="s">
        <v>6018</v>
      </c>
      <c r="H840">
        <v>2023</v>
      </c>
      <c r="I840" t="s">
        <v>4</v>
      </c>
      <c r="J840" t="s">
        <v>6007</v>
      </c>
      <c r="K840" t="s">
        <v>5</v>
      </c>
      <c r="L840" t="s">
        <v>1783</v>
      </c>
      <c r="M840" t="s">
        <v>1784</v>
      </c>
      <c r="P840" s="4">
        <f t="shared" si="39"/>
        <v>91.64</v>
      </c>
      <c r="Q840" s="4">
        <v>91.64</v>
      </c>
      <c r="R840" s="1">
        <f t="shared" si="40"/>
        <v>1</v>
      </c>
      <c r="S840">
        <v>1</v>
      </c>
      <c r="T840" t="s">
        <v>7</v>
      </c>
      <c r="U840" t="str">
        <f t="shared" si="41"/>
        <v>no</v>
      </c>
      <c r="Y840" t="s">
        <v>6006</v>
      </c>
    </row>
    <row r="841" spans="1:25" x14ac:dyDescent="0.25">
      <c r="A841" t="s">
        <v>1651</v>
      </c>
      <c r="B841" t="s">
        <v>401</v>
      </c>
      <c r="C841" t="s">
        <v>1780</v>
      </c>
      <c r="D841" t="s">
        <v>1791</v>
      </c>
      <c r="E841" t="s">
        <v>1793</v>
      </c>
      <c r="F841">
        <v>1</v>
      </c>
      <c r="G841" t="s">
        <v>6018</v>
      </c>
      <c r="H841">
        <v>2023</v>
      </c>
      <c r="I841" t="s">
        <v>4</v>
      </c>
      <c r="J841" t="s">
        <v>6007</v>
      </c>
      <c r="K841" t="s">
        <v>5</v>
      </c>
      <c r="L841" t="s">
        <v>1783</v>
      </c>
      <c r="M841" t="s">
        <v>1784</v>
      </c>
      <c r="P841" s="4">
        <f t="shared" si="39"/>
        <v>103.88500000000001</v>
      </c>
      <c r="Q841" s="4">
        <v>103.88500000000001</v>
      </c>
      <c r="R841" s="1">
        <f t="shared" si="40"/>
        <v>1</v>
      </c>
      <c r="S841">
        <v>1</v>
      </c>
      <c r="T841" t="s">
        <v>7</v>
      </c>
      <c r="U841" t="str">
        <f t="shared" si="41"/>
        <v>no</v>
      </c>
      <c r="Y841" t="s">
        <v>6006</v>
      </c>
    </row>
    <row r="842" spans="1:25" x14ac:dyDescent="0.25">
      <c r="A842" t="s">
        <v>1651</v>
      </c>
      <c r="B842" t="s">
        <v>401</v>
      </c>
      <c r="C842" t="s">
        <v>1780</v>
      </c>
      <c r="D842" t="s">
        <v>1785</v>
      </c>
      <c r="E842" t="s">
        <v>1794</v>
      </c>
      <c r="F842">
        <v>1</v>
      </c>
      <c r="G842" t="s">
        <v>6018</v>
      </c>
      <c r="H842">
        <v>2023</v>
      </c>
      <c r="I842" t="s">
        <v>4</v>
      </c>
      <c r="J842" t="s">
        <v>6007</v>
      </c>
      <c r="K842" t="s">
        <v>5</v>
      </c>
      <c r="L842" t="s">
        <v>1783</v>
      </c>
      <c r="M842" t="s">
        <v>1784</v>
      </c>
      <c r="P842" s="4">
        <f t="shared" si="39"/>
        <v>77.385000000000005</v>
      </c>
      <c r="Q842" s="4">
        <v>77.385000000000005</v>
      </c>
      <c r="R842" s="1">
        <f t="shared" si="40"/>
        <v>1</v>
      </c>
      <c r="S842">
        <v>1</v>
      </c>
      <c r="T842" t="s">
        <v>7</v>
      </c>
      <c r="U842" t="str">
        <f t="shared" si="41"/>
        <v>no</v>
      </c>
      <c r="Y842" t="s">
        <v>6006</v>
      </c>
    </row>
    <row r="843" spans="1:25" x14ac:dyDescent="0.25">
      <c r="A843" t="s">
        <v>1651</v>
      </c>
      <c r="B843" t="s">
        <v>401</v>
      </c>
      <c r="C843" t="s">
        <v>1780</v>
      </c>
      <c r="E843" t="s">
        <v>1795</v>
      </c>
      <c r="F843">
        <v>1</v>
      </c>
      <c r="G843" t="s">
        <v>6018</v>
      </c>
      <c r="H843">
        <v>2019</v>
      </c>
      <c r="I843" t="s">
        <v>4</v>
      </c>
      <c r="J843" t="s">
        <v>6007</v>
      </c>
      <c r="K843" t="s">
        <v>5</v>
      </c>
      <c r="L843" t="s">
        <v>1783</v>
      </c>
      <c r="M843" t="s">
        <v>1784</v>
      </c>
      <c r="P843" s="4">
        <f t="shared" si="39"/>
        <v>861</v>
      </c>
      <c r="Q843" s="4">
        <v>861</v>
      </c>
      <c r="R843" s="1">
        <f t="shared" si="40"/>
        <v>1</v>
      </c>
      <c r="S843">
        <v>1</v>
      </c>
      <c r="T843" t="s">
        <v>11</v>
      </c>
      <c r="U843" t="str">
        <f t="shared" si="41"/>
        <v>no</v>
      </c>
      <c r="Y843" t="s">
        <v>6006</v>
      </c>
    </row>
    <row r="844" spans="1:25" x14ac:dyDescent="0.25">
      <c r="A844" t="s">
        <v>1651</v>
      </c>
      <c r="B844" t="s">
        <v>401</v>
      </c>
      <c r="C844" t="s">
        <v>1780</v>
      </c>
      <c r="D844" t="s">
        <v>1781</v>
      </c>
      <c r="E844" t="s">
        <v>1796</v>
      </c>
      <c r="F844">
        <v>1</v>
      </c>
      <c r="G844" t="s">
        <v>6018</v>
      </c>
      <c r="H844">
        <v>2019</v>
      </c>
      <c r="I844" t="s">
        <v>4</v>
      </c>
      <c r="J844" t="s">
        <v>6007</v>
      </c>
      <c r="K844" t="s">
        <v>21</v>
      </c>
      <c r="L844" t="s">
        <v>22</v>
      </c>
      <c r="N844" t="s">
        <v>56</v>
      </c>
      <c r="P844" s="4">
        <f t="shared" si="39"/>
        <v>355</v>
      </c>
      <c r="Q844" s="4">
        <v>355</v>
      </c>
      <c r="R844" s="1">
        <f t="shared" si="40"/>
        <v>0</v>
      </c>
      <c r="S844">
        <v>0</v>
      </c>
      <c r="T844" t="s">
        <v>40</v>
      </c>
      <c r="U844" t="str">
        <f t="shared" si="41"/>
        <v>yes</v>
      </c>
      <c r="Y844" t="s">
        <v>6006</v>
      </c>
    </row>
    <row r="845" spans="1:25" x14ac:dyDescent="0.25">
      <c r="A845" t="s">
        <v>1651</v>
      </c>
      <c r="B845" t="s">
        <v>1659</v>
      </c>
      <c r="C845" t="s">
        <v>1797</v>
      </c>
      <c r="D845" t="s">
        <v>1798</v>
      </c>
      <c r="E845" t="s">
        <v>1799</v>
      </c>
      <c r="F845">
        <v>1</v>
      </c>
      <c r="G845" t="s">
        <v>6018</v>
      </c>
      <c r="H845">
        <v>2020</v>
      </c>
      <c r="I845" t="s">
        <v>4</v>
      </c>
      <c r="J845" t="s">
        <v>6007</v>
      </c>
      <c r="K845" t="s">
        <v>5</v>
      </c>
      <c r="L845" t="s">
        <v>1800</v>
      </c>
      <c r="P845" s="4">
        <f t="shared" si="39"/>
        <v>61.600000000000009</v>
      </c>
      <c r="Q845" s="4">
        <v>61.600000000000009</v>
      </c>
      <c r="R845" s="1">
        <f t="shared" si="40"/>
        <v>1</v>
      </c>
      <c r="S845">
        <v>1</v>
      </c>
      <c r="T845" t="s">
        <v>11</v>
      </c>
      <c r="U845" t="str">
        <f t="shared" si="41"/>
        <v>no</v>
      </c>
      <c r="Y845" t="s">
        <v>6006</v>
      </c>
    </row>
    <row r="846" spans="1:25" x14ac:dyDescent="0.25">
      <c r="A846" t="s">
        <v>1651</v>
      </c>
      <c r="B846" t="s">
        <v>1659</v>
      </c>
      <c r="C846" t="s">
        <v>1797</v>
      </c>
      <c r="D846" t="s">
        <v>1798</v>
      </c>
      <c r="E846" t="s">
        <v>1801</v>
      </c>
      <c r="F846">
        <v>1</v>
      </c>
      <c r="G846" t="s">
        <v>6018</v>
      </c>
      <c r="H846">
        <v>2022</v>
      </c>
      <c r="I846" t="s">
        <v>4</v>
      </c>
      <c r="J846" t="s">
        <v>6007</v>
      </c>
      <c r="K846" t="s">
        <v>5</v>
      </c>
      <c r="L846" t="s">
        <v>1800</v>
      </c>
      <c r="P846" s="4">
        <f t="shared" si="39"/>
        <v>54</v>
      </c>
      <c r="Q846" s="4">
        <v>54</v>
      </c>
      <c r="R846" s="1">
        <f t="shared" si="40"/>
        <v>1</v>
      </c>
      <c r="S846">
        <v>1</v>
      </c>
      <c r="T846" t="s">
        <v>7</v>
      </c>
      <c r="U846" t="str">
        <f t="shared" si="41"/>
        <v>no</v>
      </c>
      <c r="Y846" t="s">
        <v>6006</v>
      </c>
    </row>
    <row r="847" spans="1:25" x14ac:dyDescent="0.25">
      <c r="A847" t="s">
        <v>1651</v>
      </c>
      <c r="B847" t="s">
        <v>1659</v>
      </c>
      <c r="C847" t="s">
        <v>1797</v>
      </c>
      <c r="D847" t="s">
        <v>1802</v>
      </c>
      <c r="E847" t="s">
        <v>1803</v>
      </c>
      <c r="F847">
        <v>1</v>
      </c>
      <c r="G847" t="s">
        <v>6018</v>
      </c>
      <c r="H847">
        <v>2019</v>
      </c>
      <c r="I847" t="s">
        <v>4</v>
      </c>
      <c r="J847" t="s">
        <v>6007</v>
      </c>
      <c r="K847" t="s">
        <v>5</v>
      </c>
      <c r="L847" t="s">
        <v>1804</v>
      </c>
      <c r="P847" s="4">
        <f t="shared" si="39"/>
        <v>45.599999999999994</v>
      </c>
      <c r="Q847" s="4">
        <v>45.599999999999994</v>
      </c>
      <c r="R847" s="1">
        <f t="shared" si="40"/>
        <v>1</v>
      </c>
      <c r="S847">
        <v>1</v>
      </c>
      <c r="T847" t="s">
        <v>11</v>
      </c>
      <c r="U847" t="str">
        <f t="shared" si="41"/>
        <v>no</v>
      </c>
      <c r="Y847" t="s">
        <v>6006</v>
      </c>
    </row>
    <row r="848" spans="1:25" x14ac:dyDescent="0.25">
      <c r="A848" t="s">
        <v>1651</v>
      </c>
      <c r="B848" t="s">
        <v>1659</v>
      </c>
      <c r="C848" t="s">
        <v>1805</v>
      </c>
      <c r="D848" t="s">
        <v>1806</v>
      </c>
      <c r="E848" t="s">
        <v>1807</v>
      </c>
      <c r="F848">
        <v>1</v>
      </c>
      <c r="G848" t="s">
        <v>6018</v>
      </c>
      <c r="H848">
        <v>2023</v>
      </c>
      <c r="I848" t="s">
        <v>4</v>
      </c>
      <c r="J848" t="s">
        <v>6007</v>
      </c>
      <c r="K848" t="s">
        <v>5</v>
      </c>
      <c r="L848" t="s">
        <v>1808</v>
      </c>
      <c r="P848" s="4">
        <f t="shared" si="39"/>
        <v>100</v>
      </c>
      <c r="Q848" s="4">
        <v>100</v>
      </c>
      <c r="R848" s="1">
        <f t="shared" si="40"/>
        <v>1</v>
      </c>
      <c r="S848">
        <v>1</v>
      </c>
      <c r="T848" t="s">
        <v>7</v>
      </c>
      <c r="U848" t="str">
        <f t="shared" si="41"/>
        <v>no</v>
      </c>
      <c r="Y848" t="s">
        <v>6006</v>
      </c>
    </row>
    <row r="849" spans="1:25" x14ac:dyDescent="0.25">
      <c r="A849" t="s">
        <v>1651</v>
      </c>
      <c r="B849" t="s">
        <v>1659</v>
      </c>
      <c r="C849" t="s">
        <v>1805</v>
      </c>
      <c r="D849" t="s">
        <v>1809</v>
      </c>
      <c r="E849" t="s">
        <v>1810</v>
      </c>
      <c r="F849">
        <v>1</v>
      </c>
      <c r="G849" t="s">
        <v>6018</v>
      </c>
      <c r="H849">
        <v>2020</v>
      </c>
      <c r="I849" t="s">
        <v>4</v>
      </c>
      <c r="J849" t="s">
        <v>6007</v>
      </c>
      <c r="K849" t="s">
        <v>5</v>
      </c>
      <c r="L849" t="s">
        <v>1811</v>
      </c>
      <c r="P849" s="4">
        <f t="shared" si="39"/>
        <v>202.00500000000002</v>
      </c>
      <c r="Q849" s="4">
        <v>202.00500000000002</v>
      </c>
      <c r="R849" s="1">
        <f t="shared" si="40"/>
        <v>1</v>
      </c>
      <c r="S849">
        <v>1</v>
      </c>
      <c r="T849" t="s">
        <v>11</v>
      </c>
      <c r="U849" t="str">
        <f t="shared" si="41"/>
        <v>no</v>
      </c>
      <c r="Y849" t="s">
        <v>6006</v>
      </c>
    </row>
    <row r="850" spans="1:25" x14ac:dyDescent="0.25">
      <c r="A850" t="s">
        <v>1651</v>
      </c>
      <c r="B850" t="s">
        <v>1659</v>
      </c>
      <c r="C850" t="s">
        <v>1805</v>
      </c>
      <c r="D850" t="s">
        <v>1812</v>
      </c>
      <c r="E850" t="s">
        <v>1813</v>
      </c>
      <c r="F850">
        <v>1</v>
      </c>
      <c r="G850" t="s">
        <v>6018</v>
      </c>
      <c r="H850">
        <v>2020</v>
      </c>
      <c r="I850" t="s">
        <v>4</v>
      </c>
      <c r="J850" t="s">
        <v>6007</v>
      </c>
      <c r="K850" t="s">
        <v>5</v>
      </c>
      <c r="L850" t="s">
        <v>1814</v>
      </c>
      <c r="P850" s="4">
        <f t="shared" si="39"/>
        <v>75.040000000000006</v>
      </c>
      <c r="Q850" s="4">
        <v>75.040000000000006</v>
      </c>
      <c r="R850" s="1">
        <f t="shared" si="40"/>
        <v>1</v>
      </c>
      <c r="S850">
        <v>1</v>
      </c>
      <c r="T850" t="s">
        <v>11</v>
      </c>
      <c r="U850" t="str">
        <f t="shared" si="41"/>
        <v>no</v>
      </c>
      <c r="Y850" t="s">
        <v>6006</v>
      </c>
    </row>
    <row r="851" spans="1:25" x14ac:dyDescent="0.25">
      <c r="A851" t="s">
        <v>1651</v>
      </c>
      <c r="B851" t="s">
        <v>1659</v>
      </c>
      <c r="C851" t="s">
        <v>1805</v>
      </c>
      <c r="D851" t="s">
        <v>1815</v>
      </c>
      <c r="E851" t="s">
        <v>1816</v>
      </c>
      <c r="F851">
        <v>1</v>
      </c>
      <c r="G851" t="s">
        <v>6018</v>
      </c>
      <c r="H851">
        <v>2018</v>
      </c>
      <c r="I851" t="s">
        <v>4</v>
      </c>
      <c r="J851" t="s">
        <v>6007</v>
      </c>
      <c r="K851" t="s">
        <v>5</v>
      </c>
      <c r="L851" t="s">
        <v>1817</v>
      </c>
      <c r="P851" s="4">
        <f t="shared" si="39"/>
        <v>120</v>
      </c>
      <c r="Q851" s="4">
        <v>120</v>
      </c>
      <c r="R851" s="1">
        <f t="shared" si="40"/>
        <v>1</v>
      </c>
      <c r="S851">
        <v>1</v>
      </c>
      <c r="T851" t="s">
        <v>11</v>
      </c>
      <c r="U851" t="str">
        <f t="shared" si="41"/>
        <v>no</v>
      </c>
      <c r="Y851" t="s">
        <v>6006</v>
      </c>
    </row>
    <row r="852" spans="1:25" x14ac:dyDescent="0.25">
      <c r="A852" t="s">
        <v>1651</v>
      </c>
      <c r="B852" t="s">
        <v>1659</v>
      </c>
      <c r="C852" t="s">
        <v>1805</v>
      </c>
      <c r="D852" t="s">
        <v>1815</v>
      </c>
      <c r="E852" t="s">
        <v>1818</v>
      </c>
      <c r="F852">
        <v>1</v>
      </c>
      <c r="G852" t="s">
        <v>6018</v>
      </c>
      <c r="H852">
        <v>2018</v>
      </c>
      <c r="I852" t="s">
        <v>4</v>
      </c>
      <c r="J852" t="s">
        <v>6007</v>
      </c>
      <c r="K852" t="s">
        <v>5</v>
      </c>
      <c r="L852" t="s">
        <v>1817</v>
      </c>
      <c r="P852" s="4">
        <f t="shared" si="39"/>
        <v>64.8</v>
      </c>
      <c r="Q852" s="4">
        <v>64.8</v>
      </c>
      <c r="R852" s="1">
        <f t="shared" si="40"/>
        <v>1</v>
      </c>
      <c r="S852">
        <v>1</v>
      </c>
      <c r="T852" t="s">
        <v>11</v>
      </c>
      <c r="U852" t="str">
        <f t="shared" si="41"/>
        <v>no</v>
      </c>
      <c r="Y852" t="s">
        <v>6006</v>
      </c>
    </row>
    <row r="853" spans="1:25" x14ac:dyDescent="0.25">
      <c r="A853" t="s">
        <v>1651</v>
      </c>
      <c r="B853" t="s">
        <v>1659</v>
      </c>
      <c r="C853" t="s">
        <v>1805</v>
      </c>
      <c r="D853" t="s">
        <v>1815</v>
      </c>
      <c r="E853" t="s">
        <v>1819</v>
      </c>
      <c r="F853">
        <v>1</v>
      </c>
      <c r="G853" t="s">
        <v>6018</v>
      </c>
      <c r="H853">
        <v>2019</v>
      </c>
      <c r="I853" t="s">
        <v>4</v>
      </c>
      <c r="J853" t="s">
        <v>6007</v>
      </c>
      <c r="K853" t="s">
        <v>5</v>
      </c>
      <c r="L853" t="s">
        <v>1817</v>
      </c>
      <c r="P853" s="4">
        <f t="shared" si="39"/>
        <v>108.9</v>
      </c>
      <c r="Q853" s="4">
        <v>108.9</v>
      </c>
      <c r="R853" s="1">
        <f t="shared" si="40"/>
        <v>1</v>
      </c>
      <c r="S853">
        <v>1</v>
      </c>
      <c r="T853" t="s">
        <v>11</v>
      </c>
      <c r="U853" t="str">
        <f t="shared" si="41"/>
        <v>no</v>
      </c>
      <c r="Y853" t="s">
        <v>6006</v>
      </c>
    </row>
    <row r="854" spans="1:25" x14ac:dyDescent="0.25">
      <c r="A854" t="s">
        <v>1651</v>
      </c>
      <c r="B854" t="s">
        <v>1659</v>
      </c>
      <c r="C854" t="s">
        <v>1805</v>
      </c>
      <c r="D854" t="s">
        <v>1815</v>
      </c>
      <c r="E854" t="s">
        <v>1820</v>
      </c>
      <c r="F854">
        <v>1</v>
      </c>
      <c r="G854" t="s">
        <v>6018</v>
      </c>
      <c r="H854">
        <v>2022</v>
      </c>
      <c r="I854" t="s">
        <v>4</v>
      </c>
      <c r="J854" t="s">
        <v>6007</v>
      </c>
      <c r="K854" t="s">
        <v>5</v>
      </c>
      <c r="L854" t="s">
        <v>1817</v>
      </c>
      <c r="P854" s="4">
        <f t="shared" si="39"/>
        <v>66.599999999999994</v>
      </c>
      <c r="Q854" s="4">
        <v>66.599999999999994</v>
      </c>
      <c r="R854" s="1">
        <f t="shared" si="40"/>
        <v>1</v>
      </c>
      <c r="S854">
        <v>1</v>
      </c>
      <c r="T854" t="s">
        <v>7</v>
      </c>
      <c r="U854" t="str">
        <f t="shared" si="41"/>
        <v>no</v>
      </c>
      <c r="Y854" t="s">
        <v>6006</v>
      </c>
    </row>
    <row r="855" spans="1:25" x14ac:dyDescent="0.25">
      <c r="A855" t="s">
        <v>1651</v>
      </c>
      <c r="B855" t="s">
        <v>401</v>
      </c>
      <c r="C855" t="s">
        <v>1821</v>
      </c>
      <c r="D855" t="s">
        <v>1822</v>
      </c>
      <c r="E855" t="s">
        <v>1823</v>
      </c>
      <c r="F855">
        <v>1</v>
      </c>
      <c r="G855" t="s">
        <v>6018</v>
      </c>
      <c r="H855">
        <v>2023</v>
      </c>
      <c r="I855" t="s">
        <v>4</v>
      </c>
      <c r="J855" t="s">
        <v>6007</v>
      </c>
      <c r="K855" t="s">
        <v>5</v>
      </c>
      <c r="L855" t="s">
        <v>1824</v>
      </c>
      <c r="O855" t="s">
        <v>1825</v>
      </c>
      <c r="P855" s="4">
        <f t="shared" si="39"/>
        <v>78</v>
      </c>
      <c r="Q855" s="4">
        <v>78</v>
      </c>
      <c r="R855" s="1">
        <f t="shared" si="40"/>
        <v>1</v>
      </c>
      <c r="S855">
        <v>1</v>
      </c>
      <c r="T855" t="s">
        <v>7</v>
      </c>
      <c r="U855" t="str">
        <f t="shared" si="41"/>
        <v>no</v>
      </c>
      <c r="Y855" t="s">
        <v>6006</v>
      </c>
    </row>
    <row r="856" spans="1:25" x14ac:dyDescent="0.25">
      <c r="A856" t="s">
        <v>1651</v>
      </c>
      <c r="B856" t="s">
        <v>401</v>
      </c>
      <c r="C856" t="s">
        <v>1821</v>
      </c>
      <c r="D856" t="s">
        <v>1826</v>
      </c>
      <c r="E856" t="s">
        <v>1827</v>
      </c>
      <c r="F856">
        <v>1</v>
      </c>
      <c r="G856" t="s">
        <v>6018</v>
      </c>
      <c r="H856">
        <v>2020</v>
      </c>
      <c r="I856" t="s">
        <v>4</v>
      </c>
      <c r="J856" t="s">
        <v>6007</v>
      </c>
      <c r="K856" t="s">
        <v>5</v>
      </c>
      <c r="L856" t="s">
        <v>1824</v>
      </c>
      <c r="O856" t="s">
        <v>1825</v>
      </c>
      <c r="P856" s="4">
        <f t="shared" si="39"/>
        <v>123.42</v>
      </c>
      <c r="Q856" s="4">
        <v>123.42</v>
      </c>
      <c r="R856" s="1">
        <f t="shared" si="40"/>
        <v>1</v>
      </c>
      <c r="S856">
        <v>1</v>
      </c>
      <c r="T856" t="s">
        <v>40</v>
      </c>
      <c r="U856" t="str">
        <f t="shared" si="41"/>
        <v>no</v>
      </c>
      <c r="Y856" t="s">
        <v>6006</v>
      </c>
    </row>
    <row r="857" spans="1:25" x14ac:dyDescent="0.25">
      <c r="A857" t="s">
        <v>1651</v>
      </c>
      <c r="B857" t="s">
        <v>1659</v>
      </c>
      <c r="C857" t="s">
        <v>1828</v>
      </c>
      <c r="E857" t="s">
        <v>1829</v>
      </c>
      <c r="F857">
        <v>1</v>
      </c>
      <c r="G857" t="s">
        <v>6018</v>
      </c>
      <c r="H857">
        <v>2021</v>
      </c>
      <c r="I857" t="s">
        <v>4</v>
      </c>
      <c r="J857" t="s">
        <v>6007</v>
      </c>
      <c r="K857" t="s">
        <v>5</v>
      </c>
      <c r="L857" t="s">
        <v>1804</v>
      </c>
      <c r="P857" s="4">
        <f t="shared" si="39"/>
        <v>57.599999999999994</v>
      </c>
      <c r="Q857" s="4">
        <v>57.599999999999994</v>
      </c>
      <c r="R857" s="1">
        <f t="shared" si="40"/>
        <v>1</v>
      </c>
      <c r="S857">
        <v>1</v>
      </c>
      <c r="T857" t="s">
        <v>11</v>
      </c>
      <c r="U857" t="str">
        <f t="shared" si="41"/>
        <v>no</v>
      </c>
      <c r="Y857" t="s">
        <v>6006</v>
      </c>
    </row>
    <row r="858" spans="1:25" x14ac:dyDescent="0.25">
      <c r="A858" t="s">
        <v>1651</v>
      </c>
      <c r="B858" t="s">
        <v>1659</v>
      </c>
      <c r="C858" t="s">
        <v>1828</v>
      </c>
      <c r="D858" t="s">
        <v>1830</v>
      </c>
      <c r="E858" t="s">
        <v>1831</v>
      </c>
      <c r="F858">
        <v>1</v>
      </c>
      <c r="G858" t="s">
        <v>6018</v>
      </c>
      <c r="H858">
        <v>2017</v>
      </c>
      <c r="I858" t="s">
        <v>4</v>
      </c>
      <c r="J858" t="s">
        <v>6007</v>
      </c>
      <c r="K858" t="s">
        <v>21</v>
      </c>
      <c r="L858" t="s">
        <v>22</v>
      </c>
      <c r="M858" t="s">
        <v>422</v>
      </c>
      <c r="N858" t="s">
        <v>56</v>
      </c>
      <c r="P858" s="4">
        <f t="shared" si="39"/>
        <v>621.16000000000008</v>
      </c>
      <c r="Q858" s="4">
        <v>621.16000000000008</v>
      </c>
      <c r="R858" s="1">
        <f t="shared" si="40"/>
        <v>0</v>
      </c>
      <c r="S858">
        <v>0</v>
      </c>
      <c r="T858" t="s">
        <v>40</v>
      </c>
      <c r="U858" t="str">
        <f t="shared" si="41"/>
        <v>yes</v>
      </c>
      <c r="Y858" t="s">
        <v>6006</v>
      </c>
    </row>
    <row r="859" spans="1:25" x14ac:dyDescent="0.25">
      <c r="A859" t="s">
        <v>1651</v>
      </c>
      <c r="B859" t="s">
        <v>1659</v>
      </c>
      <c r="C859" t="s">
        <v>1832</v>
      </c>
      <c r="E859" t="s">
        <v>1833</v>
      </c>
      <c r="F859">
        <v>1</v>
      </c>
      <c r="G859" t="s">
        <v>6018</v>
      </c>
      <c r="H859">
        <v>2023</v>
      </c>
      <c r="I859" t="s">
        <v>4</v>
      </c>
      <c r="J859" t="s">
        <v>6007</v>
      </c>
      <c r="K859" t="s">
        <v>5</v>
      </c>
      <c r="L859" t="s">
        <v>1834</v>
      </c>
      <c r="P859" s="4">
        <f t="shared" si="39"/>
        <v>54</v>
      </c>
      <c r="Q859" s="4">
        <v>54</v>
      </c>
      <c r="R859" s="1">
        <f t="shared" si="40"/>
        <v>1</v>
      </c>
      <c r="S859">
        <v>1</v>
      </c>
      <c r="T859" t="s">
        <v>7</v>
      </c>
      <c r="U859" t="str">
        <f t="shared" si="41"/>
        <v>no</v>
      </c>
      <c r="Y859" t="s">
        <v>6006</v>
      </c>
    </row>
    <row r="860" spans="1:25" x14ac:dyDescent="0.25">
      <c r="A860" t="s">
        <v>1651</v>
      </c>
      <c r="B860" t="s">
        <v>1659</v>
      </c>
      <c r="C860" t="s">
        <v>1832</v>
      </c>
      <c r="E860" t="s">
        <v>1835</v>
      </c>
      <c r="F860">
        <v>1</v>
      </c>
      <c r="G860" t="s">
        <v>6018</v>
      </c>
      <c r="H860">
        <v>2022</v>
      </c>
      <c r="I860" t="s">
        <v>4</v>
      </c>
      <c r="J860" t="s">
        <v>6007</v>
      </c>
      <c r="K860" t="s">
        <v>577</v>
      </c>
      <c r="L860" t="s">
        <v>718</v>
      </c>
      <c r="M860" t="s">
        <v>718</v>
      </c>
      <c r="P860" s="4">
        <f t="shared" si="39"/>
        <v>273</v>
      </c>
      <c r="Q860" s="4">
        <v>273</v>
      </c>
      <c r="R860" s="1">
        <f t="shared" si="40"/>
        <v>1</v>
      </c>
      <c r="S860">
        <v>1</v>
      </c>
      <c r="T860" t="s">
        <v>7</v>
      </c>
      <c r="U860" t="str">
        <f t="shared" si="41"/>
        <v>no</v>
      </c>
      <c r="Y860" t="s">
        <v>6006</v>
      </c>
    </row>
    <row r="861" spans="1:25" x14ac:dyDescent="0.25">
      <c r="A861" t="s">
        <v>1651</v>
      </c>
      <c r="B861" t="s">
        <v>1659</v>
      </c>
      <c r="C861" t="s">
        <v>1832</v>
      </c>
      <c r="E861" t="s">
        <v>717</v>
      </c>
      <c r="F861">
        <v>1</v>
      </c>
      <c r="G861" t="s">
        <v>6018</v>
      </c>
      <c r="H861">
        <v>2023</v>
      </c>
      <c r="I861" t="s">
        <v>4</v>
      </c>
      <c r="J861" t="s">
        <v>6007</v>
      </c>
      <c r="K861" t="s">
        <v>577</v>
      </c>
      <c r="L861" t="s">
        <v>718</v>
      </c>
      <c r="M861" t="s">
        <v>718</v>
      </c>
      <c r="P861" s="4">
        <f t="shared" si="39"/>
        <v>203</v>
      </c>
      <c r="Q861" s="4">
        <v>203</v>
      </c>
      <c r="R861" s="1">
        <f t="shared" si="40"/>
        <v>1</v>
      </c>
      <c r="S861">
        <v>1</v>
      </c>
      <c r="T861" t="s">
        <v>7</v>
      </c>
      <c r="U861" t="str">
        <f t="shared" si="41"/>
        <v>no</v>
      </c>
      <c r="Y861" t="s">
        <v>6006</v>
      </c>
    </row>
    <row r="862" spans="1:25" x14ac:dyDescent="0.25">
      <c r="A862" t="s">
        <v>1651</v>
      </c>
      <c r="B862" t="s">
        <v>1659</v>
      </c>
      <c r="C862" t="s">
        <v>1832</v>
      </c>
      <c r="E862" t="s">
        <v>1836</v>
      </c>
      <c r="F862">
        <v>1</v>
      </c>
      <c r="G862" t="s">
        <v>6018</v>
      </c>
      <c r="H862">
        <v>2017</v>
      </c>
      <c r="I862" t="s">
        <v>4</v>
      </c>
      <c r="J862" t="s">
        <v>6007</v>
      </c>
      <c r="K862" t="s">
        <v>21</v>
      </c>
      <c r="L862" t="s">
        <v>22</v>
      </c>
      <c r="N862" t="s">
        <v>56</v>
      </c>
      <c r="O862" t="s">
        <v>664</v>
      </c>
      <c r="P862" s="4">
        <f t="shared" si="39"/>
        <v>79.5</v>
      </c>
      <c r="Q862" s="4">
        <v>79.5</v>
      </c>
      <c r="R862" s="1">
        <f t="shared" si="40"/>
        <v>0</v>
      </c>
      <c r="S862">
        <v>0</v>
      </c>
      <c r="T862" t="s">
        <v>40</v>
      </c>
      <c r="U862" t="str">
        <f t="shared" si="41"/>
        <v>yes</v>
      </c>
      <c r="Y862" t="s">
        <v>6006</v>
      </c>
    </row>
    <row r="863" spans="1:25" x14ac:dyDescent="0.25">
      <c r="A863" t="s">
        <v>1837</v>
      </c>
      <c r="B863" t="s">
        <v>1838</v>
      </c>
      <c r="C863" t="s">
        <v>1839</v>
      </c>
      <c r="E863" t="s">
        <v>1840</v>
      </c>
      <c r="F863">
        <v>1</v>
      </c>
      <c r="G863" t="s">
        <v>6018</v>
      </c>
      <c r="H863">
        <v>2013</v>
      </c>
      <c r="I863" t="s">
        <v>4</v>
      </c>
      <c r="J863" t="s">
        <v>6007</v>
      </c>
      <c r="K863" t="s">
        <v>5</v>
      </c>
      <c r="L863" t="s">
        <v>1841</v>
      </c>
      <c r="P863" s="4">
        <f t="shared" si="39"/>
        <v>15.6</v>
      </c>
      <c r="Q863" s="4">
        <v>15.6</v>
      </c>
      <c r="R863" s="1">
        <f t="shared" si="40"/>
        <v>1</v>
      </c>
      <c r="S863">
        <v>1</v>
      </c>
      <c r="T863" t="s">
        <v>17</v>
      </c>
      <c r="U863" t="str">
        <f t="shared" si="41"/>
        <v>no</v>
      </c>
      <c r="Y863" t="s">
        <v>6006</v>
      </c>
    </row>
    <row r="864" spans="1:25" x14ac:dyDescent="0.25">
      <c r="A864" t="s">
        <v>1837</v>
      </c>
      <c r="B864" t="s">
        <v>1838</v>
      </c>
      <c r="C864" t="s">
        <v>1839</v>
      </c>
      <c r="E864" t="s">
        <v>1842</v>
      </c>
      <c r="F864">
        <v>1</v>
      </c>
      <c r="G864" t="s">
        <v>6018</v>
      </c>
      <c r="H864">
        <v>2016</v>
      </c>
      <c r="I864" t="s">
        <v>4</v>
      </c>
      <c r="J864" t="s">
        <v>6007</v>
      </c>
      <c r="K864" t="s">
        <v>5</v>
      </c>
      <c r="L864" t="s">
        <v>1841</v>
      </c>
      <c r="P864" s="4">
        <f t="shared" si="39"/>
        <v>20.8</v>
      </c>
      <c r="Q864" s="4">
        <v>20.8</v>
      </c>
      <c r="R864" s="1">
        <f t="shared" si="40"/>
        <v>1</v>
      </c>
      <c r="S864">
        <v>1</v>
      </c>
      <c r="T864" t="s">
        <v>17</v>
      </c>
      <c r="U864" t="str">
        <f t="shared" si="41"/>
        <v>no</v>
      </c>
      <c r="Y864" t="s">
        <v>6006</v>
      </c>
    </row>
    <row r="865" spans="1:25" x14ac:dyDescent="0.25">
      <c r="A865" t="s">
        <v>1837</v>
      </c>
      <c r="B865" t="s">
        <v>1838</v>
      </c>
      <c r="C865" t="s">
        <v>1839</v>
      </c>
      <c r="E865" t="s">
        <v>1843</v>
      </c>
      <c r="F865">
        <v>1</v>
      </c>
      <c r="G865" t="s">
        <v>6018</v>
      </c>
      <c r="H865">
        <v>2015</v>
      </c>
      <c r="I865" t="s">
        <v>4</v>
      </c>
      <c r="J865" t="s">
        <v>6007</v>
      </c>
      <c r="K865" t="s">
        <v>5</v>
      </c>
      <c r="L865" t="s">
        <v>1844</v>
      </c>
      <c r="M865" t="s">
        <v>1209</v>
      </c>
      <c r="N865" t="s">
        <v>1209</v>
      </c>
      <c r="P865" s="4">
        <f t="shared" si="39"/>
        <v>117</v>
      </c>
      <c r="Q865" s="4">
        <v>117</v>
      </c>
      <c r="R865" s="1">
        <f t="shared" si="40"/>
        <v>1</v>
      </c>
      <c r="S865">
        <v>1</v>
      </c>
      <c r="T865" t="s">
        <v>40</v>
      </c>
      <c r="U865" t="str">
        <f t="shared" si="41"/>
        <v>no</v>
      </c>
      <c r="Y865" t="s">
        <v>6006</v>
      </c>
    </row>
    <row r="866" spans="1:25" x14ac:dyDescent="0.25">
      <c r="A866" t="s">
        <v>1837</v>
      </c>
      <c r="B866" t="s">
        <v>1838</v>
      </c>
      <c r="C866" t="s">
        <v>1839</v>
      </c>
      <c r="E866" t="s">
        <v>1845</v>
      </c>
      <c r="F866">
        <v>1</v>
      </c>
      <c r="G866" t="s">
        <v>6018</v>
      </c>
      <c r="H866">
        <v>2017</v>
      </c>
      <c r="I866" t="s">
        <v>4</v>
      </c>
      <c r="J866" t="s">
        <v>6007</v>
      </c>
      <c r="K866" t="s">
        <v>580</v>
      </c>
      <c r="L866" t="s">
        <v>1040</v>
      </c>
      <c r="M866" t="s">
        <v>1040</v>
      </c>
      <c r="P866" s="4">
        <f t="shared" si="39"/>
        <v>250.12</v>
      </c>
      <c r="Q866" s="4">
        <v>250.12</v>
      </c>
      <c r="R866" s="1">
        <f t="shared" si="40"/>
        <v>1</v>
      </c>
      <c r="S866">
        <v>1</v>
      </c>
      <c r="T866" t="s">
        <v>11</v>
      </c>
      <c r="U866" t="str">
        <f t="shared" si="41"/>
        <v>no</v>
      </c>
      <c r="Y866" t="s">
        <v>6006</v>
      </c>
    </row>
    <row r="867" spans="1:25" x14ac:dyDescent="0.25">
      <c r="A867" t="s">
        <v>1837</v>
      </c>
      <c r="B867" t="s">
        <v>1838</v>
      </c>
      <c r="C867" t="s">
        <v>1839</v>
      </c>
      <c r="D867" t="s">
        <v>1846</v>
      </c>
      <c r="E867" t="s">
        <v>1847</v>
      </c>
      <c r="F867">
        <v>1</v>
      </c>
      <c r="G867" t="s">
        <v>6018</v>
      </c>
      <c r="H867">
        <v>2020</v>
      </c>
      <c r="I867" t="s">
        <v>4</v>
      </c>
      <c r="J867" t="s">
        <v>6007</v>
      </c>
      <c r="K867" t="s">
        <v>334</v>
      </c>
      <c r="L867" t="s">
        <v>1848</v>
      </c>
      <c r="M867" t="s">
        <v>347</v>
      </c>
      <c r="P867" s="4">
        <f t="shared" si="39"/>
        <v>70.349999999999994</v>
      </c>
      <c r="Q867" s="4">
        <v>70.349999999999994</v>
      </c>
      <c r="R867" s="1">
        <f t="shared" si="40"/>
        <v>1</v>
      </c>
      <c r="S867">
        <v>1</v>
      </c>
      <c r="T867" t="s">
        <v>11</v>
      </c>
      <c r="U867" t="str">
        <f t="shared" si="41"/>
        <v>no</v>
      </c>
      <c r="Y867" t="s">
        <v>6006</v>
      </c>
    </row>
    <row r="868" spans="1:25" x14ac:dyDescent="0.25">
      <c r="A868" t="s">
        <v>1837</v>
      </c>
      <c r="B868" t="s">
        <v>1838</v>
      </c>
      <c r="C868" t="s">
        <v>1839</v>
      </c>
      <c r="D868" t="s">
        <v>1846</v>
      </c>
      <c r="E868" t="s">
        <v>1849</v>
      </c>
      <c r="F868">
        <v>1</v>
      </c>
      <c r="G868" t="s">
        <v>6018</v>
      </c>
      <c r="H868">
        <v>2021</v>
      </c>
      <c r="I868" t="s">
        <v>4</v>
      </c>
      <c r="J868" t="s">
        <v>6007</v>
      </c>
      <c r="K868" t="s">
        <v>334</v>
      </c>
      <c r="L868" t="s">
        <v>1848</v>
      </c>
      <c r="M868" t="s">
        <v>347</v>
      </c>
      <c r="P868" s="4">
        <f t="shared" si="39"/>
        <v>77.399999999999991</v>
      </c>
      <c r="Q868" s="4">
        <v>77.399999999999991</v>
      </c>
      <c r="R868" s="1">
        <f t="shared" si="40"/>
        <v>1</v>
      </c>
      <c r="S868">
        <v>1</v>
      </c>
      <c r="T868" t="s">
        <v>11</v>
      </c>
      <c r="U868" t="str">
        <f t="shared" si="41"/>
        <v>no</v>
      </c>
      <c r="Y868" t="s">
        <v>6006</v>
      </c>
    </row>
    <row r="869" spans="1:25" x14ac:dyDescent="0.25">
      <c r="A869" t="s">
        <v>1837</v>
      </c>
      <c r="B869" t="s">
        <v>1838</v>
      </c>
      <c r="C869" t="s">
        <v>1839</v>
      </c>
      <c r="E869" t="s">
        <v>1850</v>
      </c>
      <c r="F869">
        <v>1</v>
      </c>
      <c r="G869" t="s">
        <v>6018</v>
      </c>
      <c r="H869">
        <v>2017</v>
      </c>
      <c r="I869" t="s">
        <v>4</v>
      </c>
      <c r="J869" t="s">
        <v>6007</v>
      </c>
      <c r="K869" t="s">
        <v>21</v>
      </c>
      <c r="L869" t="s">
        <v>22</v>
      </c>
      <c r="N869" t="s">
        <v>56</v>
      </c>
      <c r="P869" s="4">
        <f t="shared" si="39"/>
        <v>50.35</v>
      </c>
      <c r="Q869" s="4">
        <v>50.35</v>
      </c>
      <c r="R869" s="1">
        <f t="shared" si="40"/>
        <v>0</v>
      </c>
      <c r="S869">
        <v>0</v>
      </c>
      <c r="T869" t="s">
        <v>40</v>
      </c>
      <c r="U869" t="str">
        <f t="shared" si="41"/>
        <v>yes</v>
      </c>
      <c r="Y869" t="s">
        <v>6006</v>
      </c>
    </row>
    <row r="870" spans="1:25" x14ac:dyDescent="0.25">
      <c r="A870" t="s">
        <v>1837</v>
      </c>
      <c r="B870" t="s">
        <v>1838</v>
      </c>
      <c r="C870" t="s">
        <v>1851</v>
      </c>
      <c r="E870" t="s">
        <v>1852</v>
      </c>
      <c r="F870">
        <v>1</v>
      </c>
      <c r="G870" t="s">
        <v>6018</v>
      </c>
      <c r="H870">
        <v>2019</v>
      </c>
      <c r="I870" t="s">
        <v>4</v>
      </c>
      <c r="J870" t="s">
        <v>6007</v>
      </c>
      <c r="K870" t="s">
        <v>334</v>
      </c>
      <c r="L870" t="s">
        <v>1853</v>
      </c>
      <c r="M870" t="s">
        <v>347</v>
      </c>
      <c r="P870" s="4">
        <f t="shared" si="39"/>
        <v>318.63</v>
      </c>
      <c r="Q870" s="4">
        <v>318.63</v>
      </c>
      <c r="R870" s="1">
        <f t="shared" si="40"/>
        <v>1</v>
      </c>
      <c r="S870">
        <v>1</v>
      </c>
      <c r="T870" t="s">
        <v>11</v>
      </c>
      <c r="U870" t="str">
        <f t="shared" si="41"/>
        <v>no</v>
      </c>
      <c r="Y870" t="s">
        <v>6006</v>
      </c>
    </row>
    <row r="871" spans="1:25" x14ac:dyDescent="0.25">
      <c r="A871" t="s">
        <v>1837</v>
      </c>
      <c r="B871" t="s">
        <v>1854</v>
      </c>
      <c r="C871" t="s">
        <v>1866</v>
      </c>
      <c r="D871" t="s">
        <v>1855</v>
      </c>
      <c r="E871" t="s">
        <v>1856</v>
      </c>
      <c r="F871">
        <v>1</v>
      </c>
      <c r="G871" t="s">
        <v>6018</v>
      </c>
      <c r="H871">
        <v>2023</v>
      </c>
      <c r="I871" t="s">
        <v>4</v>
      </c>
      <c r="J871" t="s">
        <v>6007</v>
      </c>
      <c r="K871" t="s">
        <v>574</v>
      </c>
      <c r="L871" t="s">
        <v>787</v>
      </c>
      <c r="P871" s="4">
        <f t="shared" si="39"/>
        <v>54</v>
      </c>
      <c r="Q871" s="4">
        <v>54</v>
      </c>
      <c r="R871" s="1">
        <f t="shared" si="40"/>
        <v>1</v>
      </c>
      <c r="S871">
        <v>1</v>
      </c>
      <c r="T871" t="s">
        <v>7</v>
      </c>
      <c r="U871" t="str">
        <f t="shared" si="41"/>
        <v>no</v>
      </c>
      <c r="Y871" t="s">
        <v>6006</v>
      </c>
    </row>
    <row r="872" spans="1:25" x14ac:dyDescent="0.25">
      <c r="A872" t="s">
        <v>1837</v>
      </c>
      <c r="B872" t="s">
        <v>1854</v>
      </c>
      <c r="C872" t="s">
        <v>1857</v>
      </c>
      <c r="E872" t="s">
        <v>1858</v>
      </c>
      <c r="F872">
        <v>1</v>
      </c>
      <c r="G872" t="s">
        <v>6018</v>
      </c>
      <c r="H872">
        <v>2018</v>
      </c>
      <c r="I872" t="s">
        <v>4</v>
      </c>
      <c r="J872" t="s">
        <v>6007</v>
      </c>
      <c r="K872" t="s">
        <v>334</v>
      </c>
      <c r="L872" t="s">
        <v>1859</v>
      </c>
      <c r="M872" t="s">
        <v>1860</v>
      </c>
      <c r="O872" t="s">
        <v>1861</v>
      </c>
      <c r="P872" s="4">
        <f t="shared" si="39"/>
        <v>58.320000000000007</v>
      </c>
      <c r="Q872" s="4">
        <v>58.320000000000007</v>
      </c>
      <c r="R872" s="1">
        <f t="shared" si="40"/>
        <v>1</v>
      </c>
      <c r="S872">
        <v>1</v>
      </c>
      <c r="T872" t="s">
        <v>11</v>
      </c>
      <c r="U872" t="str">
        <f t="shared" si="41"/>
        <v>no</v>
      </c>
      <c r="Y872" t="s">
        <v>6006</v>
      </c>
    </row>
    <row r="873" spans="1:25" x14ac:dyDescent="0.25">
      <c r="A873" t="s">
        <v>1837</v>
      </c>
      <c r="B873" t="s">
        <v>1854</v>
      </c>
      <c r="C873" t="s">
        <v>1857</v>
      </c>
      <c r="D873" t="s">
        <v>1862</v>
      </c>
      <c r="E873" t="s">
        <v>1863</v>
      </c>
      <c r="F873">
        <v>1</v>
      </c>
      <c r="G873" t="s">
        <v>6018</v>
      </c>
      <c r="H873">
        <v>2019</v>
      </c>
      <c r="I873" t="s">
        <v>4</v>
      </c>
      <c r="J873" t="s">
        <v>6007</v>
      </c>
      <c r="K873" t="s">
        <v>334</v>
      </c>
      <c r="L873" t="s">
        <v>1859</v>
      </c>
      <c r="M873" t="s">
        <v>1860</v>
      </c>
      <c r="O873" t="s">
        <v>1864</v>
      </c>
      <c r="P873" s="4">
        <f t="shared" si="39"/>
        <v>67.86</v>
      </c>
      <c r="Q873" s="4">
        <v>67.86</v>
      </c>
      <c r="R873" s="1">
        <f t="shared" si="40"/>
        <v>1</v>
      </c>
      <c r="S873">
        <v>1</v>
      </c>
      <c r="T873" t="s">
        <v>11</v>
      </c>
      <c r="U873" t="str">
        <f t="shared" si="41"/>
        <v>no</v>
      </c>
      <c r="Y873" t="s">
        <v>6006</v>
      </c>
    </row>
    <row r="874" spans="1:25" x14ac:dyDescent="0.25">
      <c r="A874" t="s">
        <v>1837</v>
      </c>
      <c r="B874" t="s">
        <v>1854</v>
      </c>
      <c r="C874" t="s">
        <v>1857</v>
      </c>
      <c r="E874" t="s">
        <v>1865</v>
      </c>
      <c r="F874">
        <v>1</v>
      </c>
      <c r="G874" t="s">
        <v>6018</v>
      </c>
      <c r="H874">
        <v>2018</v>
      </c>
      <c r="I874" t="s">
        <v>4</v>
      </c>
      <c r="J874" t="s">
        <v>6007</v>
      </c>
      <c r="K874" t="s">
        <v>21</v>
      </c>
      <c r="L874" t="s">
        <v>22</v>
      </c>
      <c r="N874" t="s">
        <v>56</v>
      </c>
      <c r="P874" s="4">
        <f t="shared" si="39"/>
        <v>90</v>
      </c>
      <c r="Q874" s="4">
        <v>90</v>
      </c>
      <c r="R874" s="1">
        <f t="shared" si="40"/>
        <v>0</v>
      </c>
      <c r="S874">
        <v>0</v>
      </c>
      <c r="T874" t="s">
        <v>40</v>
      </c>
      <c r="U874" t="str">
        <f t="shared" si="41"/>
        <v>yes</v>
      </c>
      <c r="Y874" t="s">
        <v>6006</v>
      </c>
    </row>
    <row r="875" spans="1:25" x14ac:dyDescent="0.25">
      <c r="A875" t="s">
        <v>1837</v>
      </c>
      <c r="B875" t="s">
        <v>1854</v>
      </c>
      <c r="C875" t="s">
        <v>1866</v>
      </c>
      <c r="D875" t="s">
        <v>1867</v>
      </c>
      <c r="E875" t="s">
        <v>1868</v>
      </c>
      <c r="F875">
        <v>1</v>
      </c>
      <c r="G875" t="s">
        <v>6018</v>
      </c>
      <c r="H875">
        <v>2018</v>
      </c>
      <c r="I875" t="s">
        <v>4</v>
      </c>
      <c r="J875" t="s">
        <v>6007</v>
      </c>
      <c r="K875" t="s">
        <v>5</v>
      </c>
      <c r="L875" t="s">
        <v>1869</v>
      </c>
      <c r="P875" s="4">
        <f t="shared" si="39"/>
        <v>82.224999999999994</v>
      </c>
      <c r="Q875" s="4">
        <v>82.224999999999994</v>
      </c>
      <c r="R875" s="1">
        <f t="shared" si="40"/>
        <v>1</v>
      </c>
      <c r="S875">
        <v>1</v>
      </c>
      <c r="T875" t="s">
        <v>11</v>
      </c>
      <c r="U875" t="str">
        <f t="shared" si="41"/>
        <v>no</v>
      </c>
      <c r="Y875" t="s">
        <v>6006</v>
      </c>
    </row>
    <row r="876" spans="1:25" x14ac:dyDescent="0.25">
      <c r="A876" t="s">
        <v>1837</v>
      </c>
      <c r="B876" t="s">
        <v>1854</v>
      </c>
      <c r="C876" t="s">
        <v>1866</v>
      </c>
      <c r="D876" t="s">
        <v>1855</v>
      </c>
      <c r="E876" t="s">
        <v>1870</v>
      </c>
      <c r="F876">
        <v>1</v>
      </c>
      <c r="G876" t="s">
        <v>6018</v>
      </c>
      <c r="H876">
        <v>2018</v>
      </c>
      <c r="I876" t="s">
        <v>4</v>
      </c>
      <c r="J876" t="s">
        <v>6007</v>
      </c>
      <c r="K876" t="s">
        <v>5</v>
      </c>
      <c r="L876" t="s">
        <v>1869</v>
      </c>
      <c r="P876" s="4">
        <f t="shared" si="39"/>
        <v>81</v>
      </c>
      <c r="Q876" s="4">
        <v>81</v>
      </c>
      <c r="R876" s="1">
        <f t="shared" si="40"/>
        <v>1</v>
      </c>
      <c r="S876">
        <v>1</v>
      </c>
      <c r="T876" t="s">
        <v>11</v>
      </c>
      <c r="U876" t="str">
        <f t="shared" si="41"/>
        <v>no</v>
      </c>
      <c r="Y876" t="s">
        <v>6006</v>
      </c>
    </row>
    <row r="877" spans="1:25" x14ac:dyDescent="0.25">
      <c r="A877" t="s">
        <v>1837</v>
      </c>
      <c r="B877" t="s">
        <v>1854</v>
      </c>
      <c r="C877" t="s">
        <v>1866</v>
      </c>
      <c r="E877" t="s">
        <v>1871</v>
      </c>
      <c r="F877">
        <v>1</v>
      </c>
      <c r="G877" t="s">
        <v>6018</v>
      </c>
      <c r="H877">
        <v>2020</v>
      </c>
      <c r="I877" t="s">
        <v>4</v>
      </c>
      <c r="J877" t="s">
        <v>6007</v>
      </c>
      <c r="K877" t="s">
        <v>5</v>
      </c>
      <c r="L877" t="s">
        <v>1869</v>
      </c>
      <c r="P877" s="4">
        <f t="shared" si="39"/>
        <v>0</v>
      </c>
      <c r="Q877" s="4">
        <v>0</v>
      </c>
      <c r="R877" s="1">
        <f t="shared" si="40"/>
        <v>0</v>
      </c>
      <c r="S877">
        <v>0</v>
      </c>
      <c r="T877" t="s">
        <v>40</v>
      </c>
      <c r="U877" t="str">
        <f t="shared" si="41"/>
        <v>yes</v>
      </c>
      <c r="Y877" t="s">
        <v>6006</v>
      </c>
    </row>
    <row r="878" spans="1:25" x14ac:dyDescent="0.25">
      <c r="A878" t="s">
        <v>1837</v>
      </c>
      <c r="B878" t="s">
        <v>1854</v>
      </c>
      <c r="C878" t="s">
        <v>1872</v>
      </c>
      <c r="D878" t="s">
        <v>1873</v>
      </c>
      <c r="E878" t="s">
        <v>1874</v>
      </c>
      <c r="F878">
        <v>1</v>
      </c>
      <c r="G878" t="s">
        <v>6018</v>
      </c>
      <c r="H878">
        <v>2018</v>
      </c>
      <c r="I878" t="s">
        <v>4</v>
      </c>
      <c r="J878" t="s">
        <v>6007</v>
      </c>
      <c r="K878" t="s">
        <v>334</v>
      </c>
      <c r="L878" t="s">
        <v>1875</v>
      </c>
      <c r="M878" t="s">
        <v>347</v>
      </c>
      <c r="P878" s="4">
        <f t="shared" si="39"/>
        <v>62.4</v>
      </c>
      <c r="Q878" s="4">
        <v>62.4</v>
      </c>
      <c r="R878" s="1">
        <f t="shared" si="40"/>
        <v>1</v>
      </c>
      <c r="S878">
        <v>1</v>
      </c>
      <c r="T878" t="s">
        <v>11</v>
      </c>
      <c r="U878" t="str">
        <f t="shared" si="41"/>
        <v>no</v>
      </c>
      <c r="Y878" t="s">
        <v>6006</v>
      </c>
    </row>
    <row r="879" spans="1:25" x14ac:dyDescent="0.25">
      <c r="A879" t="s">
        <v>1837</v>
      </c>
      <c r="B879" t="s">
        <v>1854</v>
      </c>
      <c r="C879" t="s">
        <v>1872</v>
      </c>
      <c r="D879" t="s">
        <v>1876</v>
      </c>
      <c r="E879" t="s">
        <v>1877</v>
      </c>
      <c r="F879">
        <v>1</v>
      </c>
      <c r="G879" t="s">
        <v>6018</v>
      </c>
      <c r="H879">
        <v>2018</v>
      </c>
      <c r="I879" t="s">
        <v>4</v>
      </c>
      <c r="J879" t="s">
        <v>6007</v>
      </c>
      <c r="K879" t="s">
        <v>334</v>
      </c>
      <c r="L879" t="s">
        <v>1875</v>
      </c>
      <c r="M879" t="s">
        <v>347</v>
      </c>
      <c r="P879" s="4">
        <f t="shared" si="39"/>
        <v>121</v>
      </c>
      <c r="Q879" s="4">
        <v>121</v>
      </c>
      <c r="R879" s="1">
        <f t="shared" si="40"/>
        <v>1</v>
      </c>
      <c r="S879">
        <v>1</v>
      </c>
      <c r="T879" t="s">
        <v>11</v>
      </c>
      <c r="U879" t="str">
        <f t="shared" si="41"/>
        <v>no</v>
      </c>
      <c r="Y879" t="s">
        <v>6006</v>
      </c>
    </row>
    <row r="880" spans="1:25" x14ac:dyDescent="0.25">
      <c r="A880" t="s">
        <v>1837</v>
      </c>
      <c r="B880" t="s">
        <v>1854</v>
      </c>
      <c r="C880" t="s">
        <v>1872</v>
      </c>
      <c r="D880" t="s">
        <v>1878</v>
      </c>
      <c r="E880" t="s">
        <v>1879</v>
      </c>
      <c r="F880">
        <v>1</v>
      </c>
      <c r="G880" t="s">
        <v>6018</v>
      </c>
      <c r="H880">
        <v>2022</v>
      </c>
      <c r="I880" t="s">
        <v>4</v>
      </c>
      <c r="J880" t="s">
        <v>6007</v>
      </c>
      <c r="K880" t="s">
        <v>334</v>
      </c>
      <c r="L880" t="s">
        <v>1875</v>
      </c>
      <c r="M880" t="s">
        <v>347</v>
      </c>
      <c r="P880" s="4">
        <f t="shared" si="39"/>
        <v>75</v>
      </c>
      <c r="Q880" s="4">
        <v>75</v>
      </c>
      <c r="R880" s="1">
        <f t="shared" si="40"/>
        <v>1</v>
      </c>
      <c r="S880">
        <v>1</v>
      </c>
      <c r="T880" t="s">
        <v>7</v>
      </c>
      <c r="U880" t="str">
        <f t="shared" si="41"/>
        <v>no</v>
      </c>
      <c r="Y880" t="s">
        <v>6006</v>
      </c>
    </row>
    <row r="881" spans="1:25" x14ac:dyDescent="0.25">
      <c r="A881" t="s">
        <v>1837</v>
      </c>
      <c r="B881" t="s">
        <v>1854</v>
      </c>
      <c r="C881" t="s">
        <v>1872</v>
      </c>
      <c r="D881" t="s">
        <v>1880</v>
      </c>
      <c r="E881" t="s">
        <v>1881</v>
      </c>
      <c r="F881">
        <v>1</v>
      </c>
      <c r="G881" t="s">
        <v>6018</v>
      </c>
      <c r="H881">
        <v>2020</v>
      </c>
      <c r="I881" t="s">
        <v>4</v>
      </c>
      <c r="J881" t="s">
        <v>6007</v>
      </c>
      <c r="K881" t="s">
        <v>334</v>
      </c>
      <c r="L881" t="s">
        <v>1875</v>
      </c>
      <c r="M881" t="s">
        <v>347</v>
      </c>
      <c r="P881" s="4">
        <f t="shared" si="39"/>
        <v>76.16</v>
      </c>
      <c r="Q881" s="4">
        <v>76.16</v>
      </c>
      <c r="R881" s="1">
        <f t="shared" si="40"/>
        <v>1</v>
      </c>
      <c r="S881">
        <v>1</v>
      </c>
      <c r="T881" t="s">
        <v>11</v>
      </c>
      <c r="U881" t="str">
        <f t="shared" si="41"/>
        <v>no</v>
      </c>
      <c r="Y881" t="s">
        <v>6006</v>
      </c>
    </row>
    <row r="882" spans="1:25" x14ac:dyDescent="0.25">
      <c r="A882" t="s">
        <v>1837</v>
      </c>
      <c r="B882" t="s">
        <v>1854</v>
      </c>
      <c r="C882" t="s">
        <v>1872</v>
      </c>
      <c r="D882" t="s">
        <v>1876</v>
      </c>
      <c r="E882" t="s">
        <v>1882</v>
      </c>
      <c r="F882">
        <v>1</v>
      </c>
      <c r="G882" t="s">
        <v>6018</v>
      </c>
      <c r="H882">
        <v>2014</v>
      </c>
      <c r="I882" t="s">
        <v>4</v>
      </c>
      <c r="J882" t="s">
        <v>6007</v>
      </c>
      <c r="K882" t="s">
        <v>334</v>
      </c>
      <c r="L882" t="s">
        <v>1882</v>
      </c>
      <c r="M882" t="s">
        <v>347</v>
      </c>
      <c r="O882" t="s">
        <v>669</v>
      </c>
      <c r="P882" s="4">
        <f t="shared" si="39"/>
        <v>18.72</v>
      </c>
      <c r="Q882" s="4">
        <v>18.72</v>
      </c>
      <c r="R882" s="1">
        <f t="shared" si="40"/>
        <v>1</v>
      </c>
      <c r="S882">
        <v>1</v>
      </c>
      <c r="T882" t="s">
        <v>17</v>
      </c>
      <c r="U882" t="str">
        <f t="shared" si="41"/>
        <v>no</v>
      </c>
      <c r="Y882" t="s">
        <v>6006</v>
      </c>
    </row>
    <row r="883" spans="1:25" x14ac:dyDescent="0.25">
      <c r="A883" t="s">
        <v>1837</v>
      </c>
      <c r="B883" t="s">
        <v>1854</v>
      </c>
      <c r="C883" t="s">
        <v>1883</v>
      </c>
      <c r="D883" t="s">
        <v>1884</v>
      </c>
      <c r="E883" t="s">
        <v>1885</v>
      </c>
      <c r="F883">
        <v>1</v>
      </c>
      <c r="G883" t="s">
        <v>6018</v>
      </c>
      <c r="H883">
        <v>2017</v>
      </c>
      <c r="I883" t="s">
        <v>4</v>
      </c>
      <c r="J883" t="s">
        <v>6007</v>
      </c>
      <c r="K883" t="s">
        <v>334</v>
      </c>
      <c r="L883" t="s">
        <v>1886</v>
      </c>
      <c r="M883" t="s">
        <v>347</v>
      </c>
      <c r="P883" s="4">
        <f t="shared" si="39"/>
        <v>423.36</v>
      </c>
      <c r="Q883" s="4">
        <v>423.36</v>
      </c>
      <c r="R883" s="1">
        <f t="shared" si="40"/>
        <v>1</v>
      </c>
      <c r="S883">
        <v>1</v>
      </c>
      <c r="T883" t="s">
        <v>11</v>
      </c>
      <c r="U883" t="str">
        <f t="shared" si="41"/>
        <v>no</v>
      </c>
      <c r="Y883" t="s">
        <v>6006</v>
      </c>
    </row>
    <row r="884" spans="1:25" x14ac:dyDescent="0.25">
      <c r="A884" t="s">
        <v>1837</v>
      </c>
      <c r="B884" t="s">
        <v>1854</v>
      </c>
      <c r="C884" t="s">
        <v>1883</v>
      </c>
      <c r="D884" t="s">
        <v>1492</v>
      </c>
      <c r="E884" t="s">
        <v>1887</v>
      </c>
      <c r="F884">
        <v>1</v>
      </c>
      <c r="G884" t="s">
        <v>6018</v>
      </c>
      <c r="H884">
        <v>2023</v>
      </c>
      <c r="I884" t="s">
        <v>4</v>
      </c>
      <c r="J884" t="s">
        <v>6007</v>
      </c>
      <c r="K884" t="s">
        <v>5</v>
      </c>
      <c r="L884" t="s">
        <v>1888</v>
      </c>
      <c r="P884" s="4">
        <f t="shared" si="39"/>
        <v>50.4</v>
      </c>
      <c r="Q884" s="4">
        <v>50.4</v>
      </c>
      <c r="R884" s="1">
        <f t="shared" si="40"/>
        <v>1</v>
      </c>
      <c r="S884">
        <v>1</v>
      </c>
      <c r="T884" t="s">
        <v>7</v>
      </c>
      <c r="U884" t="str">
        <f t="shared" si="41"/>
        <v>no</v>
      </c>
      <c r="Y884" t="s">
        <v>6006</v>
      </c>
    </row>
    <row r="885" spans="1:25" x14ac:dyDescent="0.25">
      <c r="A885" t="s">
        <v>1837</v>
      </c>
      <c r="B885" t="s">
        <v>1854</v>
      </c>
      <c r="C885" t="s">
        <v>1883</v>
      </c>
      <c r="E885" t="s">
        <v>1889</v>
      </c>
      <c r="F885">
        <v>1</v>
      </c>
      <c r="G885" t="s">
        <v>6018</v>
      </c>
      <c r="H885">
        <v>2022</v>
      </c>
      <c r="I885" t="s">
        <v>4</v>
      </c>
      <c r="J885" t="s">
        <v>6007</v>
      </c>
      <c r="K885" t="s">
        <v>5</v>
      </c>
      <c r="L885" t="s">
        <v>1888</v>
      </c>
      <c r="P885" s="4">
        <f t="shared" si="39"/>
        <v>53.46</v>
      </c>
      <c r="Q885" s="4">
        <v>53.46</v>
      </c>
      <c r="R885" s="1">
        <f t="shared" si="40"/>
        <v>1</v>
      </c>
      <c r="S885">
        <v>1</v>
      </c>
      <c r="T885" t="s">
        <v>7</v>
      </c>
      <c r="U885" t="str">
        <f t="shared" si="41"/>
        <v>no</v>
      </c>
      <c r="Y885" t="s">
        <v>6006</v>
      </c>
    </row>
    <row r="886" spans="1:25" x14ac:dyDescent="0.25">
      <c r="A886" t="s">
        <v>1837</v>
      </c>
      <c r="B886" t="s">
        <v>1854</v>
      </c>
      <c r="C886" t="s">
        <v>1883</v>
      </c>
      <c r="D886" t="s">
        <v>1492</v>
      </c>
      <c r="E886" t="s">
        <v>1890</v>
      </c>
      <c r="F886">
        <v>1</v>
      </c>
      <c r="G886" t="s">
        <v>6018</v>
      </c>
      <c r="H886">
        <v>2020</v>
      </c>
      <c r="I886" t="s">
        <v>4</v>
      </c>
      <c r="J886" t="s">
        <v>6007</v>
      </c>
      <c r="K886" t="s">
        <v>5</v>
      </c>
      <c r="L886" t="s">
        <v>1888</v>
      </c>
      <c r="O886" t="s">
        <v>1891</v>
      </c>
      <c r="P886" s="4">
        <f t="shared" si="39"/>
        <v>56.550000000000004</v>
      </c>
      <c r="Q886" s="4">
        <v>56.550000000000004</v>
      </c>
      <c r="R886" s="1">
        <f t="shared" si="40"/>
        <v>1</v>
      </c>
      <c r="S886">
        <v>1</v>
      </c>
      <c r="T886" t="s">
        <v>11</v>
      </c>
      <c r="U886" t="str">
        <f t="shared" si="41"/>
        <v>no</v>
      </c>
      <c r="Y886" t="s">
        <v>6006</v>
      </c>
    </row>
    <row r="887" spans="1:25" x14ac:dyDescent="0.25">
      <c r="A887" t="s">
        <v>1837</v>
      </c>
      <c r="B887" t="s">
        <v>1854</v>
      </c>
      <c r="C887" t="s">
        <v>1883</v>
      </c>
      <c r="E887" t="s">
        <v>1892</v>
      </c>
      <c r="F887">
        <v>1</v>
      </c>
      <c r="G887" t="s">
        <v>6018</v>
      </c>
      <c r="H887">
        <v>2017</v>
      </c>
      <c r="I887" t="s">
        <v>4</v>
      </c>
      <c r="J887" t="s">
        <v>6007</v>
      </c>
      <c r="K887" t="s">
        <v>5</v>
      </c>
      <c r="L887" t="s">
        <v>1888</v>
      </c>
      <c r="P887" s="4">
        <f t="shared" si="39"/>
        <v>95.16</v>
      </c>
      <c r="Q887" s="4">
        <v>95.16</v>
      </c>
      <c r="R887" s="1">
        <f t="shared" si="40"/>
        <v>1</v>
      </c>
      <c r="S887">
        <v>1</v>
      </c>
      <c r="T887" t="s">
        <v>11</v>
      </c>
      <c r="U887" t="str">
        <f t="shared" si="41"/>
        <v>no</v>
      </c>
      <c r="Y887" t="s">
        <v>6006</v>
      </c>
    </row>
    <row r="888" spans="1:25" x14ac:dyDescent="0.25">
      <c r="A888" t="s">
        <v>1837</v>
      </c>
      <c r="B888" t="s">
        <v>1854</v>
      </c>
      <c r="C888" t="s">
        <v>1883</v>
      </c>
      <c r="E888" t="s">
        <v>1893</v>
      </c>
      <c r="F888">
        <v>1</v>
      </c>
      <c r="G888" t="s">
        <v>6018</v>
      </c>
      <c r="H888">
        <v>2023</v>
      </c>
      <c r="I888" t="s">
        <v>4</v>
      </c>
      <c r="J888" t="s">
        <v>6007</v>
      </c>
      <c r="K888" t="s">
        <v>5</v>
      </c>
      <c r="L888" t="s">
        <v>1888</v>
      </c>
      <c r="P888" s="4">
        <f t="shared" si="39"/>
        <v>69.7</v>
      </c>
      <c r="Q888" s="4">
        <v>69.7</v>
      </c>
      <c r="R888" s="1">
        <f t="shared" si="40"/>
        <v>1</v>
      </c>
      <c r="S888">
        <v>1</v>
      </c>
      <c r="T888" t="s">
        <v>7</v>
      </c>
      <c r="U888" t="str">
        <f t="shared" si="41"/>
        <v>no</v>
      </c>
      <c r="Y888" t="s">
        <v>6006</v>
      </c>
    </row>
    <row r="889" spans="1:25" x14ac:dyDescent="0.25">
      <c r="A889" t="s">
        <v>1837</v>
      </c>
      <c r="B889" t="s">
        <v>1854</v>
      </c>
      <c r="C889" t="s">
        <v>1883</v>
      </c>
      <c r="E889" t="s">
        <v>1894</v>
      </c>
      <c r="F889">
        <v>1</v>
      </c>
      <c r="G889" t="s">
        <v>6018</v>
      </c>
      <c r="H889">
        <v>2019</v>
      </c>
      <c r="I889" t="s">
        <v>4</v>
      </c>
      <c r="J889" t="s">
        <v>6007</v>
      </c>
      <c r="K889" t="s">
        <v>5</v>
      </c>
      <c r="L889" t="s">
        <v>1888</v>
      </c>
      <c r="P889" s="4">
        <f t="shared" si="39"/>
        <v>198.4</v>
      </c>
      <c r="Q889" s="4">
        <v>198.4</v>
      </c>
      <c r="R889" s="1">
        <f t="shared" si="40"/>
        <v>1</v>
      </c>
      <c r="S889">
        <v>1</v>
      </c>
      <c r="T889" t="s">
        <v>11</v>
      </c>
      <c r="U889" t="str">
        <f t="shared" si="41"/>
        <v>no</v>
      </c>
      <c r="Y889" t="s">
        <v>6006</v>
      </c>
    </row>
    <row r="890" spans="1:25" x14ac:dyDescent="0.25">
      <c r="A890" t="s">
        <v>1837</v>
      </c>
      <c r="B890" t="s">
        <v>1854</v>
      </c>
      <c r="C890" t="s">
        <v>1883</v>
      </c>
      <c r="E890" t="s">
        <v>1895</v>
      </c>
      <c r="F890">
        <v>1</v>
      </c>
      <c r="G890" t="s">
        <v>6018</v>
      </c>
      <c r="H890">
        <v>2022</v>
      </c>
      <c r="I890" t="s">
        <v>4</v>
      </c>
      <c r="J890" t="s">
        <v>6007</v>
      </c>
      <c r="K890" t="s">
        <v>5</v>
      </c>
      <c r="L890" t="s">
        <v>1888</v>
      </c>
      <c r="P890" s="4">
        <f t="shared" si="39"/>
        <v>81</v>
      </c>
      <c r="Q890" s="4">
        <v>81</v>
      </c>
      <c r="R890" s="1">
        <f t="shared" si="40"/>
        <v>1</v>
      </c>
      <c r="S890">
        <v>1</v>
      </c>
      <c r="T890" t="s">
        <v>7</v>
      </c>
      <c r="U890" t="str">
        <f t="shared" si="41"/>
        <v>no</v>
      </c>
      <c r="Y890" t="s">
        <v>6006</v>
      </c>
    </row>
    <row r="891" spans="1:25" x14ac:dyDescent="0.25">
      <c r="A891" t="s">
        <v>1837</v>
      </c>
      <c r="B891" t="s">
        <v>1854</v>
      </c>
      <c r="C891" t="s">
        <v>1896</v>
      </c>
      <c r="E891" t="s">
        <v>1897</v>
      </c>
      <c r="F891">
        <v>1</v>
      </c>
      <c r="G891" t="s">
        <v>6018</v>
      </c>
      <c r="H891">
        <v>2020</v>
      </c>
      <c r="I891" t="s">
        <v>4</v>
      </c>
      <c r="J891" t="s">
        <v>6007</v>
      </c>
      <c r="K891" t="s">
        <v>334</v>
      </c>
      <c r="L891" t="s">
        <v>1859</v>
      </c>
      <c r="M891" t="s">
        <v>1860</v>
      </c>
      <c r="O891" t="s">
        <v>1898</v>
      </c>
      <c r="P891" s="4">
        <f t="shared" si="39"/>
        <v>53.46</v>
      </c>
      <c r="Q891" s="4">
        <v>53.46</v>
      </c>
      <c r="R891" s="1">
        <f t="shared" si="40"/>
        <v>1</v>
      </c>
      <c r="S891">
        <v>1</v>
      </c>
      <c r="T891" t="s">
        <v>11</v>
      </c>
      <c r="U891" t="str">
        <f t="shared" si="41"/>
        <v>no</v>
      </c>
      <c r="Y891" t="s">
        <v>6006</v>
      </c>
    </row>
    <row r="892" spans="1:25" x14ac:dyDescent="0.25">
      <c r="A892" t="s">
        <v>1837</v>
      </c>
      <c r="B892" t="s">
        <v>1838</v>
      </c>
      <c r="C892" t="s">
        <v>1899</v>
      </c>
      <c r="D892" t="s">
        <v>1900</v>
      </c>
      <c r="E892" t="s">
        <v>1901</v>
      </c>
      <c r="F892">
        <v>1</v>
      </c>
      <c r="G892" t="s">
        <v>6018</v>
      </c>
      <c r="H892">
        <v>2023</v>
      </c>
      <c r="I892" t="s">
        <v>4</v>
      </c>
      <c r="J892" t="s">
        <v>6007</v>
      </c>
      <c r="K892" t="s">
        <v>5</v>
      </c>
      <c r="L892" t="s">
        <v>1902</v>
      </c>
      <c r="P892" s="4">
        <f t="shared" si="39"/>
        <v>70</v>
      </c>
      <c r="Q892" s="4">
        <v>70</v>
      </c>
      <c r="R892" s="1">
        <f t="shared" si="40"/>
        <v>1</v>
      </c>
      <c r="S892">
        <v>1</v>
      </c>
      <c r="T892" t="s">
        <v>7</v>
      </c>
      <c r="U892" t="str">
        <f t="shared" si="41"/>
        <v>no</v>
      </c>
      <c r="Y892" t="s">
        <v>6006</v>
      </c>
    </row>
    <row r="893" spans="1:25" x14ac:dyDescent="0.25">
      <c r="A893" t="s">
        <v>1837</v>
      </c>
      <c r="B893" t="s">
        <v>1838</v>
      </c>
      <c r="C893" t="s">
        <v>1899</v>
      </c>
      <c r="D893" t="s">
        <v>1900</v>
      </c>
      <c r="E893" t="s">
        <v>1903</v>
      </c>
      <c r="F893">
        <v>1</v>
      </c>
      <c r="G893" t="s">
        <v>6018</v>
      </c>
      <c r="H893">
        <v>2023</v>
      </c>
      <c r="I893" t="s">
        <v>4</v>
      </c>
      <c r="J893" t="s">
        <v>6007</v>
      </c>
      <c r="K893" t="s">
        <v>5</v>
      </c>
      <c r="L893" t="s">
        <v>1902</v>
      </c>
      <c r="P893" s="4">
        <f t="shared" si="39"/>
        <v>69.7</v>
      </c>
      <c r="Q893" s="4">
        <v>69.7</v>
      </c>
      <c r="R893" s="1">
        <f t="shared" si="40"/>
        <v>1</v>
      </c>
      <c r="S893">
        <v>1</v>
      </c>
      <c r="T893" t="s">
        <v>7</v>
      </c>
      <c r="U893" t="str">
        <f t="shared" si="41"/>
        <v>no</v>
      </c>
      <c r="Y893" t="s">
        <v>6006</v>
      </c>
    </row>
    <row r="894" spans="1:25" x14ac:dyDescent="0.25">
      <c r="A894" t="s">
        <v>1837</v>
      </c>
      <c r="B894" t="s">
        <v>1838</v>
      </c>
      <c r="C894" t="s">
        <v>1899</v>
      </c>
      <c r="E894" t="s">
        <v>1904</v>
      </c>
      <c r="F894">
        <v>1</v>
      </c>
      <c r="G894" t="s">
        <v>6018</v>
      </c>
      <c r="H894">
        <v>2021</v>
      </c>
      <c r="I894" t="s">
        <v>4</v>
      </c>
      <c r="J894" t="s">
        <v>6007</v>
      </c>
      <c r="K894" t="s">
        <v>5</v>
      </c>
      <c r="L894" t="s">
        <v>1905</v>
      </c>
      <c r="O894" t="s">
        <v>1906</v>
      </c>
      <c r="P894" s="4">
        <f t="shared" si="39"/>
        <v>71.3</v>
      </c>
      <c r="Q894" s="4">
        <v>71.3</v>
      </c>
      <c r="R894" s="1">
        <f t="shared" si="40"/>
        <v>1</v>
      </c>
      <c r="S894">
        <v>1</v>
      </c>
      <c r="T894" t="s">
        <v>11</v>
      </c>
      <c r="U894" t="str">
        <f t="shared" si="41"/>
        <v>no</v>
      </c>
      <c r="Y894" t="s">
        <v>6006</v>
      </c>
    </row>
    <row r="895" spans="1:25" x14ac:dyDescent="0.25">
      <c r="A895" t="s">
        <v>1837</v>
      </c>
      <c r="B895" t="s">
        <v>1838</v>
      </c>
      <c r="C895" t="s">
        <v>1899</v>
      </c>
      <c r="D895" t="s">
        <v>1907</v>
      </c>
      <c r="E895" t="s">
        <v>1908</v>
      </c>
      <c r="F895">
        <v>1</v>
      </c>
      <c r="G895" t="s">
        <v>6018</v>
      </c>
      <c r="H895">
        <v>2017</v>
      </c>
      <c r="I895" t="s">
        <v>4</v>
      </c>
      <c r="J895" t="s">
        <v>6007</v>
      </c>
      <c r="K895" t="s">
        <v>334</v>
      </c>
      <c r="L895" t="s">
        <v>575</v>
      </c>
      <c r="O895" t="s">
        <v>1909</v>
      </c>
      <c r="P895" s="4">
        <f t="shared" si="39"/>
        <v>72.8</v>
      </c>
      <c r="Q895" s="4">
        <v>72.8</v>
      </c>
      <c r="R895" s="1">
        <f t="shared" si="40"/>
        <v>1</v>
      </c>
      <c r="S895">
        <v>1</v>
      </c>
      <c r="T895" t="s">
        <v>11</v>
      </c>
      <c r="U895" t="str">
        <f t="shared" si="41"/>
        <v>no</v>
      </c>
      <c r="Y895" t="s">
        <v>6006</v>
      </c>
    </row>
    <row r="896" spans="1:25" x14ac:dyDescent="0.25">
      <c r="A896" t="s">
        <v>1837</v>
      </c>
      <c r="B896" t="s">
        <v>1854</v>
      </c>
      <c r="C896" t="s">
        <v>1910</v>
      </c>
      <c r="D896" t="s">
        <v>1837</v>
      </c>
      <c r="E896" t="s">
        <v>1911</v>
      </c>
      <c r="F896">
        <v>1</v>
      </c>
      <c r="G896" t="s">
        <v>6018</v>
      </c>
      <c r="H896">
        <v>2021</v>
      </c>
      <c r="I896" t="s">
        <v>4</v>
      </c>
      <c r="J896" t="s">
        <v>6007</v>
      </c>
      <c r="K896" t="s">
        <v>577</v>
      </c>
      <c r="L896" t="s">
        <v>1912</v>
      </c>
      <c r="M896" t="s">
        <v>1913</v>
      </c>
      <c r="P896" s="4">
        <f t="shared" si="39"/>
        <v>203</v>
      </c>
      <c r="Q896" s="4">
        <v>203</v>
      </c>
      <c r="R896" s="1">
        <f t="shared" si="40"/>
        <v>1</v>
      </c>
      <c r="S896">
        <v>1</v>
      </c>
      <c r="T896" t="s">
        <v>11</v>
      </c>
      <c r="U896" t="str">
        <f t="shared" si="41"/>
        <v>no</v>
      </c>
      <c r="Y896" t="s">
        <v>6006</v>
      </c>
    </row>
    <row r="897" spans="1:25" x14ac:dyDescent="0.25">
      <c r="A897" t="s">
        <v>1837</v>
      </c>
      <c r="B897" t="s">
        <v>1854</v>
      </c>
      <c r="C897" t="s">
        <v>1914</v>
      </c>
      <c r="E897" t="s">
        <v>1915</v>
      </c>
      <c r="F897">
        <v>1</v>
      </c>
      <c r="G897" t="s">
        <v>6018</v>
      </c>
      <c r="H897">
        <v>2020</v>
      </c>
      <c r="I897" t="s">
        <v>4</v>
      </c>
      <c r="J897" t="s">
        <v>6007</v>
      </c>
      <c r="K897" t="s">
        <v>5</v>
      </c>
      <c r="L897" t="s">
        <v>463</v>
      </c>
      <c r="P897" s="4">
        <f t="shared" si="39"/>
        <v>100.44</v>
      </c>
      <c r="Q897" s="4">
        <v>100.44</v>
      </c>
      <c r="R897" s="1">
        <f t="shared" si="40"/>
        <v>1</v>
      </c>
      <c r="S897">
        <v>1</v>
      </c>
      <c r="T897" t="s">
        <v>11</v>
      </c>
      <c r="U897" t="str">
        <f t="shared" si="41"/>
        <v>no</v>
      </c>
      <c r="Y897" t="s">
        <v>6006</v>
      </c>
    </row>
    <row r="898" spans="1:25" x14ac:dyDescent="0.25">
      <c r="A898" t="s">
        <v>1837</v>
      </c>
      <c r="B898" t="s">
        <v>366</v>
      </c>
      <c r="C898" t="s">
        <v>1916</v>
      </c>
      <c r="D898" t="s">
        <v>19</v>
      </c>
      <c r="E898" t="s">
        <v>1917</v>
      </c>
      <c r="F898">
        <v>1</v>
      </c>
      <c r="G898" t="s">
        <v>6018</v>
      </c>
      <c r="H898">
        <v>2018</v>
      </c>
      <c r="I898" t="s">
        <v>4</v>
      </c>
      <c r="J898" t="s">
        <v>6007</v>
      </c>
      <c r="K898" t="s">
        <v>21</v>
      </c>
      <c r="L898" t="s">
        <v>22</v>
      </c>
      <c r="M898" t="s">
        <v>19</v>
      </c>
      <c r="N898" t="s">
        <v>19</v>
      </c>
      <c r="P898" s="4">
        <f t="shared" ref="P898:P961" si="42">IFERROR(IF(Q898&gt;0,Q898*1,0),0)</f>
        <v>26</v>
      </c>
      <c r="Q898" s="4">
        <v>26</v>
      </c>
      <c r="R898" s="1">
        <f t="shared" ref="R898:R961" si="43">IFERROR(IF(S898&gt;0,S898*1,0),0)</f>
        <v>0</v>
      </c>
      <c r="S898">
        <v>0</v>
      </c>
      <c r="T898" t="s">
        <v>17</v>
      </c>
      <c r="U898" t="str">
        <f t="shared" ref="U898:U961" si="44">IF(S898 = 1,"no","yes")</f>
        <v>yes</v>
      </c>
      <c r="Y898" t="s">
        <v>6006</v>
      </c>
    </row>
    <row r="899" spans="1:25" x14ac:dyDescent="0.25">
      <c r="A899" t="s">
        <v>1837</v>
      </c>
      <c r="B899" t="s">
        <v>366</v>
      </c>
      <c r="C899" t="s">
        <v>1916</v>
      </c>
      <c r="D899" t="s">
        <v>1918</v>
      </c>
      <c r="E899" t="s">
        <v>1919</v>
      </c>
      <c r="F899">
        <v>1</v>
      </c>
      <c r="G899" t="s">
        <v>6018</v>
      </c>
      <c r="H899">
        <v>2018</v>
      </c>
      <c r="I899" t="s">
        <v>4</v>
      </c>
      <c r="J899" t="s">
        <v>6007</v>
      </c>
      <c r="K899" t="s">
        <v>5</v>
      </c>
      <c r="L899" t="s">
        <v>463</v>
      </c>
      <c r="P899" s="4">
        <f t="shared" si="42"/>
        <v>29.150000000000002</v>
      </c>
      <c r="Q899" s="4">
        <v>29.150000000000002</v>
      </c>
      <c r="R899" s="1">
        <f t="shared" si="43"/>
        <v>1</v>
      </c>
      <c r="S899">
        <v>1</v>
      </c>
      <c r="T899" t="s">
        <v>11</v>
      </c>
      <c r="U899" t="str">
        <f t="shared" si="44"/>
        <v>no</v>
      </c>
      <c r="Y899" t="s">
        <v>6006</v>
      </c>
    </row>
    <row r="900" spans="1:25" x14ac:dyDescent="0.25">
      <c r="A900" t="s">
        <v>1837</v>
      </c>
      <c r="B900" t="s">
        <v>1854</v>
      </c>
      <c r="C900" t="s">
        <v>1920</v>
      </c>
      <c r="E900" t="s">
        <v>1921</v>
      </c>
      <c r="F900">
        <v>1</v>
      </c>
      <c r="G900" t="s">
        <v>6018</v>
      </c>
      <c r="H900">
        <v>2019</v>
      </c>
      <c r="I900" t="s">
        <v>4</v>
      </c>
      <c r="J900" t="s">
        <v>6007</v>
      </c>
      <c r="K900" t="s">
        <v>5</v>
      </c>
      <c r="L900" t="s">
        <v>1922</v>
      </c>
      <c r="P900" s="4">
        <f t="shared" si="42"/>
        <v>84.16</v>
      </c>
      <c r="Q900" s="4">
        <v>84.16</v>
      </c>
      <c r="R900" s="1">
        <f t="shared" si="43"/>
        <v>0</v>
      </c>
      <c r="S900">
        <v>0</v>
      </c>
      <c r="T900" t="s">
        <v>40</v>
      </c>
      <c r="U900" t="str">
        <f t="shared" si="44"/>
        <v>yes</v>
      </c>
      <c r="Y900" t="s">
        <v>6006</v>
      </c>
    </row>
    <row r="901" spans="1:25" x14ac:dyDescent="0.25">
      <c r="A901" t="s">
        <v>1837</v>
      </c>
      <c r="B901" t="s">
        <v>1854</v>
      </c>
      <c r="C901" t="s">
        <v>1920</v>
      </c>
      <c r="D901" t="s">
        <v>1923</v>
      </c>
      <c r="E901" t="s">
        <v>1924</v>
      </c>
      <c r="F901">
        <v>1</v>
      </c>
      <c r="G901" t="s">
        <v>6018</v>
      </c>
      <c r="H901">
        <v>2019</v>
      </c>
      <c r="I901" t="s">
        <v>4</v>
      </c>
      <c r="J901" t="s">
        <v>6007</v>
      </c>
      <c r="K901" t="s">
        <v>5</v>
      </c>
      <c r="L901" t="s">
        <v>1925</v>
      </c>
      <c r="O901" t="s">
        <v>1926</v>
      </c>
      <c r="P901" s="4">
        <f t="shared" si="42"/>
        <v>66.825000000000003</v>
      </c>
      <c r="Q901" s="4">
        <v>66.825000000000003</v>
      </c>
      <c r="R901" s="1">
        <f t="shared" si="43"/>
        <v>1</v>
      </c>
      <c r="S901">
        <v>1</v>
      </c>
      <c r="T901" t="s">
        <v>11</v>
      </c>
      <c r="U901" t="str">
        <f t="shared" si="44"/>
        <v>no</v>
      </c>
      <c r="Y901" t="s">
        <v>6006</v>
      </c>
    </row>
    <row r="902" spans="1:25" x14ac:dyDescent="0.25">
      <c r="A902" t="s">
        <v>1837</v>
      </c>
      <c r="B902" t="s">
        <v>1854</v>
      </c>
      <c r="C902" t="s">
        <v>1920</v>
      </c>
      <c r="D902" t="s">
        <v>1927</v>
      </c>
      <c r="E902" t="s">
        <v>1928</v>
      </c>
      <c r="F902">
        <v>1</v>
      </c>
      <c r="G902" t="s">
        <v>6018</v>
      </c>
      <c r="H902">
        <v>2017</v>
      </c>
      <c r="I902" t="s">
        <v>4</v>
      </c>
      <c r="J902" t="s">
        <v>6007</v>
      </c>
      <c r="K902" t="s">
        <v>21</v>
      </c>
      <c r="L902" t="s">
        <v>22</v>
      </c>
      <c r="N902" t="s">
        <v>56</v>
      </c>
      <c r="O902" t="s">
        <v>664</v>
      </c>
      <c r="P902" s="4">
        <f t="shared" si="42"/>
        <v>124.80000000000001</v>
      </c>
      <c r="Q902" s="4">
        <v>124.80000000000001</v>
      </c>
      <c r="R902" s="1">
        <f t="shared" si="43"/>
        <v>0</v>
      </c>
      <c r="S902">
        <v>0</v>
      </c>
      <c r="T902" t="s">
        <v>40</v>
      </c>
      <c r="U902" t="str">
        <f t="shared" si="44"/>
        <v>yes</v>
      </c>
      <c r="Y902" t="s">
        <v>6006</v>
      </c>
    </row>
    <row r="903" spans="1:25" x14ac:dyDescent="0.25">
      <c r="A903" t="s">
        <v>1837</v>
      </c>
      <c r="B903" t="s">
        <v>1854</v>
      </c>
      <c r="C903" t="s">
        <v>1837</v>
      </c>
      <c r="E903" t="s">
        <v>1929</v>
      </c>
      <c r="F903">
        <v>1</v>
      </c>
      <c r="G903" t="s">
        <v>6018</v>
      </c>
      <c r="H903">
        <v>2021</v>
      </c>
      <c r="I903" t="s">
        <v>4</v>
      </c>
      <c r="J903" t="s">
        <v>6007</v>
      </c>
      <c r="K903" t="s">
        <v>334</v>
      </c>
      <c r="L903" t="s">
        <v>1859</v>
      </c>
      <c r="M903" t="s">
        <v>1860</v>
      </c>
      <c r="O903" t="s">
        <v>1930</v>
      </c>
      <c r="P903" s="4">
        <f t="shared" si="42"/>
        <v>52.894999999999996</v>
      </c>
      <c r="Q903" s="4">
        <v>52.894999999999996</v>
      </c>
      <c r="R903" s="1">
        <f t="shared" si="43"/>
        <v>1</v>
      </c>
      <c r="S903">
        <v>1</v>
      </c>
      <c r="T903" t="s">
        <v>11</v>
      </c>
      <c r="U903" t="str">
        <f t="shared" si="44"/>
        <v>no</v>
      </c>
      <c r="Y903" t="s">
        <v>6006</v>
      </c>
    </row>
    <row r="904" spans="1:25" x14ac:dyDescent="0.25">
      <c r="A904" t="s">
        <v>1837</v>
      </c>
      <c r="B904" t="s">
        <v>1854</v>
      </c>
      <c r="C904" t="s">
        <v>1837</v>
      </c>
      <c r="E904" t="s">
        <v>1931</v>
      </c>
      <c r="F904">
        <v>1</v>
      </c>
      <c r="G904" t="s">
        <v>6018</v>
      </c>
      <c r="H904">
        <v>2019</v>
      </c>
      <c r="I904" t="s">
        <v>4</v>
      </c>
      <c r="J904" t="s">
        <v>6007</v>
      </c>
      <c r="K904" t="s">
        <v>334</v>
      </c>
      <c r="L904" t="s">
        <v>1859</v>
      </c>
      <c r="M904" t="s">
        <v>1860</v>
      </c>
      <c r="P904" s="4">
        <f t="shared" si="42"/>
        <v>38.4</v>
      </c>
      <c r="Q904" s="4">
        <v>38.4</v>
      </c>
      <c r="R904" s="1">
        <f t="shared" si="43"/>
        <v>1</v>
      </c>
      <c r="S904">
        <v>1</v>
      </c>
      <c r="T904" t="s">
        <v>11</v>
      </c>
      <c r="U904" t="str">
        <f t="shared" si="44"/>
        <v>no</v>
      </c>
      <c r="Y904" t="s">
        <v>6006</v>
      </c>
    </row>
    <row r="905" spans="1:25" x14ac:dyDescent="0.25">
      <c r="A905" t="s">
        <v>1837</v>
      </c>
      <c r="B905" t="s">
        <v>1854</v>
      </c>
      <c r="C905" t="s">
        <v>1837</v>
      </c>
      <c r="E905" t="s">
        <v>1932</v>
      </c>
      <c r="F905">
        <v>1</v>
      </c>
      <c r="G905" t="s">
        <v>6018</v>
      </c>
      <c r="H905">
        <v>2018</v>
      </c>
      <c r="I905" t="s">
        <v>4</v>
      </c>
      <c r="J905" t="s">
        <v>6007</v>
      </c>
      <c r="K905" t="s">
        <v>334</v>
      </c>
      <c r="L905" t="s">
        <v>1859</v>
      </c>
      <c r="M905" t="s">
        <v>1860</v>
      </c>
      <c r="P905" s="4">
        <f t="shared" si="42"/>
        <v>56.7</v>
      </c>
      <c r="Q905" s="4">
        <v>56.7</v>
      </c>
      <c r="R905" s="1">
        <f t="shared" si="43"/>
        <v>1</v>
      </c>
      <c r="S905">
        <v>1</v>
      </c>
      <c r="T905" t="s">
        <v>11</v>
      </c>
      <c r="U905" t="str">
        <f t="shared" si="44"/>
        <v>no</v>
      </c>
      <c r="Y905" t="s">
        <v>6006</v>
      </c>
    </row>
    <row r="906" spans="1:25" x14ac:dyDescent="0.25">
      <c r="A906" t="s">
        <v>1837</v>
      </c>
      <c r="B906" t="s">
        <v>1854</v>
      </c>
      <c r="C906" t="s">
        <v>1837</v>
      </c>
      <c r="E906" t="s">
        <v>1933</v>
      </c>
      <c r="F906">
        <v>1</v>
      </c>
      <c r="G906" t="s">
        <v>6018</v>
      </c>
      <c r="H906">
        <v>2020</v>
      </c>
      <c r="I906" t="s">
        <v>4</v>
      </c>
      <c r="J906" t="s">
        <v>6007</v>
      </c>
      <c r="K906" t="s">
        <v>334</v>
      </c>
      <c r="L906" t="s">
        <v>1859</v>
      </c>
      <c r="M906" t="s">
        <v>1860</v>
      </c>
      <c r="P906" s="4">
        <f t="shared" si="42"/>
        <v>51.84</v>
      </c>
      <c r="Q906" s="4">
        <v>51.84</v>
      </c>
      <c r="R906" s="1">
        <f t="shared" si="43"/>
        <v>1</v>
      </c>
      <c r="S906">
        <v>1</v>
      </c>
      <c r="T906" t="s">
        <v>11</v>
      </c>
      <c r="U906" t="str">
        <f t="shared" si="44"/>
        <v>no</v>
      </c>
      <c r="Y906" t="s">
        <v>6006</v>
      </c>
    </row>
    <row r="907" spans="1:25" x14ac:dyDescent="0.25">
      <c r="A907" t="s">
        <v>1837</v>
      </c>
      <c r="B907" t="s">
        <v>1854</v>
      </c>
      <c r="C907" t="s">
        <v>1837</v>
      </c>
      <c r="E907" t="s">
        <v>1934</v>
      </c>
      <c r="F907">
        <v>1</v>
      </c>
      <c r="G907" t="s">
        <v>6018</v>
      </c>
      <c r="H907">
        <v>2018</v>
      </c>
      <c r="I907" t="s">
        <v>4</v>
      </c>
      <c r="J907" t="s">
        <v>6007</v>
      </c>
      <c r="K907" t="s">
        <v>334</v>
      </c>
      <c r="L907" t="s">
        <v>1859</v>
      </c>
      <c r="M907" t="s">
        <v>1860</v>
      </c>
      <c r="P907" s="4">
        <f t="shared" si="42"/>
        <v>56.7</v>
      </c>
      <c r="Q907" s="4">
        <v>56.7</v>
      </c>
      <c r="R907" s="1">
        <f t="shared" si="43"/>
        <v>1</v>
      </c>
      <c r="S907">
        <v>1</v>
      </c>
      <c r="T907" t="s">
        <v>11</v>
      </c>
      <c r="U907" t="str">
        <f t="shared" si="44"/>
        <v>no</v>
      </c>
      <c r="Y907" t="s">
        <v>6006</v>
      </c>
    </row>
    <row r="908" spans="1:25" x14ac:dyDescent="0.25">
      <c r="A908" t="s">
        <v>1837</v>
      </c>
      <c r="B908" t="s">
        <v>1854</v>
      </c>
      <c r="C908" t="s">
        <v>1837</v>
      </c>
      <c r="E908" t="s">
        <v>1935</v>
      </c>
      <c r="F908">
        <v>1</v>
      </c>
      <c r="G908" t="s">
        <v>6018</v>
      </c>
      <c r="H908">
        <v>2017</v>
      </c>
      <c r="I908" t="s">
        <v>4</v>
      </c>
      <c r="J908" t="s">
        <v>6007</v>
      </c>
      <c r="K908" t="s">
        <v>334</v>
      </c>
      <c r="L908" t="s">
        <v>1859</v>
      </c>
      <c r="M908" t="s">
        <v>1860</v>
      </c>
      <c r="O908" t="s">
        <v>1936</v>
      </c>
      <c r="P908" s="4">
        <f t="shared" si="42"/>
        <v>65</v>
      </c>
      <c r="Q908" s="4">
        <v>65</v>
      </c>
      <c r="R908" s="1">
        <f t="shared" si="43"/>
        <v>1</v>
      </c>
      <c r="S908">
        <v>1</v>
      </c>
      <c r="T908" t="s">
        <v>11</v>
      </c>
      <c r="U908" t="str">
        <f t="shared" si="44"/>
        <v>no</v>
      </c>
      <c r="Y908" t="s">
        <v>6006</v>
      </c>
    </row>
    <row r="909" spans="1:25" x14ac:dyDescent="0.25">
      <c r="A909" t="s">
        <v>1837</v>
      </c>
      <c r="B909" t="s">
        <v>1854</v>
      </c>
      <c r="C909" t="s">
        <v>1837</v>
      </c>
      <c r="E909" t="s">
        <v>1937</v>
      </c>
      <c r="F909">
        <v>1</v>
      </c>
      <c r="G909" t="s">
        <v>6018</v>
      </c>
      <c r="H909">
        <v>2017</v>
      </c>
      <c r="I909" t="s">
        <v>4</v>
      </c>
      <c r="J909" t="s">
        <v>6007</v>
      </c>
      <c r="K909" t="s">
        <v>334</v>
      </c>
      <c r="L909" t="s">
        <v>1859</v>
      </c>
      <c r="M909" t="s">
        <v>1860</v>
      </c>
      <c r="O909" t="s">
        <v>1938</v>
      </c>
      <c r="P909" s="4">
        <f t="shared" si="42"/>
        <v>27.04</v>
      </c>
      <c r="Q909" s="4">
        <v>27.04</v>
      </c>
      <c r="R909" s="1">
        <f t="shared" si="43"/>
        <v>1</v>
      </c>
      <c r="S909">
        <v>1</v>
      </c>
      <c r="T909" t="s">
        <v>11</v>
      </c>
      <c r="U909" t="str">
        <f t="shared" si="44"/>
        <v>no</v>
      </c>
      <c r="Y909" t="s">
        <v>6006</v>
      </c>
    </row>
    <row r="910" spans="1:25" x14ac:dyDescent="0.25">
      <c r="A910" t="s">
        <v>1837</v>
      </c>
      <c r="B910" t="s">
        <v>1854</v>
      </c>
      <c r="C910" t="s">
        <v>1837</v>
      </c>
      <c r="D910" t="s">
        <v>1939</v>
      </c>
      <c r="E910" t="s">
        <v>1940</v>
      </c>
      <c r="F910">
        <v>1</v>
      </c>
      <c r="G910" t="s">
        <v>6018</v>
      </c>
      <c r="H910">
        <v>2018</v>
      </c>
      <c r="I910" t="s">
        <v>4</v>
      </c>
      <c r="J910" t="s">
        <v>6007</v>
      </c>
      <c r="K910" t="s">
        <v>334</v>
      </c>
      <c r="L910" t="s">
        <v>1859</v>
      </c>
      <c r="M910" t="s">
        <v>1860</v>
      </c>
      <c r="P910" s="4">
        <f t="shared" si="42"/>
        <v>67.8</v>
      </c>
      <c r="Q910" s="4">
        <v>67.8</v>
      </c>
      <c r="R910" s="1">
        <f t="shared" si="43"/>
        <v>1</v>
      </c>
      <c r="S910">
        <v>1</v>
      </c>
      <c r="T910" t="s">
        <v>11</v>
      </c>
      <c r="U910" t="str">
        <f t="shared" si="44"/>
        <v>no</v>
      </c>
      <c r="Y910" t="s">
        <v>6006</v>
      </c>
    </row>
    <row r="911" spans="1:25" x14ac:dyDescent="0.25">
      <c r="A911" t="s">
        <v>1837</v>
      </c>
      <c r="B911" t="s">
        <v>1854</v>
      </c>
      <c r="C911" t="s">
        <v>1837</v>
      </c>
      <c r="D911" t="s">
        <v>1941</v>
      </c>
      <c r="E911" t="s">
        <v>1942</v>
      </c>
      <c r="F911">
        <v>1</v>
      </c>
      <c r="G911" t="s">
        <v>6018</v>
      </c>
      <c r="H911">
        <v>2019</v>
      </c>
      <c r="I911" t="s">
        <v>4</v>
      </c>
      <c r="J911" t="s">
        <v>6007</v>
      </c>
      <c r="K911" t="s">
        <v>21</v>
      </c>
      <c r="L911" t="s">
        <v>22</v>
      </c>
      <c r="M911" t="s">
        <v>19</v>
      </c>
      <c r="N911" t="s">
        <v>23</v>
      </c>
      <c r="P911" s="4">
        <f t="shared" si="42"/>
        <v>3120</v>
      </c>
      <c r="Q911" s="4">
        <v>3120</v>
      </c>
      <c r="R911" s="1">
        <f t="shared" si="43"/>
        <v>0</v>
      </c>
      <c r="S911">
        <v>0</v>
      </c>
      <c r="T911" t="s">
        <v>40</v>
      </c>
      <c r="U911" t="str">
        <f t="shared" si="44"/>
        <v>yes</v>
      </c>
      <c r="Y911" t="s">
        <v>6006</v>
      </c>
    </row>
    <row r="912" spans="1:25" x14ac:dyDescent="0.25">
      <c r="A912" t="s">
        <v>1837</v>
      </c>
      <c r="B912" t="s">
        <v>1854</v>
      </c>
      <c r="C912" t="s">
        <v>1837</v>
      </c>
      <c r="D912" t="s">
        <v>1943</v>
      </c>
      <c r="E912" t="s">
        <v>1944</v>
      </c>
      <c r="F912">
        <v>1</v>
      </c>
      <c r="G912" t="s">
        <v>6018</v>
      </c>
      <c r="H912">
        <v>2018</v>
      </c>
      <c r="I912" t="s">
        <v>4</v>
      </c>
      <c r="J912" t="s">
        <v>6007</v>
      </c>
      <c r="K912" t="s">
        <v>334</v>
      </c>
      <c r="L912" t="s">
        <v>1945</v>
      </c>
      <c r="M912" t="s">
        <v>1946</v>
      </c>
      <c r="P912" s="4">
        <f t="shared" si="42"/>
        <v>211.20000000000002</v>
      </c>
      <c r="Q912" s="4">
        <v>211.20000000000002</v>
      </c>
      <c r="R912" s="1">
        <f t="shared" si="43"/>
        <v>1</v>
      </c>
      <c r="S912">
        <v>1</v>
      </c>
      <c r="T912" t="s">
        <v>11</v>
      </c>
      <c r="U912" t="str">
        <f t="shared" si="44"/>
        <v>no</v>
      </c>
      <c r="Y912" t="s">
        <v>6006</v>
      </c>
    </row>
    <row r="913" spans="1:25" x14ac:dyDescent="0.25">
      <c r="A913" t="s">
        <v>1837</v>
      </c>
      <c r="B913" t="s">
        <v>1854</v>
      </c>
      <c r="C913" t="s">
        <v>1837</v>
      </c>
      <c r="D913" t="s">
        <v>1943</v>
      </c>
      <c r="E913" t="s">
        <v>1947</v>
      </c>
      <c r="F913">
        <v>1</v>
      </c>
      <c r="G913" t="s">
        <v>6018</v>
      </c>
      <c r="H913">
        <v>2019</v>
      </c>
      <c r="I913" t="s">
        <v>4</v>
      </c>
      <c r="J913" t="s">
        <v>6007</v>
      </c>
      <c r="K913" t="s">
        <v>334</v>
      </c>
      <c r="L913" t="s">
        <v>1945</v>
      </c>
      <c r="M913" t="s">
        <v>1946</v>
      </c>
      <c r="P913" s="4">
        <f t="shared" si="42"/>
        <v>250.1</v>
      </c>
      <c r="Q913" s="4">
        <v>250.1</v>
      </c>
      <c r="R913" s="1">
        <f t="shared" si="43"/>
        <v>1</v>
      </c>
      <c r="S913">
        <v>1</v>
      </c>
      <c r="T913" t="s">
        <v>11</v>
      </c>
      <c r="U913" t="str">
        <f t="shared" si="44"/>
        <v>no</v>
      </c>
      <c r="Y913" t="s">
        <v>6006</v>
      </c>
    </row>
    <row r="914" spans="1:25" x14ac:dyDescent="0.25">
      <c r="A914" t="s">
        <v>1837</v>
      </c>
      <c r="B914" t="s">
        <v>1854</v>
      </c>
      <c r="C914" t="s">
        <v>1837</v>
      </c>
      <c r="D914" t="s">
        <v>1948</v>
      </c>
      <c r="E914" t="s">
        <v>1949</v>
      </c>
      <c r="F914">
        <v>1</v>
      </c>
      <c r="G914" t="s">
        <v>6018</v>
      </c>
      <c r="H914">
        <v>2016</v>
      </c>
      <c r="I914" t="s">
        <v>4</v>
      </c>
      <c r="J914" t="s">
        <v>6007</v>
      </c>
      <c r="K914" t="s">
        <v>5</v>
      </c>
      <c r="L914" t="s">
        <v>1950</v>
      </c>
      <c r="O914" t="s">
        <v>1951</v>
      </c>
      <c r="P914" s="4">
        <f t="shared" si="42"/>
        <v>130</v>
      </c>
      <c r="Q914" s="4">
        <v>130</v>
      </c>
      <c r="R914" s="1">
        <f t="shared" si="43"/>
        <v>0</v>
      </c>
      <c r="S914">
        <v>0</v>
      </c>
      <c r="T914" t="s">
        <v>17</v>
      </c>
      <c r="U914" t="str">
        <f t="shared" si="44"/>
        <v>yes</v>
      </c>
      <c r="Y914" t="s">
        <v>6006</v>
      </c>
    </row>
    <row r="915" spans="1:25" x14ac:dyDescent="0.25">
      <c r="A915" t="s">
        <v>1837</v>
      </c>
      <c r="B915" t="s">
        <v>1854</v>
      </c>
      <c r="C915" t="s">
        <v>1837</v>
      </c>
      <c r="E915" t="s">
        <v>1952</v>
      </c>
      <c r="F915">
        <v>1</v>
      </c>
      <c r="G915" t="s">
        <v>6018</v>
      </c>
      <c r="H915">
        <v>2020</v>
      </c>
      <c r="I915" t="s">
        <v>4</v>
      </c>
      <c r="J915" t="s">
        <v>6007</v>
      </c>
      <c r="K915" t="s">
        <v>580</v>
      </c>
      <c r="L915" t="s">
        <v>1040</v>
      </c>
      <c r="M915" t="s">
        <v>1040</v>
      </c>
      <c r="P915" s="4">
        <f t="shared" si="42"/>
        <v>69</v>
      </c>
      <c r="Q915" s="4">
        <v>69</v>
      </c>
      <c r="R915" s="1">
        <f t="shared" si="43"/>
        <v>1</v>
      </c>
      <c r="S915">
        <v>1</v>
      </c>
      <c r="T915" t="s">
        <v>11</v>
      </c>
      <c r="U915" t="str">
        <f t="shared" si="44"/>
        <v>no</v>
      </c>
      <c r="Y915" t="s">
        <v>6006</v>
      </c>
    </row>
    <row r="916" spans="1:25" x14ac:dyDescent="0.25">
      <c r="A916" t="s">
        <v>1837</v>
      </c>
      <c r="B916" t="s">
        <v>1854</v>
      </c>
      <c r="C916" t="s">
        <v>1837</v>
      </c>
      <c r="E916" t="s">
        <v>1953</v>
      </c>
      <c r="F916">
        <v>1</v>
      </c>
      <c r="G916" t="s">
        <v>6018</v>
      </c>
      <c r="H916">
        <v>2023</v>
      </c>
      <c r="I916" t="s">
        <v>4</v>
      </c>
      <c r="J916" t="s">
        <v>6007</v>
      </c>
      <c r="K916" t="s">
        <v>577</v>
      </c>
      <c r="L916" t="s">
        <v>1954</v>
      </c>
      <c r="M916" t="s">
        <v>1954</v>
      </c>
      <c r="P916" s="4">
        <f t="shared" si="42"/>
        <v>66</v>
      </c>
      <c r="Q916" s="4">
        <v>66</v>
      </c>
      <c r="R916" s="1">
        <f t="shared" si="43"/>
        <v>1</v>
      </c>
      <c r="S916">
        <v>1</v>
      </c>
      <c r="T916" t="s">
        <v>7</v>
      </c>
      <c r="U916" t="str">
        <f t="shared" si="44"/>
        <v>no</v>
      </c>
      <c r="Y916" t="s">
        <v>6006</v>
      </c>
    </row>
    <row r="917" spans="1:25" x14ac:dyDescent="0.25">
      <c r="A917" t="s">
        <v>1837</v>
      </c>
      <c r="B917" t="s">
        <v>1854</v>
      </c>
      <c r="C917" t="s">
        <v>1955</v>
      </c>
      <c r="D917" t="s">
        <v>1956</v>
      </c>
      <c r="E917" t="s">
        <v>1957</v>
      </c>
      <c r="F917">
        <v>1</v>
      </c>
      <c r="G917" t="s">
        <v>6018</v>
      </c>
      <c r="H917">
        <v>2019</v>
      </c>
      <c r="I917" t="s">
        <v>4</v>
      </c>
      <c r="J917" t="s">
        <v>6007</v>
      </c>
      <c r="K917" t="s">
        <v>5</v>
      </c>
      <c r="L917" t="s">
        <v>1958</v>
      </c>
      <c r="M917" t="s">
        <v>347</v>
      </c>
      <c r="P917" s="4">
        <f t="shared" si="42"/>
        <v>77.050000000000011</v>
      </c>
      <c r="Q917" s="4">
        <v>77.050000000000011</v>
      </c>
      <c r="R917" s="1">
        <f t="shared" si="43"/>
        <v>1</v>
      </c>
      <c r="S917">
        <v>1</v>
      </c>
      <c r="T917" t="s">
        <v>11</v>
      </c>
      <c r="U917" t="str">
        <f t="shared" si="44"/>
        <v>no</v>
      </c>
      <c r="Y917" t="s">
        <v>6006</v>
      </c>
    </row>
    <row r="918" spans="1:25" x14ac:dyDescent="0.25">
      <c r="A918" t="s">
        <v>1837</v>
      </c>
      <c r="B918" t="s">
        <v>1854</v>
      </c>
      <c r="C918" t="s">
        <v>1955</v>
      </c>
      <c r="D918" t="s">
        <v>1959</v>
      </c>
      <c r="E918" t="s">
        <v>1960</v>
      </c>
      <c r="F918">
        <v>1</v>
      </c>
      <c r="G918" t="s">
        <v>6018</v>
      </c>
      <c r="H918">
        <v>2019</v>
      </c>
      <c r="I918" t="s">
        <v>4</v>
      </c>
      <c r="J918" t="s">
        <v>6007</v>
      </c>
      <c r="K918" t="s">
        <v>5</v>
      </c>
      <c r="L918" t="s">
        <v>1958</v>
      </c>
      <c r="M918" t="s">
        <v>347</v>
      </c>
      <c r="P918" s="4">
        <f t="shared" si="42"/>
        <v>235.50500000000002</v>
      </c>
      <c r="Q918" s="4">
        <v>235.50500000000002</v>
      </c>
      <c r="R918" s="1">
        <f t="shared" si="43"/>
        <v>1</v>
      </c>
      <c r="S918">
        <v>1</v>
      </c>
      <c r="T918" t="s">
        <v>11</v>
      </c>
      <c r="U918" t="str">
        <f t="shared" si="44"/>
        <v>no</v>
      </c>
      <c r="Y918" t="s">
        <v>6006</v>
      </c>
    </row>
    <row r="919" spans="1:25" x14ac:dyDescent="0.25">
      <c r="A919" t="s">
        <v>1837</v>
      </c>
      <c r="B919" t="s">
        <v>1854</v>
      </c>
      <c r="C919" t="s">
        <v>1955</v>
      </c>
      <c r="D919" t="s">
        <v>1961</v>
      </c>
      <c r="E919" t="s">
        <v>1962</v>
      </c>
      <c r="F919">
        <v>1</v>
      </c>
      <c r="G919" t="s">
        <v>6018</v>
      </c>
      <c r="H919">
        <v>2017</v>
      </c>
      <c r="I919" t="s">
        <v>4</v>
      </c>
      <c r="J919" t="s">
        <v>6007</v>
      </c>
      <c r="K919" t="s">
        <v>5</v>
      </c>
      <c r="L919" t="s">
        <v>1958</v>
      </c>
      <c r="P919" s="4">
        <f t="shared" si="42"/>
        <v>139.88</v>
      </c>
      <c r="Q919" s="4">
        <v>139.88</v>
      </c>
      <c r="R919" s="1">
        <f t="shared" si="43"/>
        <v>0</v>
      </c>
      <c r="S919">
        <v>0</v>
      </c>
      <c r="T919" t="s">
        <v>40</v>
      </c>
      <c r="U919" t="str">
        <f t="shared" si="44"/>
        <v>yes</v>
      </c>
      <c r="Y919" t="s">
        <v>6006</v>
      </c>
    </row>
    <row r="920" spans="1:25" x14ac:dyDescent="0.25">
      <c r="A920" t="s">
        <v>1837</v>
      </c>
      <c r="B920" t="s">
        <v>1854</v>
      </c>
      <c r="C920" t="s">
        <v>1955</v>
      </c>
      <c r="D920" t="s">
        <v>1963</v>
      </c>
      <c r="E920" t="s">
        <v>1964</v>
      </c>
      <c r="F920">
        <v>1</v>
      </c>
      <c r="G920" t="s">
        <v>6018</v>
      </c>
      <c r="H920">
        <v>2016</v>
      </c>
      <c r="I920" t="s">
        <v>4</v>
      </c>
      <c r="J920" t="s">
        <v>6007</v>
      </c>
      <c r="K920" t="s">
        <v>5</v>
      </c>
      <c r="L920" t="s">
        <v>1958</v>
      </c>
      <c r="P920" s="4">
        <f t="shared" si="42"/>
        <v>37.96</v>
      </c>
      <c r="Q920" s="4">
        <v>37.96</v>
      </c>
      <c r="R920" s="1">
        <f t="shared" si="43"/>
        <v>0</v>
      </c>
      <c r="S920">
        <v>0</v>
      </c>
      <c r="T920" t="s">
        <v>40</v>
      </c>
      <c r="U920" t="str">
        <f t="shared" si="44"/>
        <v>yes</v>
      </c>
      <c r="Y920" t="s">
        <v>6006</v>
      </c>
    </row>
    <row r="921" spans="1:25" x14ac:dyDescent="0.25">
      <c r="A921" t="s">
        <v>1837</v>
      </c>
      <c r="B921" t="s">
        <v>1854</v>
      </c>
      <c r="C921" t="s">
        <v>1965</v>
      </c>
      <c r="D921" t="s">
        <v>1966</v>
      </c>
      <c r="E921" t="s">
        <v>1967</v>
      </c>
      <c r="F921">
        <v>1</v>
      </c>
      <c r="G921" t="s">
        <v>6018</v>
      </c>
      <c r="H921">
        <v>2019</v>
      </c>
      <c r="I921" t="s">
        <v>4</v>
      </c>
      <c r="J921" t="s">
        <v>6007</v>
      </c>
      <c r="K921" t="s">
        <v>21</v>
      </c>
      <c r="L921" t="s">
        <v>22</v>
      </c>
      <c r="M921" t="s">
        <v>19</v>
      </c>
      <c r="N921" t="s">
        <v>23</v>
      </c>
      <c r="P921" s="4">
        <f t="shared" si="42"/>
        <v>613</v>
      </c>
      <c r="Q921" s="4">
        <v>613</v>
      </c>
      <c r="R921" s="1">
        <f t="shared" si="43"/>
        <v>0</v>
      </c>
      <c r="S921">
        <v>0</v>
      </c>
      <c r="T921" t="s">
        <v>40</v>
      </c>
      <c r="U921" t="str">
        <f t="shared" si="44"/>
        <v>yes</v>
      </c>
      <c r="Y921" t="s">
        <v>6006</v>
      </c>
    </row>
    <row r="922" spans="1:25" x14ac:dyDescent="0.25">
      <c r="A922" t="s">
        <v>1837</v>
      </c>
      <c r="B922" t="s">
        <v>1854</v>
      </c>
      <c r="C922" t="s">
        <v>1968</v>
      </c>
      <c r="E922" t="s">
        <v>1969</v>
      </c>
      <c r="F922">
        <v>1</v>
      </c>
      <c r="G922" t="s">
        <v>6018</v>
      </c>
      <c r="H922">
        <v>2015</v>
      </c>
      <c r="I922" t="s">
        <v>4</v>
      </c>
      <c r="J922" t="s">
        <v>6007</v>
      </c>
      <c r="K922" t="s">
        <v>5</v>
      </c>
      <c r="L922" t="s">
        <v>1970</v>
      </c>
      <c r="N922" t="s">
        <v>1469</v>
      </c>
      <c r="O922" t="s">
        <v>1971</v>
      </c>
      <c r="P922" s="4">
        <f t="shared" si="42"/>
        <v>131.30000000000001</v>
      </c>
      <c r="Q922" s="4">
        <v>131.30000000000001</v>
      </c>
      <c r="R922" s="1">
        <f t="shared" si="43"/>
        <v>1</v>
      </c>
      <c r="S922">
        <v>1</v>
      </c>
      <c r="T922" t="s">
        <v>40</v>
      </c>
      <c r="U922" t="str">
        <f t="shared" si="44"/>
        <v>no</v>
      </c>
      <c r="Y922" t="s">
        <v>6006</v>
      </c>
    </row>
    <row r="923" spans="1:25" x14ac:dyDescent="0.25">
      <c r="A923" t="s">
        <v>1837</v>
      </c>
      <c r="B923" t="s">
        <v>1854</v>
      </c>
      <c r="C923" t="s">
        <v>1968</v>
      </c>
      <c r="E923" t="s">
        <v>1972</v>
      </c>
      <c r="F923">
        <v>1</v>
      </c>
      <c r="G923" t="s">
        <v>6018</v>
      </c>
      <c r="H923">
        <v>2018</v>
      </c>
      <c r="I923" t="s">
        <v>4</v>
      </c>
      <c r="J923" t="s">
        <v>6007</v>
      </c>
      <c r="K923" t="s">
        <v>5</v>
      </c>
      <c r="L923" t="s">
        <v>1970</v>
      </c>
      <c r="O923" t="s">
        <v>1973</v>
      </c>
      <c r="P923" s="4">
        <f t="shared" si="42"/>
        <v>132</v>
      </c>
      <c r="Q923" s="4">
        <v>132</v>
      </c>
      <c r="R923" s="1">
        <f t="shared" si="43"/>
        <v>1</v>
      </c>
      <c r="S923">
        <v>1</v>
      </c>
      <c r="T923" t="s">
        <v>11</v>
      </c>
      <c r="U923" t="str">
        <f t="shared" si="44"/>
        <v>no</v>
      </c>
      <c r="Y923" t="s">
        <v>6006</v>
      </c>
    </row>
    <row r="924" spans="1:25" x14ac:dyDescent="0.25">
      <c r="A924" t="s">
        <v>1837</v>
      </c>
      <c r="B924" t="s">
        <v>1854</v>
      </c>
      <c r="C924" t="s">
        <v>1968</v>
      </c>
      <c r="E924" t="s">
        <v>1974</v>
      </c>
      <c r="F924">
        <v>1</v>
      </c>
      <c r="G924" t="s">
        <v>6018</v>
      </c>
      <c r="H924">
        <v>2019</v>
      </c>
      <c r="I924" t="s">
        <v>4</v>
      </c>
      <c r="J924" t="s">
        <v>6007</v>
      </c>
      <c r="K924" t="s">
        <v>5</v>
      </c>
      <c r="L924" t="s">
        <v>1970</v>
      </c>
      <c r="P924" s="4">
        <f t="shared" si="42"/>
        <v>398.25</v>
      </c>
      <c r="Q924" s="4">
        <v>398.25</v>
      </c>
      <c r="R924" s="1">
        <f t="shared" si="43"/>
        <v>1</v>
      </c>
      <c r="S924">
        <v>1</v>
      </c>
      <c r="T924" t="s">
        <v>40</v>
      </c>
      <c r="U924" t="str">
        <f t="shared" si="44"/>
        <v>no</v>
      </c>
      <c r="Y924" t="s">
        <v>6006</v>
      </c>
    </row>
    <row r="925" spans="1:25" x14ac:dyDescent="0.25">
      <c r="A925" t="s">
        <v>1837</v>
      </c>
      <c r="B925" t="s">
        <v>1854</v>
      </c>
      <c r="C925" t="s">
        <v>1968</v>
      </c>
      <c r="E925" t="s">
        <v>1975</v>
      </c>
      <c r="F925">
        <v>1</v>
      </c>
      <c r="G925" t="s">
        <v>6018</v>
      </c>
      <c r="H925">
        <v>2019</v>
      </c>
      <c r="I925" t="s">
        <v>4</v>
      </c>
      <c r="J925" t="s">
        <v>6007</v>
      </c>
      <c r="K925" t="s">
        <v>5</v>
      </c>
      <c r="L925" t="s">
        <v>1970</v>
      </c>
      <c r="O925" t="s">
        <v>1976</v>
      </c>
      <c r="P925" s="4">
        <f t="shared" si="42"/>
        <v>72</v>
      </c>
      <c r="Q925" s="4">
        <v>72</v>
      </c>
      <c r="R925" s="1">
        <f t="shared" si="43"/>
        <v>1</v>
      </c>
      <c r="S925">
        <v>1</v>
      </c>
      <c r="T925" t="s">
        <v>11</v>
      </c>
      <c r="U925" t="str">
        <f t="shared" si="44"/>
        <v>no</v>
      </c>
      <c r="Y925" t="s">
        <v>6006</v>
      </c>
    </row>
    <row r="926" spans="1:25" x14ac:dyDescent="0.25">
      <c r="A926" t="s">
        <v>1837</v>
      </c>
      <c r="B926" t="s">
        <v>1854</v>
      </c>
      <c r="C926" t="s">
        <v>1968</v>
      </c>
      <c r="E926" t="s">
        <v>1977</v>
      </c>
      <c r="F926">
        <v>1</v>
      </c>
      <c r="G926" t="s">
        <v>6018</v>
      </c>
      <c r="H926">
        <v>2015</v>
      </c>
      <c r="I926" t="s">
        <v>4</v>
      </c>
      <c r="J926" t="s">
        <v>6007</v>
      </c>
      <c r="K926" t="s">
        <v>5</v>
      </c>
      <c r="L926" t="s">
        <v>1970</v>
      </c>
      <c r="M926" t="s">
        <v>356</v>
      </c>
      <c r="N926" t="s">
        <v>19</v>
      </c>
      <c r="O926" t="s">
        <v>1978</v>
      </c>
      <c r="P926" s="4">
        <f t="shared" si="42"/>
        <v>42</v>
      </c>
      <c r="Q926" s="4">
        <v>42</v>
      </c>
      <c r="R926" s="1">
        <f t="shared" si="43"/>
        <v>1</v>
      </c>
      <c r="S926">
        <v>1</v>
      </c>
      <c r="T926" t="s">
        <v>40</v>
      </c>
      <c r="U926" t="str">
        <f t="shared" si="44"/>
        <v>no</v>
      </c>
      <c r="Y926" t="s">
        <v>6006</v>
      </c>
    </row>
    <row r="927" spans="1:25" x14ac:dyDescent="0.25">
      <c r="A927" t="s">
        <v>1837</v>
      </c>
      <c r="B927" t="s">
        <v>1854</v>
      </c>
      <c r="C927" t="s">
        <v>1979</v>
      </c>
      <c r="E927" t="s">
        <v>1980</v>
      </c>
      <c r="F927">
        <v>1</v>
      </c>
      <c r="G927" t="s">
        <v>6018</v>
      </c>
      <c r="H927">
        <v>2017</v>
      </c>
      <c r="I927" t="s">
        <v>4</v>
      </c>
      <c r="J927" t="s">
        <v>6007</v>
      </c>
      <c r="K927" t="s">
        <v>580</v>
      </c>
      <c r="L927" t="s">
        <v>1981</v>
      </c>
      <c r="M927" t="s">
        <v>1209</v>
      </c>
      <c r="N927" t="s">
        <v>1209</v>
      </c>
      <c r="O927" t="s">
        <v>1982</v>
      </c>
      <c r="P927" s="4">
        <f t="shared" si="42"/>
        <v>19.5</v>
      </c>
      <c r="Q927" s="4">
        <v>19.5</v>
      </c>
      <c r="R927" s="1">
        <f t="shared" si="43"/>
        <v>1</v>
      </c>
      <c r="S927">
        <v>1</v>
      </c>
      <c r="T927" t="s">
        <v>11</v>
      </c>
      <c r="U927" t="str">
        <f t="shared" si="44"/>
        <v>no</v>
      </c>
      <c r="Y927" t="s">
        <v>6006</v>
      </c>
    </row>
    <row r="928" spans="1:25" x14ac:dyDescent="0.25">
      <c r="A928" t="s">
        <v>1837</v>
      </c>
      <c r="B928" t="s">
        <v>1854</v>
      </c>
      <c r="C928" t="s">
        <v>1979</v>
      </c>
      <c r="E928" t="s">
        <v>1983</v>
      </c>
      <c r="F928">
        <v>1</v>
      </c>
      <c r="G928" t="s">
        <v>6018</v>
      </c>
      <c r="H928">
        <v>2014</v>
      </c>
      <c r="I928" t="s">
        <v>4</v>
      </c>
      <c r="J928" t="s">
        <v>6007</v>
      </c>
      <c r="K928" t="s">
        <v>580</v>
      </c>
      <c r="L928" t="s">
        <v>1984</v>
      </c>
      <c r="M928" t="s">
        <v>1209</v>
      </c>
      <c r="N928" t="s">
        <v>1209</v>
      </c>
      <c r="O928" t="s">
        <v>1982</v>
      </c>
      <c r="P928" s="4">
        <f t="shared" si="42"/>
        <v>35</v>
      </c>
      <c r="Q928" s="4">
        <v>35</v>
      </c>
      <c r="R928" s="1">
        <f t="shared" si="43"/>
        <v>1</v>
      </c>
      <c r="S928">
        <v>1</v>
      </c>
      <c r="T928" t="s">
        <v>11</v>
      </c>
      <c r="U928" t="str">
        <f t="shared" si="44"/>
        <v>no</v>
      </c>
      <c r="Y928" t="s">
        <v>6006</v>
      </c>
    </row>
    <row r="929" spans="1:25" x14ac:dyDescent="0.25">
      <c r="A929" t="s">
        <v>1837</v>
      </c>
      <c r="B929" t="s">
        <v>1854</v>
      </c>
      <c r="C929" t="s">
        <v>1979</v>
      </c>
      <c r="D929" t="s">
        <v>1985</v>
      </c>
      <c r="E929" t="s">
        <v>1986</v>
      </c>
      <c r="F929">
        <v>1</v>
      </c>
      <c r="G929" t="s">
        <v>6018</v>
      </c>
      <c r="H929">
        <v>2023</v>
      </c>
      <c r="I929" t="s">
        <v>4</v>
      </c>
      <c r="J929" t="s">
        <v>6007</v>
      </c>
      <c r="K929" t="s">
        <v>5</v>
      </c>
      <c r="L929" t="s">
        <v>1987</v>
      </c>
      <c r="P929" s="4">
        <f t="shared" si="42"/>
        <v>81.900000000000006</v>
      </c>
      <c r="Q929" s="4">
        <v>81.900000000000006</v>
      </c>
      <c r="R929" s="1">
        <f t="shared" si="43"/>
        <v>1</v>
      </c>
      <c r="S929">
        <v>1</v>
      </c>
      <c r="T929" t="s">
        <v>7</v>
      </c>
      <c r="U929" t="str">
        <f t="shared" si="44"/>
        <v>no</v>
      </c>
      <c r="Y929" t="s">
        <v>6006</v>
      </c>
    </row>
    <row r="930" spans="1:25" x14ac:dyDescent="0.25">
      <c r="A930" t="s">
        <v>1837</v>
      </c>
      <c r="B930" t="s">
        <v>1838</v>
      </c>
      <c r="C930" t="s">
        <v>1988</v>
      </c>
      <c r="D930" t="s">
        <v>1988</v>
      </c>
      <c r="E930" t="s">
        <v>1989</v>
      </c>
      <c r="F930">
        <v>1</v>
      </c>
      <c r="G930" t="s">
        <v>6018</v>
      </c>
      <c r="H930">
        <v>2023</v>
      </c>
      <c r="I930" t="s">
        <v>4</v>
      </c>
      <c r="J930" t="s">
        <v>6007</v>
      </c>
      <c r="K930" t="s">
        <v>5</v>
      </c>
      <c r="L930" t="s">
        <v>1990</v>
      </c>
      <c r="P930" s="4">
        <f t="shared" si="42"/>
        <v>49.199999999999996</v>
      </c>
      <c r="Q930" s="4">
        <v>49.199999999999996</v>
      </c>
      <c r="R930" s="1">
        <f t="shared" si="43"/>
        <v>1</v>
      </c>
      <c r="S930">
        <v>1</v>
      </c>
      <c r="T930" t="s">
        <v>7</v>
      </c>
      <c r="U930" t="str">
        <f t="shared" si="44"/>
        <v>no</v>
      </c>
      <c r="Y930" t="s">
        <v>6006</v>
      </c>
    </row>
    <row r="931" spans="1:25" x14ac:dyDescent="0.25">
      <c r="A931" t="s">
        <v>1837</v>
      </c>
      <c r="B931" t="s">
        <v>1838</v>
      </c>
      <c r="C931" t="s">
        <v>1988</v>
      </c>
      <c r="E931" t="s">
        <v>1991</v>
      </c>
      <c r="F931">
        <v>1</v>
      </c>
      <c r="G931" t="s">
        <v>6018</v>
      </c>
      <c r="H931">
        <v>2020</v>
      </c>
      <c r="I931" t="s">
        <v>4</v>
      </c>
      <c r="J931" t="s">
        <v>6007</v>
      </c>
      <c r="K931" t="s">
        <v>580</v>
      </c>
      <c r="L931" t="s">
        <v>1040</v>
      </c>
      <c r="M931" t="s">
        <v>1040</v>
      </c>
      <c r="O931" t="s">
        <v>1992</v>
      </c>
      <c r="P931" s="4">
        <f t="shared" si="42"/>
        <v>42</v>
      </c>
      <c r="Q931" s="4">
        <v>42</v>
      </c>
      <c r="R931" s="1">
        <f t="shared" si="43"/>
        <v>1</v>
      </c>
      <c r="S931">
        <v>1</v>
      </c>
      <c r="T931" t="s">
        <v>11</v>
      </c>
      <c r="U931" t="str">
        <f t="shared" si="44"/>
        <v>no</v>
      </c>
      <c r="Y931" t="s">
        <v>6006</v>
      </c>
    </row>
    <row r="932" spans="1:25" x14ac:dyDescent="0.25">
      <c r="A932" t="s">
        <v>1837</v>
      </c>
      <c r="B932" t="s">
        <v>1854</v>
      </c>
      <c r="C932" t="s">
        <v>1993</v>
      </c>
      <c r="E932" t="s">
        <v>1994</v>
      </c>
      <c r="F932">
        <v>1</v>
      </c>
      <c r="G932" t="s">
        <v>6018</v>
      </c>
      <c r="H932">
        <v>2022</v>
      </c>
      <c r="I932" t="s">
        <v>4</v>
      </c>
      <c r="J932" t="s">
        <v>6007</v>
      </c>
      <c r="K932" t="s">
        <v>5</v>
      </c>
      <c r="L932" t="s">
        <v>1995</v>
      </c>
      <c r="M932" t="s">
        <v>347</v>
      </c>
      <c r="P932" s="4">
        <f t="shared" si="42"/>
        <v>81.600000000000009</v>
      </c>
      <c r="Q932" s="4">
        <v>81.600000000000009</v>
      </c>
      <c r="R932" s="1">
        <f t="shared" si="43"/>
        <v>1</v>
      </c>
      <c r="S932">
        <v>1</v>
      </c>
      <c r="T932" t="s">
        <v>7</v>
      </c>
      <c r="U932" t="str">
        <f t="shared" si="44"/>
        <v>no</v>
      </c>
      <c r="Y932" t="s">
        <v>6006</v>
      </c>
    </row>
    <row r="933" spans="1:25" x14ac:dyDescent="0.25">
      <c r="A933" t="s">
        <v>1837</v>
      </c>
      <c r="B933" t="s">
        <v>1854</v>
      </c>
      <c r="C933" t="s">
        <v>1993</v>
      </c>
      <c r="E933" t="s">
        <v>1996</v>
      </c>
      <c r="F933">
        <v>1</v>
      </c>
      <c r="G933" t="s">
        <v>6018</v>
      </c>
      <c r="H933">
        <v>2013</v>
      </c>
      <c r="I933" t="s">
        <v>4</v>
      </c>
      <c r="J933" t="s">
        <v>6007</v>
      </c>
      <c r="K933" t="s">
        <v>5</v>
      </c>
      <c r="L933" t="s">
        <v>1997</v>
      </c>
      <c r="P933" s="4">
        <f t="shared" si="42"/>
        <v>23.92</v>
      </c>
      <c r="Q933" s="4">
        <v>23.92</v>
      </c>
      <c r="R933" s="1">
        <f t="shared" si="43"/>
        <v>1</v>
      </c>
      <c r="S933">
        <v>1</v>
      </c>
      <c r="T933" t="s">
        <v>17</v>
      </c>
      <c r="U933" t="str">
        <f t="shared" si="44"/>
        <v>no</v>
      </c>
      <c r="Y933" t="s">
        <v>6006</v>
      </c>
    </row>
    <row r="934" spans="1:25" x14ac:dyDescent="0.25">
      <c r="A934" t="s">
        <v>1998</v>
      </c>
      <c r="B934" t="s">
        <v>1998</v>
      </c>
      <c r="C934" t="s">
        <v>1999</v>
      </c>
      <c r="E934" t="s">
        <v>2000</v>
      </c>
      <c r="F934">
        <v>1</v>
      </c>
      <c r="G934" t="s">
        <v>6018</v>
      </c>
      <c r="H934">
        <v>2021</v>
      </c>
      <c r="I934" t="s">
        <v>4</v>
      </c>
      <c r="J934" t="s">
        <v>6007</v>
      </c>
      <c r="K934" t="s">
        <v>580</v>
      </c>
      <c r="L934" t="s">
        <v>2001</v>
      </c>
      <c r="M934" t="s">
        <v>2002</v>
      </c>
      <c r="P934" s="4">
        <f t="shared" si="42"/>
        <v>75.599999999999994</v>
      </c>
      <c r="Q934" s="4">
        <v>75.599999999999994</v>
      </c>
      <c r="R934" s="1">
        <f t="shared" si="43"/>
        <v>1</v>
      </c>
      <c r="S934">
        <v>1</v>
      </c>
      <c r="T934" t="s">
        <v>11</v>
      </c>
      <c r="U934" t="str">
        <f t="shared" si="44"/>
        <v>no</v>
      </c>
      <c r="Y934" t="s">
        <v>6006</v>
      </c>
    </row>
    <row r="935" spans="1:25" x14ac:dyDescent="0.25">
      <c r="A935" t="s">
        <v>1998</v>
      </c>
      <c r="B935" t="s">
        <v>1998</v>
      </c>
      <c r="C935" t="s">
        <v>1999</v>
      </c>
      <c r="E935" t="s">
        <v>2003</v>
      </c>
      <c r="F935">
        <v>1</v>
      </c>
      <c r="G935" t="s">
        <v>6018</v>
      </c>
      <c r="H935">
        <v>2023</v>
      </c>
      <c r="I935" t="s">
        <v>4</v>
      </c>
      <c r="J935" t="s">
        <v>6007</v>
      </c>
      <c r="K935" t="s">
        <v>580</v>
      </c>
      <c r="L935" t="s">
        <v>2001</v>
      </c>
      <c r="M935" t="s">
        <v>2002</v>
      </c>
      <c r="P935" s="4">
        <f t="shared" si="42"/>
        <v>75.44</v>
      </c>
      <c r="Q935" s="4">
        <v>75.44</v>
      </c>
      <c r="R935" s="1">
        <f t="shared" si="43"/>
        <v>1</v>
      </c>
      <c r="S935">
        <v>1</v>
      </c>
      <c r="T935" t="s">
        <v>7</v>
      </c>
      <c r="U935" t="str">
        <f t="shared" si="44"/>
        <v>no</v>
      </c>
      <c r="Y935" t="s">
        <v>6006</v>
      </c>
    </row>
    <row r="936" spans="1:25" x14ac:dyDescent="0.25">
      <c r="A936" t="s">
        <v>1998</v>
      </c>
      <c r="B936" t="s">
        <v>1998</v>
      </c>
      <c r="C936" t="s">
        <v>1999</v>
      </c>
      <c r="D936" t="s">
        <v>2004</v>
      </c>
      <c r="E936" t="s">
        <v>2005</v>
      </c>
      <c r="F936">
        <v>1</v>
      </c>
      <c r="G936" t="s">
        <v>6018</v>
      </c>
      <c r="H936">
        <v>2020</v>
      </c>
      <c r="I936" t="s">
        <v>4</v>
      </c>
      <c r="J936" t="s">
        <v>6007</v>
      </c>
      <c r="K936" t="s">
        <v>580</v>
      </c>
      <c r="L936" t="s">
        <v>2001</v>
      </c>
      <c r="M936" t="s">
        <v>2002</v>
      </c>
      <c r="P936" s="4">
        <f t="shared" si="42"/>
        <v>74.100000000000009</v>
      </c>
      <c r="Q936" s="4">
        <v>74.100000000000009</v>
      </c>
      <c r="R936" s="1">
        <f t="shared" si="43"/>
        <v>1</v>
      </c>
      <c r="S936">
        <v>1</v>
      </c>
      <c r="T936" t="s">
        <v>11</v>
      </c>
      <c r="U936" t="str">
        <f t="shared" si="44"/>
        <v>no</v>
      </c>
      <c r="Y936" t="s">
        <v>6006</v>
      </c>
    </row>
    <row r="937" spans="1:25" x14ac:dyDescent="0.25">
      <c r="A937" t="s">
        <v>1998</v>
      </c>
      <c r="B937" t="s">
        <v>1998</v>
      </c>
      <c r="C937" t="s">
        <v>1999</v>
      </c>
      <c r="D937" t="s">
        <v>2006</v>
      </c>
      <c r="E937" t="s">
        <v>2007</v>
      </c>
      <c r="F937">
        <v>1</v>
      </c>
      <c r="G937" t="s">
        <v>6018</v>
      </c>
      <c r="H937">
        <v>2018</v>
      </c>
      <c r="I937" t="s">
        <v>4</v>
      </c>
      <c r="J937" t="s">
        <v>6007</v>
      </c>
      <c r="K937" t="s">
        <v>580</v>
      </c>
      <c r="L937" t="s">
        <v>1040</v>
      </c>
      <c r="M937" t="s">
        <v>1040</v>
      </c>
      <c r="O937" t="s">
        <v>2008</v>
      </c>
      <c r="P937" s="4">
        <f t="shared" si="42"/>
        <v>43.16</v>
      </c>
      <c r="Q937" s="4">
        <v>43.16</v>
      </c>
      <c r="R937" s="1">
        <f t="shared" si="43"/>
        <v>1</v>
      </c>
      <c r="S937">
        <v>1</v>
      </c>
      <c r="T937" t="s">
        <v>11</v>
      </c>
      <c r="U937" t="str">
        <f t="shared" si="44"/>
        <v>no</v>
      </c>
      <c r="Y937" t="s">
        <v>6006</v>
      </c>
    </row>
    <row r="938" spans="1:25" x14ac:dyDescent="0.25">
      <c r="A938" t="s">
        <v>1998</v>
      </c>
      <c r="B938" t="s">
        <v>1998</v>
      </c>
      <c r="C938" t="s">
        <v>1999</v>
      </c>
      <c r="D938" t="s">
        <v>2009</v>
      </c>
      <c r="E938" t="s">
        <v>2010</v>
      </c>
      <c r="F938">
        <v>1</v>
      </c>
      <c r="G938" t="s">
        <v>6018</v>
      </c>
      <c r="H938">
        <v>2011</v>
      </c>
      <c r="I938" t="s">
        <v>4</v>
      </c>
      <c r="J938" t="s">
        <v>6007</v>
      </c>
      <c r="K938" t="s">
        <v>5</v>
      </c>
      <c r="L938" t="s">
        <v>2011</v>
      </c>
      <c r="P938" s="4">
        <f t="shared" si="42"/>
        <v>15.12</v>
      </c>
      <c r="Q938" s="4">
        <v>15.12</v>
      </c>
      <c r="R938" s="1">
        <f t="shared" si="43"/>
        <v>1</v>
      </c>
      <c r="S938">
        <v>1</v>
      </c>
      <c r="T938" t="s">
        <v>17</v>
      </c>
      <c r="U938" t="str">
        <f t="shared" si="44"/>
        <v>no</v>
      </c>
      <c r="Y938" t="s">
        <v>6006</v>
      </c>
    </row>
    <row r="939" spans="1:25" x14ac:dyDescent="0.25">
      <c r="A939" t="s">
        <v>1998</v>
      </c>
      <c r="B939" t="s">
        <v>1998</v>
      </c>
      <c r="C939" t="s">
        <v>2012</v>
      </c>
      <c r="E939" t="s">
        <v>2013</v>
      </c>
      <c r="F939">
        <v>1</v>
      </c>
      <c r="G939" t="s">
        <v>6018</v>
      </c>
      <c r="H939">
        <v>2020</v>
      </c>
      <c r="I939" t="s">
        <v>4</v>
      </c>
      <c r="J939" t="s">
        <v>6007</v>
      </c>
      <c r="K939" t="s">
        <v>5</v>
      </c>
      <c r="L939" t="s">
        <v>2014</v>
      </c>
      <c r="P939" s="4">
        <f t="shared" si="42"/>
        <v>110.39999999999999</v>
      </c>
      <c r="Q939" s="4">
        <v>110.39999999999999</v>
      </c>
      <c r="R939" s="1">
        <f t="shared" si="43"/>
        <v>1</v>
      </c>
      <c r="S939">
        <v>1</v>
      </c>
      <c r="T939" t="s">
        <v>11</v>
      </c>
      <c r="U939" t="str">
        <f t="shared" si="44"/>
        <v>no</v>
      </c>
      <c r="Y939" t="s">
        <v>6006</v>
      </c>
    </row>
    <row r="940" spans="1:25" x14ac:dyDescent="0.25">
      <c r="A940" t="s">
        <v>1998</v>
      </c>
      <c r="B940" t="s">
        <v>1998</v>
      </c>
      <c r="C940" t="s">
        <v>2012</v>
      </c>
      <c r="E940" t="s">
        <v>2015</v>
      </c>
      <c r="F940">
        <v>1</v>
      </c>
      <c r="G940" t="s">
        <v>6018</v>
      </c>
      <c r="H940">
        <v>2021</v>
      </c>
      <c r="I940" t="s">
        <v>4</v>
      </c>
      <c r="J940" t="s">
        <v>6007</v>
      </c>
      <c r="K940" t="s">
        <v>5</v>
      </c>
      <c r="L940" t="s">
        <v>2014</v>
      </c>
      <c r="P940" s="4">
        <f t="shared" si="42"/>
        <v>58.125</v>
      </c>
      <c r="Q940" s="4">
        <v>58.125</v>
      </c>
      <c r="R940" s="1">
        <f t="shared" si="43"/>
        <v>1</v>
      </c>
      <c r="S940">
        <v>1</v>
      </c>
      <c r="T940" t="s">
        <v>11</v>
      </c>
      <c r="U940" t="str">
        <f t="shared" si="44"/>
        <v>no</v>
      </c>
      <c r="Y940" t="s">
        <v>6006</v>
      </c>
    </row>
    <row r="941" spans="1:25" x14ac:dyDescent="0.25">
      <c r="A941" t="s">
        <v>1998</v>
      </c>
      <c r="B941" t="s">
        <v>1998</v>
      </c>
      <c r="C941" t="s">
        <v>2016</v>
      </c>
      <c r="D941" t="s">
        <v>2017</v>
      </c>
      <c r="E941" t="s">
        <v>2018</v>
      </c>
      <c r="F941">
        <v>1</v>
      </c>
      <c r="G941" t="s">
        <v>6018</v>
      </c>
      <c r="H941">
        <v>2019</v>
      </c>
      <c r="I941" t="s">
        <v>4</v>
      </c>
      <c r="J941" t="s">
        <v>6007</v>
      </c>
      <c r="K941" t="s">
        <v>580</v>
      </c>
      <c r="L941" t="s">
        <v>2001</v>
      </c>
      <c r="M941" t="s">
        <v>2002</v>
      </c>
      <c r="P941" s="4">
        <f t="shared" si="42"/>
        <v>82</v>
      </c>
      <c r="Q941" s="4">
        <v>82</v>
      </c>
      <c r="R941" s="1">
        <f t="shared" si="43"/>
        <v>1</v>
      </c>
      <c r="S941">
        <v>1</v>
      </c>
      <c r="T941" t="s">
        <v>11</v>
      </c>
      <c r="U941" t="str">
        <f t="shared" si="44"/>
        <v>no</v>
      </c>
      <c r="Y941" t="s">
        <v>6006</v>
      </c>
    </row>
    <row r="942" spans="1:25" x14ac:dyDescent="0.25">
      <c r="A942" t="s">
        <v>1998</v>
      </c>
      <c r="B942" t="s">
        <v>1998</v>
      </c>
      <c r="C942" t="s">
        <v>2016</v>
      </c>
      <c r="D942" t="s">
        <v>2019</v>
      </c>
      <c r="E942" t="s">
        <v>2020</v>
      </c>
      <c r="F942">
        <v>1</v>
      </c>
      <c r="G942" t="s">
        <v>6018</v>
      </c>
      <c r="H942">
        <v>2020</v>
      </c>
      <c r="I942" t="s">
        <v>4</v>
      </c>
      <c r="J942" t="s">
        <v>6007</v>
      </c>
      <c r="K942" t="s">
        <v>580</v>
      </c>
      <c r="L942" t="s">
        <v>2001</v>
      </c>
      <c r="M942" t="s">
        <v>2002</v>
      </c>
      <c r="P942" s="4">
        <f t="shared" si="42"/>
        <v>66.78</v>
      </c>
      <c r="Q942" s="4">
        <v>66.78</v>
      </c>
      <c r="R942" s="1">
        <f t="shared" si="43"/>
        <v>1</v>
      </c>
      <c r="S942">
        <v>1</v>
      </c>
      <c r="T942" t="s">
        <v>11</v>
      </c>
      <c r="U942" t="str">
        <f t="shared" si="44"/>
        <v>no</v>
      </c>
      <c r="Y942" t="s">
        <v>6006</v>
      </c>
    </row>
    <row r="943" spans="1:25" x14ac:dyDescent="0.25">
      <c r="A943" t="s">
        <v>1998</v>
      </c>
      <c r="B943" t="s">
        <v>1998</v>
      </c>
      <c r="C943" t="s">
        <v>2016</v>
      </c>
      <c r="E943" t="s">
        <v>2021</v>
      </c>
      <c r="F943">
        <v>1</v>
      </c>
      <c r="G943" t="s">
        <v>6018</v>
      </c>
      <c r="H943">
        <v>2023</v>
      </c>
      <c r="I943" t="s">
        <v>4</v>
      </c>
      <c r="J943" t="s">
        <v>6007</v>
      </c>
      <c r="K943" t="s">
        <v>580</v>
      </c>
      <c r="L943" t="s">
        <v>2001</v>
      </c>
      <c r="M943" t="s">
        <v>2002</v>
      </c>
      <c r="P943" s="4">
        <f t="shared" si="42"/>
        <v>80.040000000000006</v>
      </c>
      <c r="Q943" s="4">
        <v>80.040000000000006</v>
      </c>
      <c r="R943" s="1">
        <f t="shared" si="43"/>
        <v>1</v>
      </c>
      <c r="S943">
        <v>1</v>
      </c>
      <c r="T943" t="s">
        <v>7</v>
      </c>
      <c r="U943" t="str">
        <f t="shared" si="44"/>
        <v>no</v>
      </c>
      <c r="Y943" t="s">
        <v>6006</v>
      </c>
    </row>
    <row r="944" spans="1:25" x14ac:dyDescent="0.25">
      <c r="A944" t="s">
        <v>1998</v>
      </c>
      <c r="B944" t="s">
        <v>1998</v>
      </c>
      <c r="C944" t="s">
        <v>2016</v>
      </c>
      <c r="E944" t="s">
        <v>2022</v>
      </c>
      <c r="F944">
        <v>1</v>
      </c>
      <c r="G944" t="s">
        <v>6018</v>
      </c>
      <c r="H944">
        <v>2023</v>
      </c>
      <c r="I944" t="s">
        <v>4</v>
      </c>
      <c r="J944" t="s">
        <v>6007</v>
      </c>
      <c r="K944" t="s">
        <v>580</v>
      </c>
      <c r="L944" t="s">
        <v>2001</v>
      </c>
      <c r="M944" t="s">
        <v>2002</v>
      </c>
      <c r="P944" s="4">
        <f t="shared" si="42"/>
        <v>74.7</v>
      </c>
      <c r="Q944" s="4">
        <v>74.7</v>
      </c>
      <c r="R944" s="1">
        <f t="shared" si="43"/>
        <v>1</v>
      </c>
      <c r="S944">
        <v>1</v>
      </c>
      <c r="T944" t="s">
        <v>7</v>
      </c>
      <c r="U944" t="str">
        <f t="shared" si="44"/>
        <v>no</v>
      </c>
      <c r="Y944" t="s">
        <v>6006</v>
      </c>
    </row>
    <row r="945" spans="1:25" x14ac:dyDescent="0.25">
      <c r="A945" t="s">
        <v>1998</v>
      </c>
      <c r="B945" t="s">
        <v>1998</v>
      </c>
      <c r="C945" t="s">
        <v>2016</v>
      </c>
      <c r="E945" t="s">
        <v>2023</v>
      </c>
      <c r="F945">
        <v>1</v>
      </c>
      <c r="G945" t="s">
        <v>6018</v>
      </c>
      <c r="H945">
        <v>2018</v>
      </c>
      <c r="I945" t="s">
        <v>4</v>
      </c>
      <c r="J945" t="s">
        <v>6007</v>
      </c>
      <c r="K945" t="s">
        <v>580</v>
      </c>
      <c r="L945" t="s">
        <v>2001</v>
      </c>
      <c r="M945" t="s">
        <v>2024</v>
      </c>
      <c r="P945" s="4">
        <f t="shared" si="42"/>
        <v>74.954999999999998</v>
      </c>
      <c r="Q945" s="4">
        <v>74.954999999999998</v>
      </c>
      <c r="R945" s="1">
        <f t="shared" si="43"/>
        <v>1</v>
      </c>
      <c r="S945">
        <v>1</v>
      </c>
      <c r="T945" t="s">
        <v>11</v>
      </c>
      <c r="U945" t="str">
        <f t="shared" si="44"/>
        <v>no</v>
      </c>
      <c r="Y945" t="s">
        <v>6006</v>
      </c>
    </row>
    <row r="946" spans="1:25" x14ac:dyDescent="0.25">
      <c r="A946" t="s">
        <v>1998</v>
      </c>
      <c r="B946" t="s">
        <v>1998</v>
      </c>
      <c r="C946" t="s">
        <v>2016</v>
      </c>
      <c r="E946" t="s">
        <v>2025</v>
      </c>
      <c r="F946">
        <v>1</v>
      </c>
      <c r="G946" t="s">
        <v>6018</v>
      </c>
      <c r="H946">
        <v>2018</v>
      </c>
      <c r="I946" t="s">
        <v>4</v>
      </c>
      <c r="J946" t="s">
        <v>6007</v>
      </c>
      <c r="K946" t="s">
        <v>580</v>
      </c>
      <c r="L946" t="s">
        <v>2001</v>
      </c>
      <c r="M946" t="s">
        <v>2024</v>
      </c>
      <c r="P946" s="4">
        <f t="shared" si="42"/>
        <v>74.52</v>
      </c>
      <c r="Q946" s="4">
        <v>74.52</v>
      </c>
      <c r="R946" s="1">
        <f t="shared" si="43"/>
        <v>1</v>
      </c>
      <c r="S946">
        <v>1</v>
      </c>
      <c r="T946" t="s">
        <v>11</v>
      </c>
      <c r="U946" t="str">
        <f t="shared" si="44"/>
        <v>no</v>
      </c>
      <c r="Y946" t="s">
        <v>6006</v>
      </c>
    </row>
    <row r="947" spans="1:25" x14ac:dyDescent="0.25">
      <c r="A947" t="s">
        <v>1998</v>
      </c>
      <c r="B947" t="s">
        <v>1998</v>
      </c>
      <c r="C947" t="s">
        <v>2016</v>
      </c>
      <c r="D947" t="s">
        <v>2026</v>
      </c>
      <c r="E947" t="s">
        <v>2027</v>
      </c>
      <c r="F947">
        <v>1</v>
      </c>
      <c r="G947" t="s">
        <v>6018</v>
      </c>
      <c r="H947">
        <v>2017</v>
      </c>
      <c r="I947" t="s">
        <v>4</v>
      </c>
      <c r="J947" t="s">
        <v>6007</v>
      </c>
      <c r="K947" t="s">
        <v>21</v>
      </c>
      <c r="L947" t="s">
        <v>22</v>
      </c>
      <c r="M947" t="s">
        <v>2028</v>
      </c>
      <c r="N947" t="s">
        <v>56</v>
      </c>
      <c r="P947" s="4">
        <f t="shared" si="42"/>
        <v>69.824999999999989</v>
      </c>
      <c r="Q947" s="4">
        <v>69.824999999999989</v>
      </c>
      <c r="R947" s="1">
        <f t="shared" si="43"/>
        <v>0</v>
      </c>
      <c r="S947">
        <v>0</v>
      </c>
      <c r="T947" t="s">
        <v>40</v>
      </c>
      <c r="U947" t="str">
        <f t="shared" si="44"/>
        <v>yes</v>
      </c>
      <c r="Y947" t="s">
        <v>6006</v>
      </c>
    </row>
    <row r="948" spans="1:25" x14ac:dyDescent="0.25">
      <c r="A948" t="s">
        <v>1998</v>
      </c>
      <c r="B948" t="s">
        <v>1998</v>
      </c>
      <c r="C948" t="s">
        <v>2029</v>
      </c>
      <c r="E948" t="s">
        <v>2030</v>
      </c>
      <c r="F948">
        <v>1</v>
      </c>
      <c r="G948" t="s">
        <v>6018</v>
      </c>
      <c r="H948">
        <v>2019</v>
      </c>
      <c r="I948" t="s">
        <v>4</v>
      </c>
      <c r="J948" t="s">
        <v>6007</v>
      </c>
      <c r="K948" t="s">
        <v>580</v>
      </c>
      <c r="L948" t="s">
        <v>2001</v>
      </c>
      <c r="M948" t="s">
        <v>2002</v>
      </c>
      <c r="P948" s="4">
        <f t="shared" si="42"/>
        <v>77.899999999999991</v>
      </c>
      <c r="Q948" s="4">
        <v>77.899999999999991</v>
      </c>
      <c r="R948" s="1">
        <f t="shared" si="43"/>
        <v>1</v>
      </c>
      <c r="S948">
        <v>1</v>
      </c>
      <c r="T948" t="s">
        <v>11</v>
      </c>
      <c r="U948" t="str">
        <f t="shared" si="44"/>
        <v>no</v>
      </c>
      <c r="Y948" t="s">
        <v>6006</v>
      </c>
    </row>
    <row r="949" spans="1:25" x14ac:dyDescent="0.25">
      <c r="A949" t="s">
        <v>1998</v>
      </c>
      <c r="B949" t="s">
        <v>1998</v>
      </c>
      <c r="C949" t="s">
        <v>2029</v>
      </c>
      <c r="D949" t="s">
        <v>2031</v>
      </c>
      <c r="E949" t="s">
        <v>2032</v>
      </c>
      <c r="F949">
        <v>1</v>
      </c>
      <c r="G949" t="s">
        <v>6018</v>
      </c>
      <c r="H949">
        <v>2020</v>
      </c>
      <c r="I949" t="s">
        <v>4</v>
      </c>
      <c r="J949" t="s">
        <v>6007</v>
      </c>
      <c r="K949" t="s">
        <v>580</v>
      </c>
      <c r="L949" t="s">
        <v>2001</v>
      </c>
      <c r="M949" t="s">
        <v>2002</v>
      </c>
      <c r="P949" s="4">
        <f t="shared" si="42"/>
        <v>77.899999999999991</v>
      </c>
      <c r="Q949" s="4">
        <v>77.899999999999991</v>
      </c>
      <c r="R949" s="1">
        <f t="shared" si="43"/>
        <v>1</v>
      </c>
      <c r="S949">
        <v>1</v>
      </c>
      <c r="T949" t="s">
        <v>11</v>
      </c>
      <c r="U949" t="str">
        <f t="shared" si="44"/>
        <v>no</v>
      </c>
      <c r="Y949" t="s">
        <v>6006</v>
      </c>
    </row>
    <row r="950" spans="1:25" x14ac:dyDescent="0.25">
      <c r="A950" t="s">
        <v>1998</v>
      </c>
      <c r="B950" t="s">
        <v>1998</v>
      </c>
      <c r="C950" t="s">
        <v>2029</v>
      </c>
      <c r="D950" t="s">
        <v>2031</v>
      </c>
      <c r="E950" t="s">
        <v>2033</v>
      </c>
      <c r="F950">
        <v>1</v>
      </c>
      <c r="G950" t="s">
        <v>6018</v>
      </c>
      <c r="H950">
        <v>2022</v>
      </c>
      <c r="I950" t="s">
        <v>4</v>
      </c>
      <c r="J950" t="s">
        <v>6007</v>
      </c>
      <c r="K950" t="s">
        <v>580</v>
      </c>
      <c r="L950" t="s">
        <v>2001</v>
      </c>
      <c r="M950" t="s">
        <v>2002</v>
      </c>
      <c r="P950" s="4">
        <f t="shared" si="42"/>
        <v>75.599999999999994</v>
      </c>
      <c r="Q950" s="4">
        <v>75.599999999999994</v>
      </c>
      <c r="R950" s="1">
        <f t="shared" si="43"/>
        <v>1</v>
      </c>
      <c r="S950">
        <v>1</v>
      </c>
      <c r="T950" t="s">
        <v>7</v>
      </c>
      <c r="U950" t="str">
        <f t="shared" si="44"/>
        <v>no</v>
      </c>
      <c r="Y950" t="s">
        <v>6006</v>
      </c>
    </row>
    <row r="951" spans="1:25" x14ac:dyDescent="0.25">
      <c r="A951" t="s">
        <v>1998</v>
      </c>
      <c r="B951" t="s">
        <v>1998</v>
      </c>
      <c r="C951" t="s">
        <v>2034</v>
      </c>
      <c r="E951" t="s">
        <v>2035</v>
      </c>
      <c r="F951">
        <v>1</v>
      </c>
      <c r="G951" t="s">
        <v>6018</v>
      </c>
      <c r="H951">
        <v>2020</v>
      </c>
      <c r="I951" t="s">
        <v>4</v>
      </c>
      <c r="J951" t="s">
        <v>6007</v>
      </c>
      <c r="K951" t="s">
        <v>580</v>
      </c>
      <c r="L951" t="s">
        <v>2001</v>
      </c>
      <c r="M951" t="s">
        <v>2002</v>
      </c>
      <c r="P951" s="4">
        <f t="shared" si="42"/>
        <v>77.899999999999991</v>
      </c>
      <c r="Q951" s="4">
        <v>77.899999999999991</v>
      </c>
      <c r="R951" s="1">
        <f t="shared" si="43"/>
        <v>1</v>
      </c>
      <c r="S951">
        <v>1</v>
      </c>
      <c r="T951" t="s">
        <v>11</v>
      </c>
      <c r="U951" t="str">
        <f t="shared" si="44"/>
        <v>no</v>
      </c>
      <c r="Y951" t="s">
        <v>6006</v>
      </c>
    </row>
    <row r="952" spans="1:25" x14ac:dyDescent="0.25">
      <c r="A952" t="s">
        <v>1998</v>
      </c>
      <c r="B952" t="s">
        <v>1998</v>
      </c>
      <c r="C952" t="s">
        <v>2034</v>
      </c>
      <c r="E952" t="s">
        <v>2036</v>
      </c>
      <c r="F952">
        <v>1</v>
      </c>
      <c r="G952" t="s">
        <v>6018</v>
      </c>
      <c r="H952">
        <v>2022</v>
      </c>
      <c r="I952" t="s">
        <v>4</v>
      </c>
      <c r="J952" t="s">
        <v>6007</v>
      </c>
      <c r="K952" t="s">
        <v>580</v>
      </c>
      <c r="L952" t="s">
        <v>2001</v>
      </c>
      <c r="M952" t="s">
        <v>2002</v>
      </c>
      <c r="P952" s="4">
        <f t="shared" si="42"/>
        <v>75.599999999999994</v>
      </c>
      <c r="Q952" s="4">
        <v>75.599999999999994</v>
      </c>
      <c r="R952" s="1">
        <f t="shared" si="43"/>
        <v>1</v>
      </c>
      <c r="S952">
        <v>1</v>
      </c>
      <c r="T952" t="s">
        <v>7</v>
      </c>
      <c r="U952" t="str">
        <f t="shared" si="44"/>
        <v>no</v>
      </c>
      <c r="Y952" t="s">
        <v>6006</v>
      </c>
    </row>
    <row r="953" spans="1:25" x14ac:dyDescent="0.25">
      <c r="A953" t="s">
        <v>1998</v>
      </c>
      <c r="B953" t="s">
        <v>1998</v>
      </c>
      <c r="C953" t="s">
        <v>2034</v>
      </c>
      <c r="E953" t="s">
        <v>2037</v>
      </c>
      <c r="F953">
        <v>1</v>
      </c>
      <c r="G953" t="s">
        <v>6018</v>
      </c>
      <c r="H953">
        <v>2023</v>
      </c>
      <c r="I953" t="s">
        <v>4</v>
      </c>
      <c r="J953" t="s">
        <v>6007</v>
      </c>
      <c r="K953" t="s">
        <v>580</v>
      </c>
      <c r="L953" t="s">
        <v>2001</v>
      </c>
      <c r="M953" t="s">
        <v>2002</v>
      </c>
      <c r="P953" s="4">
        <f t="shared" si="42"/>
        <v>78.2</v>
      </c>
      <c r="Q953" s="4">
        <v>78.2</v>
      </c>
      <c r="R953" s="1">
        <f t="shared" si="43"/>
        <v>1</v>
      </c>
      <c r="S953">
        <v>1</v>
      </c>
      <c r="T953" t="s">
        <v>7</v>
      </c>
      <c r="U953" t="str">
        <f t="shared" si="44"/>
        <v>no</v>
      </c>
      <c r="Y953" t="s">
        <v>6006</v>
      </c>
    </row>
    <row r="954" spans="1:25" x14ac:dyDescent="0.25">
      <c r="A954" t="s">
        <v>1998</v>
      </c>
      <c r="B954" t="s">
        <v>1998</v>
      </c>
      <c r="C954" t="s">
        <v>2034</v>
      </c>
      <c r="E954" t="s">
        <v>2038</v>
      </c>
      <c r="F954">
        <v>1</v>
      </c>
      <c r="G954" t="s">
        <v>6018</v>
      </c>
      <c r="H954">
        <v>2018</v>
      </c>
      <c r="I954" t="s">
        <v>4</v>
      </c>
      <c r="J954" t="s">
        <v>6007</v>
      </c>
      <c r="K954" t="s">
        <v>5</v>
      </c>
      <c r="L954" t="s">
        <v>2011</v>
      </c>
      <c r="P954" s="4">
        <f t="shared" si="42"/>
        <v>51.48</v>
      </c>
      <c r="Q954" s="4">
        <v>51.48</v>
      </c>
      <c r="R954" s="1">
        <f t="shared" si="43"/>
        <v>1</v>
      </c>
      <c r="S954">
        <v>1</v>
      </c>
      <c r="T954" t="s">
        <v>11</v>
      </c>
      <c r="U954" t="str">
        <f t="shared" si="44"/>
        <v>no</v>
      </c>
      <c r="Y954" t="s">
        <v>6006</v>
      </c>
    </row>
    <row r="955" spans="1:25" x14ac:dyDescent="0.25">
      <c r="A955" t="s">
        <v>1998</v>
      </c>
      <c r="B955" t="s">
        <v>1998</v>
      </c>
      <c r="C955" t="s">
        <v>2039</v>
      </c>
      <c r="E955" t="s">
        <v>2040</v>
      </c>
      <c r="F955">
        <v>1</v>
      </c>
      <c r="G955" t="s">
        <v>6018</v>
      </c>
      <c r="H955">
        <v>2019</v>
      </c>
      <c r="I955" t="s">
        <v>4</v>
      </c>
      <c r="J955" t="s">
        <v>6007</v>
      </c>
      <c r="K955" t="s">
        <v>580</v>
      </c>
      <c r="L955" t="s">
        <v>2001</v>
      </c>
      <c r="M955" t="s">
        <v>2002</v>
      </c>
      <c r="P955" s="4">
        <f t="shared" si="42"/>
        <v>75.399999999999991</v>
      </c>
      <c r="Q955" s="4">
        <v>75.399999999999991</v>
      </c>
      <c r="R955" s="1">
        <f t="shared" si="43"/>
        <v>1</v>
      </c>
      <c r="S955">
        <v>1</v>
      </c>
      <c r="T955" t="s">
        <v>11</v>
      </c>
      <c r="U955" t="str">
        <f t="shared" si="44"/>
        <v>no</v>
      </c>
      <c r="Y955" t="s">
        <v>6006</v>
      </c>
    </row>
    <row r="956" spans="1:25" x14ac:dyDescent="0.25">
      <c r="A956" t="s">
        <v>1998</v>
      </c>
      <c r="B956" t="s">
        <v>1998</v>
      </c>
      <c r="C956" t="s">
        <v>2039</v>
      </c>
      <c r="D956" t="s">
        <v>2041</v>
      </c>
      <c r="E956" t="s">
        <v>2042</v>
      </c>
      <c r="F956">
        <v>1</v>
      </c>
      <c r="G956" t="s">
        <v>6018</v>
      </c>
      <c r="H956">
        <v>2020</v>
      </c>
      <c r="I956" t="s">
        <v>4</v>
      </c>
      <c r="J956" t="s">
        <v>6007</v>
      </c>
      <c r="K956" t="s">
        <v>580</v>
      </c>
      <c r="L956" t="s">
        <v>2001</v>
      </c>
      <c r="M956" t="s">
        <v>2002</v>
      </c>
      <c r="P956" s="4">
        <f t="shared" si="42"/>
        <v>77.08</v>
      </c>
      <c r="Q956" s="4">
        <v>77.08</v>
      </c>
      <c r="R956" s="1">
        <f t="shared" si="43"/>
        <v>1</v>
      </c>
      <c r="S956">
        <v>1</v>
      </c>
      <c r="T956" t="s">
        <v>11</v>
      </c>
      <c r="U956" t="str">
        <f t="shared" si="44"/>
        <v>no</v>
      </c>
      <c r="Y956" t="s">
        <v>6006</v>
      </c>
    </row>
    <row r="957" spans="1:25" x14ac:dyDescent="0.25">
      <c r="A957" t="s">
        <v>1998</v>
      </c>
      <c r="B957" t="s">
        <v>1998</v>
      </c>
      <c r="C957" t="s">
        <v>2039</v>
      </c>
      <c r="E957" t="s">
        <v>2043</v>
      </c>
      <c r="F957">
        <v>1</v>
      </c>
      <c r="G957" t="s">
        <v>6018</v>
      </c>
      <c r="H957">
        <v>2023</v>
      </c>
      <c r="I957" t="s">
        <v>4</v>
      </c>
      <c r="J957" t="s">
        <v>6007</v>
      </c>
      <c r="K957" t="s">
        <v>580</v>
      </c>
      <c r="L957" t="s">
        <v>2001</v>
      </c>
      <c r="M957" t="s">
        <v>2002</v>
      </c>
      <c r="P957" s="4">
        <f t="shared" si="42"/>
        <v>78.2</v>
      </c>
      <c r="Q957" s="4">
        <v>78.2</v>
      </c>
      <c r="R957" s="1">
        <f t="shared" si="43"/>
        <v>1</v>
      </c>
      <c r="S957">
        <v>1</v>
      </c>
      <c r="T957" t="s">
        <v>7</v>
      </c>
      <c r="U957" t="str">
        <f t="shared" si="44"/>
        <v>no</v>
      </c>
      <c r="Y957" t="s">
        <v>6006</v>
      </c>
    </row>
    <row r="958" spans="1:25" x14ac:dyDescent="0.25">
      <c r="A958" t="s">
        <v>1998</v>
      </c>
      <c r="B958" t="s">
        <v>1998</v>
      </c>
      <c r="C958" t="s">
        <v>2044</v>
      </c>
      <c r="D958" t="s">
        <v>2045</v>
      </c>
      <c r="E958" t="s">
        <v>2046</v>
      </c>
      <c r="F958">
        <v>1</v>
      </c>
      <c r="G958" t="s">
        <v>6018</v>
      </c>
      <c r="H958">
        <v>2022</v>
      </c>
      <c r="I958" t="s">
        <v>4</v>
      </c>
      <c r="J958" t="s">
        <v>6007</v>
      </c>
      <c r="K958" t="s">
        <v>580</v>
      </c>
      <c r="L958" t="s">
        <v>2001</v>
      </c>
      <c r="M958" t="s">
        <v>2002</v>
      </c>
      <c r="P958" s="4">
        <f t="shared" si="42"/>
        <v>85</v>
      </c>
      <c r="Q958" s="4">
        <v>85</v>
      </c>
      <c r="R958" s="1">
        <f t="shared" si="43"/>
        <v>1</v>
      </c>
      <c r="S958">
        <v>1</v>
      </c>
      <c r="T958" t="s">
        <v>7</v>
      </c>
      <c r="U958" t="str">
        <f t="shared" si="44"/>
        <v>no</v>
      </c>
      <c r="Y958" t="s">
        <v>6006</v>
      </c>
    </row>
    <row r="959" spans="1:25" x14ac:dyDescent="0.25">
      <c r="A959" t="s">
        <v>1998</v>
      </c>
      <c r="B959" t="s">
        <v>1998</v>
      </c>
      <c r="C959" t="s">
        <v>2047</v>
      </c>
      <c r="D959" t="s">
        <v>2048</v>
      </c>
      <c r="E959" t="s">
        <v>2049</v>
      </c>
      <c r="F959">
        <v>1</v>
      </c>
      <c r="G959" t="s">
        <v>6018</v>
      </c>
      <c r="H959">
        <v>2018</v>
      </c>
      <c r="I959" t="s">
        <v>4</v>
      </c>
      <c r="J959" t="s">
        <v>6007</v>
      </c>
      <c r="K959" t="s">
        <v>5</v>
      </c>
      <c r="L959" t="s">
        <v>2050</v>
      </c>
      <c r="M959" t="s">
        <v>1040</v>
      </c>
      <c r="O959" t="s">
        <v>2008</v>
      </c>
      <c r="P959" s="4">
        <f t="shared" si="42"/>
        <v>53.56</v>
      </c>
      <c r="Q959" s="4">
        <v>53.56</v>
      </c>
      <c r="R959" s="1">
        <f t="shared" si="43"/>
        <v>1</v>
      </c>
      <c r="S959">
        <v>1</v>
      </c>
      <c r="T959" t="s">
        <v>11</v>
      </c>
      <c r="U959" t="str">
        <f t="shared" si="44"/>
        <v>no</v>
      </c>
      <c r="Y959" t="s">
        <v>6006</v>
      </c>
    </row>
    <row r="960" spans="1:25" x14ac:dyDescent="0.25">
      <c r="A960" t="s">
        <v>1998</v>
      </c>
      <c r="B960" t="s">
        <v>1998</v>
      </c>
      <c r="C960" t="s">
        <v>2047</v>
      </c>
      <c r="D960" t="s">
        <v>2051</v>
      </c>
      <c r="E960" t="s">
        <v>2052</v>
      </c>
      <c r="F960">
        <v>1</v>
      </c>
      <c r="G960" t="s">
        <v>6018</v>
      </c>
      <c r="H960">
        <v>2019</v>
      </c>
      <c r="I960" t="s">
        <v>4</v>
      </c>
      <c r="J960" t="s">
        <v>6007</v>
      </c>
      <c r="K960" t="s">
        <v>5</v>
      </c>
      <c r="L960" t="s">
        <v>2050</v>
      </c>
      <c r="M960" t="s">
        <v>1040</v>
      </c>
      <c r="O960" t="s">
        <v>2053</v>
      </c>
      <c r="P960" s="4">
        <f t="shared" si="42"/>
        <v>72.5</v>
      </c>
      <c r="Q960" s="4">
        <v>72.5</v>
      </c>
      <c r="R960" s="1">
        <f t="shared" si="43"/>
        <v>1</v>
      </c>
      <c r="S960">
        <v>1</v>
      </c>
      <c r="T960" t="s">
        <v>11</v>
      </c>
      <c r="U960" t="str">
        <f t="shared" si="44"/>
        <v>no</v>
      </c>
      <c r="Y960" t="s">
        <v>6006</v>
      </c>
    </row>
    <row r="961" spans="1:25" x14ac:dyDescent="0.25">
      <c r="A961" t="s">
        <v>1998</v>
      </c>
      <c r="B961" t="s">
        <v>1998</v>
      </c>
      <c r="C961" t="s">
        <v>2047</v>
      </c>
      <c r="D961" t="s">
        <v>2054</v>
      </c>
      <c r="E961" t="s">
        <v>2055</v>
      </c>
      <c r="F961">
        <v>1</v>
      </c>
      <c r="G961" t="s">
        <v>6018</v>
      </c>
      <c r="H961">
        <v>2017</v>
      </c>
      <c r="I961" t="s">
        <v>4</v>
      </c>
      <c r="J961" t="s">
        <v>6007</v>
      </c>
      <c r="K961" t="s">
        <v>5</v>
      </c>
      <c r="L961" t="s">
        <v>2050</v>
      </c>
      <c r="P961" s="4">
        <f t="shared" si="42"/>
        <v>18.36</v>
      </c>
      <c r="Q961" s="4">
        <v>18.36</v>
      </c>
      <c r="R961" s="1">
        <f t="shared" si="43"/>
        <v>1</v>
      </c>
      <c r="S961">
        <v>1</v>
      </c>
      <c r="T961" t="s">
        <v>11</v>
      </c>
      <c r="U961" t="str">
        <f t="shared" si="44"/>
        <v>no</v>
      </c>
      <c r="Y961" t="s">
        <v>6006</v>
      </c>
    </row>
    <row r="962" spans="1:25" x14ac:dyDescent="0.25">
      <c r="A962" t="s">
        <v>1998</v>
      </c>
      <c r="B962" t="s">
        <v>1998</v>
      </c>
      <c r="C962" t="s">
        <v>2056</v>
      </c>
      <c r="D962" t="s">
        <v>2057</v>
      </c>
      <c r="E962" t="s">
        <v>2058</v>
      </c>
      <c r="F962">
        <v>1</v>
      </c>
      <c r="G962" t="s">
        <v>6018</v>
      </c>
      <c r="H962">
        <v>2020</v>
      </c>
      <c r="I962" t="s">
        <v>4</v>
      </c>
      <c r="J962" t="s">
        <v>6007</v>
      </c>
      <c r="K962" t="s">
        <v>580</v>
      </c>
      <c r="L962" t="s">
        <v>2001</v>
      </c>
      <c r="M962" t="s">
        <v>2002</v>
      </c>
      <c r="P962" s="4">
        <f t="shared" ref="P962:P1025" si="45">IFERROR(IF(Q962&gt;0,Q962*1,0),0)</f>
        <v>77.899999999999991</v>
      </c>
      <c r="Q962" s="4">
        <v>77.899999999999991</v>
      </c>
      <c r="R962" s="1">
        <f t="shared" ref="R962:R1025" si="46">IFERROR(IF(S962&gt;0,S962*1,0),0)</f>
        <v>1</v>
      </c>
      <c r="S962">
        <v>1</v>
      </c>
      <c r="T962" t="s">
        <v>11</v>
      </c>
      <c r="U962" t="str">
        <f t="shared" ref="U962:U1025" si="47">IF(S962 = 1,"no","yes")</f>
        <v>no</v>
      </c>
      <c r="Y962" t="s">
        <v>6006</v>
      </c>
    </row>
    <row r="963" spans="1:25" x14ac:dyDescent="0.25">
      <c r="A963" t="s">
        <v>1998</v>
      </c>
      <c r="B963" t="s">
        <v>1998</v>
      </c>
      <c r="C963" t="s">
        <v>2056</v>
      </c>
      <c r="D963" t="s">
        <v>2059</v>
      </c>
      <c r="E963" t="s">
        <v>2060</v>
      </c>
      <c r="F963">
        <v>1</v>
      </c>
      <c r="G963" t="s">
        <v>6018</v>
      </c>
      <c r="H963">
        <v>2019</v>
      </c>
      <c r="I963" t="s">
        <v>4</v>
      </c>
      <c r="J963" t="s">
        <v>6007</v>
      </c>
      <c r="K963" t="s">
        <v>580</v>
      </c>
      <c r="L963" t="s">
        <v>2001</v>
      </c>
      <c r="M963" t="s">
        <v>2002</v>
      </c>
      <c r="P963" s="4">
        <f t="shared" si="45"/>
        <v>89.399999999999991</v>
      </c>
      <c r="Q963" s="4">
        <v>89.399999999999991</v>
      </c>
      <c r="R963" s="1">
        <f t="shared" si="46"/>
        <v>1</v>
      </c>
      <c r="S963">
        <v>1</v>
      </c>
      <c r="T963" t="s">
        <v>11</v>
      </c>
      <c r="U963" t="str">
        <f t="shared" si="47"/>
        <v>no</v>
      </c>
      <c r="Y963" t="s">
        <v>6006</v>
      </c>
    </row>
    <row r="964" spans="1:25" x14ac:dyDescent="0.25">
      <c r="A964" t="s">
        <v>1998</v>
      </c>
      <c r="B964" t="s">
        <v>1998</v>
      </c>
      <c r="C964" t="s">
        <v>2056</v>
      </c>
      <c r="D964" t="s">
        <v>2057</v>
      </c>
      <c r="E964" t="s">
        <v>2061</v>
      </c>
      <c r="F964">
        <v>1</v>
      </c>
      <c r="G964" t="s">
        <v>6018</v>
      </c>
      <c r="H964">
        <v>2017</v>
      </c>
      <c r="I964" t="s">
        <v>4</v>
      </c>
      <c r="J964" t="s">
        <v>6007</v>
      </c>
      <c r="K964" t="s">
        <v>580</v>
      </c>
      <c r="L964" t="s">
        <v>2001</v>
      </c>
      <c r="M964" t="s">
        <v>2002</v>
      </c>
      <c r="P964" s="4">
        <f t="shared" si="45"/>
        <v>75.524999999999991</v>
      </c>
      <c r="Q964" s="4">
        <v>75.524999999999991</v>
      </c>
      <c r="R964" s="1">
        <f t="shared" si="46"/>
        <v>1</v>
      </c>
      <c r="S964">
        <v>1</v>
      </c>
      <c r="T964" t="s">
        <v>11</v>
      </c>
      <c r="U964" t="str">
        <f t="shared" si="47"/>
        <v>no</v>
      </c>
      <c r="Y964" t="s">
        <v>6006</v>
      </c>
    </row>
    <row r="965" spans="1:25" x14ac:dyDescent="0.25">
      <c r="A965" t="s">
        <v>1998</v>
      </c>
      <c r="B965" t="s">
        <v>1998</v>
      </c>
      <c r="C965" t="s">
        <v>2056</v>
      </c>
      <c r="D965" t="s">
        <v>2062</v>
      </c>
      <c r="E965" t="s">
        <v>2063</v>
      </c>
      <c r="F965">
        <v>1</v>
      </c>
      <c r="G965" t="s">
        <v>6018</v>
      </c>
      <c r="H965">
        <v>2017</v>
      </c>
      <c r="I965" t="s">
        <v>4</v>
      </c>
      <c r="J965" t="s">
        <v>6007</v>
      </c>
      <c r="K965" t="s">
        <v>580</v>
      </c>
      <c r="L965" t="s">
        <v>2001</v>
      </c>
      <c r="M965" t="s">
        <v>2002</v>
      </c>
      <c r="P965" s="4">
        <f t="shared" si="45"/>
        <v>75.48</v>
      </c>
      <c r="Q965" s="4">
        <v>75.48</v>
      </c>
      <c r="R965" s="1">
        <f t="shared" si="46"/>
        <v>1</v>
      </c>
      <c r="S965">
        <v>1</v>
      </c>
      <c r="T965" t="s">
        <v>11</v>
      </c>
      <c r="U965" t="str">
        <f t="shared" si="47"/>
        <v>no</v>
      </c>
      <c r="Y965" t="s">
        <v>6006</v>
      </c>
    </row>
    <row r="966" spans="1:25" x14ac:dyDescent="0.25">
      <c r="A966" t="s">
        <v>1998</v>
      </c>
      <c r="B966" t="s">
        <v>1998</v>
      </c>
      <c r="C966" t="s">
        <v>2056</v>
      </c>
      <c r="D966" t="s">
        <v>2064</v>
      </c>
      <c r="E966" t="s">
        <v>2065</v>
      </c>
      <c r="F966">
        <v>1</v>
      </c>
      <c r="G966" t="s">
        <v>6018</v>
      </c>
      <c r="H966">
        <v>2017</v>
      </c>
      <c r="I966" t="s">
        <v>4</v>
      </c>
      <c r="J966" t="s">
        <v>6007</v>
      </c>
      <c r="K966" t="s">
        <v>580</v>
      </c>
      <c r="L966" t="s">
        <v>2001</v>
      </c>
      <c r="M966" t="s">
        <v>2002</v>
      </c>
      <c r="P966" s="4">
        <f t="shared" si="45"/>
        <v>75.48</v>
      </c>
      <c r="Q966" s="4">
        <v>75.48</v>
      </c>
      <c r="R966" s="1">
        <f t="shared" si="46"/>
        <v>1</v>
      </c>
      <c r="S966">
        <v>1</v>
      </c>
      <c r="T966" t="s">
        <v>11</v>
      </c>
      <c r="U966" t="str">
        <f t="shared" si="47"/>
        <v>no</v>
      </c>
      <c r="Y966" t="s">
        <v>6006</v>
      </c>
    </row>
    <row r="967" spans="1:25" x14ac:dyDescent="0.25">
      <c r="A967" t="s">
        <v>1998</v>
      </c>
      <c r="B967" t="s">
        <v>1998</v>
      </c>
      <c r="C967" t="s">
        <v>2056</v>
      </c>
      <c r="D967" t="s">
        <v>2066</v>
      </c>
      <c r="E967" t="s">
        <v>2067</v>
      </c>
      <c r="F967">
        <v>1</v>
      </c>
      <c r="G967" t="s">
        <v>6018</v>
      </c>
      <c r="H967">
        <v>2018</v>
      </c>
      <c r="I967" t="s">
        <v>4</v>
      </c>
      <c r="J967" t="s">
        <v>6007</v>
      </c>
      <c r="K967" t="s">
        <v>580</v>
      </c>
      <c r="L967" t="s">
        <v>2001</v>
      </c>
      <c r="M967" t="s">
        <v>2002</v>
      </c>
      <c r="P967" s="4">
        <f t="shared" si="45"/>
        <v>74.88</v>
      </c>
      <c r="Q967" s="4">
        <v>74.88</v>
      </c>
      <c r="R967" s="1">
        <f t="shared" si="46"/>
        <v>1</v>
      </c>
      <c r="S967">
        <v>1</v>
      </c>
      <c r="T967" t="s">
        <v>11</v>
      </c>
      <c r="U967" t="str">
        <f t="shared" si="47"/>
        <v>no</v>
      </c>
      <c r="Y967" t="s">
        <v>6006</v>
      </c>
    </row>
    <row r="968" spans="1:25" x14ac:dyDescent="0.25">
      <c r="A968" t="s">
        <v>1998</v>
      </c>
      <c r="B968" t="s">
        <v>1998</v>
      </c>
      <c r="C968" t="s">
        <v>2056</v>
      </c>
      <c r="E968" t="s">
        <v>2068</v>
      </c>
      <c r="F968">
        <v>1</v>
      </c>
      <c r="G968" t="s">
        <v>6018</v>
      </c>
      <c r="H968">
        <v>2018</v>
      </c>
      <c r="I968" t="s">
        <v>4</v>
      </c>
      <c r="J968" t="s">
        <v>6007</v>
      </c>
      <c r="K968" t="s">
        <v>580</v>
      </c>
      <c r="L968" t="s">
        <v>2001</v>
      </c>
      <c r="M968" t="s">
        <v>2002</v>
      </c>
      <c r="P968" s="4">
        <f t="shared" si="45"/>
        <v>74.954999999999998</v>
      </c>
      <c r="Q968" s="4">
        <v>74.954999999999998</v>
      </c>
      <c r="R968" s="1">
        <f t="shared" si="46"/>
        <v>1</v>
      </c>
      <c r="S968">
        <v>1</v>
      </c>
      <c r="T968" t="s">
        <v>11</v>
      </c>
      <c r="U968" t="str">
        <f t="shared" si="47"/>
        <v>no</v>
      </c>
      <c r="Y968" t="s">
        <v>6006</v>
      </c>
    </row>
    <row r="969" spans="1:25" x14ac:dyDescent="0.25">
      <c r="A969" t="s">
        <v>1998</v>
      </c>
      <c r="B969" t="s">
        <v>1998</v>
      </c>
      <c r="C969" t="s">
        <v>2056</v>
      </c>
      <c r="D969" t="s">
        <v>2069</v>
      </c>
      <c r="E969" t="s">
        <v>2070</v>
      </c>
      <c r="F969">
        <v>1</v>
      </c>
      <c r="G969" t="s">
        <v>6018</v>
      </c>
      <c r="H969">
        <v>2017</v>
      </c>
      <c r="I969" t="s">
        <v>4</v>
      </c>
      <c r="J969" t="s">
        <v>6007</v>
      </c>
      <c r="K969" t="s">
        <v>580</v>
      </c>
      <c r="L969" t="s">
        <v>2001</v>
      </c>
      <c r="M969" t="s">
        <v>2002</v>
      </c>
      <c r="P969" s="4">
        <f t="shared" si="45"/>
        <v>75.48</v>
      </c>
      <c r="Q969" s="4">
        <v>75.48</v>
      </c>
      <c r="R969" s="1">
        <f t="shared" si="46"/>
        <v>1</v>
      </c>
      <c r="S969">
        <v>1</v>
      </c>
      <c r="T969" t="s">
        <v>11</v>
      </c>
      <c r="U969" t="str">
        <f t="shared" si="47"/>
        <v>no</v>
      </c>
      <c r="Y969" t="s">
        <v>6006</v>
      </c>
    </row>
    <row r="970" spans="1:25" x14ac:dyDescent="0.25">
      <c r="A970" t="s">
        <v>1998</v>
      </c>
      <c r="B970" t="s">
        <v>1998</v>
      </c>
      <c r="C970" t="s">
        <v>2056</v>
      </c>
      <c r="D970" t="s">
        <v>2057</v>
      </c>
      <c r="E970" t="s">
        <v>2071</v>
      </c>
      <c r="F970">
        <v>1</v>
      </c>
      <c r="G970" t="s">
        <v>6018</v>
      </c>
      <c r="H970">
        <v>2022</v>
      </c>
      <c r="I970" t="s">
        <v>4</v>
      </c>
      <c r="J970" t="s">
        <v>6007</v>
      </c>
      <c r="K970" t="s">
        <v>580</v>
      </c>
      <c r="L970" t="s">
        <v>2001</v>
      </c>
      <c r="M970" t="s">
        <v>2002</v>
      </c>
      <c r="P970" s="4">
        <f t="shared" si="45"/>
        <v>79.8</v>
      </c>
      <c r="Q970" s="4">
        <v>79.8</v>
      </c>
      <c r="R970" s="1">
        <f t="shared" si="46"/>
        <v>1</v>
      </c>
      <c r="S970">
        <v>1</v>
      </c>
      <c r="T970" t="s">
        <v>7</v>
      </c>
      <c r="U970" t="str">
        <f t="shared" si="47"/>
        <v>no</v>
      </c>
      <c r="Y970" t="s">
        <v>6006</v>
      </c>
    </row>
    <row r="971" spans="1:25" x14ac:dyDescent="0.25">
      <c r="A971" t="s">
        <v>1998</v>
      </c>
      <c r="B971" t="s">
        <v>1998</v>
      </c>
      <c r="C971" t="s">
        <v>2056</v>
      </c>
      <c r="D971" t="s">
        <v>2072</v>
      </c>
      <c r="E971" t="s">
        <v>2073</v>
      </c>
      <c r="F971">
        <v>1</v>
      </c>
      <c r="G971" t="s">
        <v>6018</v>
      </c>
      <c r="H971">
        <v>2022</v>
      </c>
      <c r="I971" t="s">
        <v>4</v>
      </c>
      <c r="J971" t="s">
        <v>6007</v>
      </c>
      <c r="K971" t="s">
        <v>580</v>
      </c>
      <c r="L971" t="s">
        <v>2001</v>
      </c>
      <c r="M971" t="s">
        <v>2002</v>
      </c>
      <c r="P971" s="4">
        <f t="shared" si="45"/>
        <v>75.599999999999994</v>
      </c>
      <c r="Q971" s="4">
        <v>75.599999999999994</v>
      </c>
      <c r="R971" s="1">
        <f t="shared" si="46"/>
        <v>1</v>
      </c>
      <c r="S971">
        <v>1</v>
      </c>
      <c r="T971" t="s">
        <v>7</v>
      </c>
      <c r="U971" t="str">
        <f t="shared" si="47"/>
        <v>no</v>
      </c>
      <c r="Y971" t="s">
        <v>6006</v>
      </c>
    </row>
    <row r="972" spans="1:25" x14ac:dyDescent="0.25">
      <c r="A972" t="s">
        <v>1998</v>
      </c>
      <c r="B972" t="s">
        <v>1998</v>
      </c>
      <c r="C972" t="s">
        <v>2056</v>
      </c>
      <c r="D972" t="s">
        <v>2072</v>
      </c>
      <c r="E972" t="s">
        <v>2074</v>
      </c>
      <c r="F972">
        <v>1</v>
      </c>
      <c r="G972" t="s">
        <v>6018</v>
      </c>
      <c r="H972">
        <v>2022</v>
      </c>
      <c r="I972" t="s">
        <v>4</v>
      </c>
      <c r="J972" t="s">
        <v>6007</v>
      </c>
      <c r="K972" t="s">
        <v>580</v>
      </c>
      <c r="L972" t="s">
        <v>2001</v>
      </c>
      <c r="M972" t="s">
        <v>2002</v>
      </c>
      <c r="P972" s="4">
        <f t="shared" si="45"/>
        <v>75.599999999999994</v>
      </c>
      <c r="Q972" s="4">
        <v>75.599999999999994</v>
      </c>
      <c r="R972" s="1">
        <f t="shared" si="46"/>
        <v>1</v>
      </c>
      <c r="S972">
        <v>1</v>
      </c>
      <c r="T972" t="s">
        <v>7</v>
      </c>
      <c r="U972" t="str">
        <f t="shared" si="47"/>
        <v>no</v>
      </c>
      <c r="Y972" t="s">
        <v>6006</v>
      </c>
    </row>
    <row r="973" spans="1:25" x14ac:dyDescent="0.25">
      <c r="A973" t="s">
        <v>1998</v>
      </c>
      <c r="B973" t="s">
        <v>1998</v>
      </c>
      <c r="C973" t="s">
        <v>2056</v>
      </c>
      <c r="D973" t="s">
        <v>2075</v>
      </c>
      <c r="E973" t="s">
        <v>2076</v>
      </c>
      <c r="F973">
        <v>1</v>
      </c>
      <c r="G973" t="s">
        <v>6018</v>
      </c>
      <c r="H973">
        <v>2022</v>
      </c>
      <c r="I973" t="s">
        <v>4</v>
      </c>
      <c r="J973" t="s">
        <v>6007</v>
      </c>
      <c r="K973" t="s">
        <v>580</v>
      </c>
      <c r="L973" t="s">
        <v>2001</v>
      </c>
      <c r="M973" t="s">
        <v>2002</v>
      </c>
      <c r="P973" s="4">
        <f t="shared" si="45"/>
        <v>75.599999999999994</v>
      </c>
      <c r="Q973" s="4">
        <v>75.599999999999994</v>
      </c>
      <c r="R973" s="1">
        <f t="shared" si="46"/>
        <v>1</v>
      </c>
      <c r="S973">
        <v>1</v>
      </c>
      <c r="T973" t="s">
        <v>7</v>
      </c>
      <c r="U973" t="str">
        <f t="shared" si="47"/>
        <v>no</v>
      </c>
      <c r="Y973" t="s">
        <v>6006</v>
      </c>
    </row>
    <row r="974" spans="1:25" x14ac:dyDescent="0.25">
      <c r="A974" t="s">
        <v>1998</v>
      </c>
      <c r="B974" t="s">
        <v>1998</v>
      </c>
      <c r="C974" t="s">
        <v>2077</v>
      </c>
      <c r="E974" t="s">
        <v>2078</v>
      </c>
      <c r="F974">
        <v>1</v>
      </c>
      <c r="G974" t="s">
        <v>6018</v>
      </c>
      <c r="H974">
        <v>2018</v>
      </c>
      <c r="I974" t="s">
        <v>4</v>
      </c>
      <c r="J974" t="s">
        <v>6007</v>
      </c>
      <c r="K974" t="s">
        <v>580</v>
      </c>
      <c r="L974" t="s">
        <v>2001</v>
      </c>
      <c r="M974" t="s">
        <v>2002</v>
      </c>
      <c r="P974" s="4">
        <f t="shared" si="45"/>
        <v>76.38</v>
      </c>
      <c r="Q974" s="4">
        <v>76.38</v>
      </c>
      <c r="R974" s="1">
        <f t="shared" si="46"/>
        <v>1</v>
      </c>
      <c r="S974">
        <v>1</v>
      </c>
      <c r="T974" t="s">
        <v>11</v>
      </c>
      <c r="U974" t="str">
        <f t="shared" si="47"/>
        <v>no</v>
      </c>
      <c r="Y974" t="s">
        <v>6006</v>
      </c>
    </row>
    <row r="975" spans="1:25" x14ac:dyDescent="0.25">
      <c r="A975" t="s">
        <v>1998</v>
      </c>
      <c r="B975" t="s">
        <v>1998</v>
      </c>
      <c r="C975" t="s">
        <v>2077</v>
      </c>
      <c r="D975" t="s">
        <v>2079</v>
      </c>
      <c r="E975" t="s">
        <v>2080</v>
      </c>
      <c r="F975">
        <v>1</v>
      </c>
      <c r="G975" t="s">
        <v>6018</v>
      </c>
      <c r="H975">
        <v>2018</v>
      </c>
      <c r="I975" t="s">
        <v>4</v>
      </c>
      <c r="J975" t="s">
        <v>6007</v>
      </c>
      <c r="K975" t="s">
        <v>5</v>
      </c>
      <c r="L975" t="s">
        <v>2079</v>
      </c>
      <c r="P975" s="4">
        <f t="shared" si="45"/>
        <v>61.199999999999996</v>
      </c>
      <c r="Q975" s="4">
        <v>61.199999999999996</v>
      </c>
      <c r="R975" s="1">
        <f t="shared" si="46"/>
        <v>1</v>
      </c>
      <c r="S975">
        <v>1</v>
      </c>
      <c r="T975" t="s">
        <v>11</v>
      </c>
      <c r="U975" t="str">
        <f t="shared" si="47"/>
        <v>no</v>
      </c>
      <c r="Y975" t="s">
        <v>6006</v>
      </c>
    </row>
    <row r="976" spans="1:25" x14ac:dyDescent="0.25">
      <c r="A976" t="s">
        <v>1998</v>
      </c>
      <c r="B976" t="s">
        <v>1998</v>
      </c>
      <c r="C976" t="s">
        <v>2081</v>
      </c>
      <c r="E976" t="s">
        <v>2082</v>
      </c>
      <c r="F976">
        <v>1</v>
      </c>
      <c r="G976" t="s">
        <v>6018</v>
      </c>
      <c r="H976">
        <v>2020</v>
      </c>
      <c r="I976" t="s">
        <v>4</v>
      </c>
      <c r="J976" t="s">
        <v>6007</v>
      </c>
      <c r="K976" t="s">
        <v>580</v>
      </c>
      <c r="L976" t="s">
        <v>2083</v>
      </c>
      <c r="M976" t="s">
        <v>2084</v>
      </c>
      <c r="P976" s="4">
        <f t="shared" si="45"/>
        <v>94.72</v>
      </c>
      <c r="Q976" s="4">
        <v>94.72</v>
      </c>
      <c r="R976" s="1">
        <f t="shared" si="46"/>
        <v>1</v>
      </c>
      <c r="S976">
        <v>1</v>
      </c>
      <c r="T976" t="s">
        <v>11</v>
      </c>
      <c r="U976" t="str">
        <f t="shared" si="47"/>
        <v>no</v>
      </c>
      <c r="Y976" t="s">
        <v>6006</v>
      </c>
    </row>
    <row r="977" spans="1:25" x14ac:dyDescent="0.25">
      <c r="A977" t="s">
        <v>1998</v>
      </c>
      <c r="B977" t="s">
        <v>1998</v>
      </c>
      <c r="C977" t="s">
        <v>2081</v>
      </c>
      <c r="E977" t="s">
        <v>2085</v>
      </c>
      <c r="F977">
        <v>1</v>
      </c>
      <c r="G977" t="s">
        <v>6018</v>
      </c>
      <c r="H977">
        <v>2022</v>
      </c>
      <c r="I977" t="s">
        <v>4</v>
      </c>
      <c r="J977" t="s">
        <v>6007</v>
      </c>
      <c r="K977" t="s">
        <v>580</v>
      </c>
      <c r="L977" t="s">
        <v>2083</v>
      </c>
      <c r="M977" t="s">
        <v>2084</v>
      </c>
      <c r="P977" s="4">
        <f t="shared" si="45"/>
        <v>29</v>
      </c>
      <c r="Q977" s="4">
        <v>29</v>
      </c>
      <c r="R977" s="1">
        <f t="shared" si="46"/>
        <v>1</v>
      </c>
      <c r="S977">
        <v>1</v>
      </c>
      <c r="T977" t="s">
        <v>7</v>
      </c>
      <c r="U977" t="str">
        <f t="shared" si="47"/>
        <v>no</v>
      </c>
      <c r="Y977" t="s">
        <v>6006</v>
      </c>
    </row>
    <row r="978" spans="1:25" x14ac:dyDescent="0.25">
      <c r="A978" t="s">
        <v>1998</v>
      </c>
      <c r="B978" t="s">
        <v>1998</v>
      </c>
      <c r="C978" t="s">
        <v>2086</v>
      </c>
      <c r="E978" t="s">
        <v>2087</v>
      </c>
      <c r="F978">
        <v>1</v>
      </c>
      <c r="G978" t="s">
        <v>6018</v>
      </c>
      <c r="H978">
        <v>2019</v>
      </c>
      <c r="I978" t="s">
        <v>4</v>
      </c>
      <c r="J978" t="s">
        <v>6007</v>
      </c>
      <c r="K978" t="s">
        <v>580</v>
      </c>
      <c r="L978" t="s">
        <v>2001</v>
      </c>
      <c r="M978" t="s">
        <v>2002</v>
      </c>
      <c r="P978" s="4">
        <f t="shared" si="45"/>
        <v>88.559999999999988</v>
      </c>
      <c r="Q978" s="4">
        <v>88.559999999999988</v>
      </c>
      <c r="R978" s="1">
        <f t="shared" si="46"/>
        <v>1</v>
      </c>
      <c r="S978">
        <v>1</v>
      </c>
      <c r="T978" t="s">
        <v>11</v>
      </c>
      <c r="U978" t="str">
        <f t="shared" si="47"/>
        <v>no</v>
      </c>
      <c r="Y978" t="s">
        <v>6006</v>
      </c>
    </row>
    <row r="979" spans="1:25" x14ac:dyDescent="0.25">
      <c r="A979" t="s">
        <v>1998</v>
      </c>
      <c r="B979" t="s">
        <v>1998</v>
      </c>
      <c r="C979" t="s">
        <v>2086</v>
      </c>
      <c r="D979" t="s">
        <v>2088</v>
      </c>
      <c r="E979" t="s">
        <v>2089</v>
      </c>
      <c r="F979">
        <v>1</v>
      </c>
      <c r="G979" t="s">
        <v>6018</v>
      </c>
      <c r="H979">
        <v>2020</v>
      </c>
      <c r="I979" t="s">
        <v>4</v>
      </c>
      <c r="J979" t="s">
        <v>6007</v>
      </c>
      <c r="K979" t="s">
        <v>580</v>
      </c>
      <c r="L979" t="s">
        <v>2001</v>
      </c>
      <c r="M979" t="s">
        <v>2002</v>
      </c>
      <c r="P979" s="4">
        <f t="shared" si="45"/>
        <v>77.899999999999991</v>
      </c>
      <c r="Q979" s="4">
        <v>77.899999999999991</v>
      </c>
      <c r="R979" s="1">
        <f t="shared" si="46"/>
        <v>1</v>
      </c>
      <c r="S979">
        <v>1</v>
      </c>
      <c r="T979" t="s">
        <v>11</v>
      </c>
      <c r="U979" t="str">
        <f t="shared" si="47"/>
        <v>no</v>
      </c>
      <c r="Y979" t="s">
        <v>6006</v>
      </c>
    </row>
    <row r="980" spans="1:25" x14ac:dyDescent="0.25">
      <c r="A980" t="s">
        <v>1998</v>
      </c>
      <c r="B980" t="s">
        <v>1998</v>
      </c>
      <c r="C980" t="s">
        <v>2086</v>
      </c>
      <c r="D980" t="s">
        <v>2090</v>
      </c>
      <c r="E980" t="s">
        <v>2091</v>
      </c>
      <c r="F980">
        <v>1</v>
      </c>
      <c r="G980" t="s">
        <v>6018</v>
      </c>
      <c r="H980">
        <v>2020</v>
      </c>
      <c r="I980" t="s">
        <v>4</v>
      </c>
      <c r="J980" t="s">
        <v>6007</v>
      </c>
      <c r="K980" t="s">
        <v>580</v>
      </c>
      <c r="L980" t="s">
        <v>2001</v>
      </c>
      <c r="M980" t="s">
        <v>2002</v>
      </c>
      <c r="P980" s="4">
        <f t="shared" si="45"/>
        <v>75</v>
      </c>
      <c r="Q980" s="4">
        <v>75</v>
      </c>
      <c r="R980" s="1">
        <f t="shared" si="46"/>
        <v>1</v>
      </c>
      <c r="S980">
        <v>1</v>
      </c>
      <c r="T980" t="s">
        <v>11</v>
      </c>
      <c r="U980" t="str">
        <f t="shared" si="47"/>
        <v>no</v>
      </c>
      <c r="Y980" t="s">
        <v>6006</v>
      </c>
    </row>
    <row r="981" spans="1:25" x14ac:dyDescent="0.25">
      <c r="A981" t="s">
        <v>1998</v>
      </c>
      <c r="B981" t="s">
        <v>1998</v>
      </c>
      <c r="C981" t="s">
        <v>2086</v>
      </c>
      <c r="D981" t="s">
        <v>2090</v>
      </c>
      <c r="E981" t="s">
        <v>2092</v>
      </c>
      <c r="F981">
        <v>1</v>
      </c>
      <c r="G981" t="s">
        <v>6018</v>
      </c>
      <c r="H981">
        <v>2023</v>
      </c>
      <c r="I981" t="s">
        <v>4</v>
      </c>
      <c r="J981" t="s">
        <v>6007</v>
      </c>
      <c r="K981" t="s">
        <v>580</v>
      </c>
      <c r="L981" t="s">
        <v>2001</v>
      </c>
      <c r="M981" t="s">
        <v>2002</v>
      </c>
      <c r="P981" s="4">
        <f t="shared" si="45"/>
        <v>80.040000000000006</v>
      </c>
      <c r="Q981" s="4">
        <v>80.040000000000006</v>
      </c>
      <c r="R981" s="1">
        <f t="shared" si="46"/>
        <v>1</v>
      </c>
      <c r="S981">
        <v>1</v>
      </c>
      <c r="T981" t="s">
        <v>7</v>
      </c>
      <c r="U981" t="str">
        <f t="shared" si="47"/>
        <v>no</v>
      </c>
      <c r="Y981" t="s">
        <v>6006</v>
      </c>
    </row>
    <row r="982" spans="1:25" x14ac:dyDescent="0.25">
      <c r="A982" t="s">
        <v>1998</v>
      </c>
      <c r="B982" t="s">
        <v>1998</v>
      </c>
      <c r="C982" t="s">
        <v>2086</v>
      </c>
      <c r="D982" t="s">
        <v>2093</v>
      </c>
      <c r="E982" t="s">
        <v>2094</v>
      </c>
      <c r="F982">
        <v>1</v>
      </c>
      <c r="G982" t="s">
        <v>6018</v>
      </c>
      <c r="H982">
        <v>2022</v>
      </c>
      <c r="I982" t="s">
        <v>4</v>
      </c>
      <c r="J982" t="s">
        <v>6007</v>
      </c>
      <c r="K982" t="s">
        <v>580</v>
      </c>
      <c r="L982" t="s">
        <v>2001</v>
      </c>
      <c r="M982" t="s">
        <v>2002</v>
      </c>
      <c r="P982" s="4">
        <f t="shared" si="45"/>
        <v>85</v>
      </c>
      <c r="Q982" s="4">
        <v>85</v>
      </c>
      <c r="R982" s="1">
        <f t="shared" si="46"/>
        <v>1</v>
      </c>
      <c r="S982">
        <v>1</v>
      </c>
      <c r="T982" t="s">
        <v>7</v>
      </c>
      <c r="U982" t="str">
        <f t="shared" si="47"/>
        <v>no</v>
      </c>
      <c r="Y982" t="s">
        <v>6006</v>
      </c>
    </row>
    <row r="983" spans="1:25" x14ac:dyDescent="0.25">
      <c r="A983" t="s">
        <v>1998</v>
      </c>
      <c r="B983" t="s">
        <v>1998</v>
      </c>
      <c r="C983" t="s">
        <v>2086</v>
      </c>
      <c r="D983" t="s">
        <v>2095</v>
      </c>
      <c r="E983" t="s">
        <v>2096</v>
      </c>
      <c r="F983">
        <v>1</v>
      </c>
      <c r="G983" t="s">
        <v>6018</v>
      </c>
      <c r="H983">
        <v>2020</v>
      </c>
      <c r="I983" t="s">
        <v>4</v>
      </c>
      <c r="J983" t="s">
        <v>6007</v>
      </c>
      <c r="K983" t="s">
        <v>580</v>
      </c>
      <c r="L983" t="s">
        <v>1040</v>
      </c>
      <c r="M983" t="s">
        <v>1040</v>
      </c>
      <c r="P983" s="4">
        <f t="shared" si="45"/>
        <v>64.5</v>
      </c>
      <c r="Q983" s="4">
        <v>64.5</v>
      </c>
      <c r="R983" s="1">
        <f t="shared" si="46"/>
        <v>1</v>
      </c>
      <c r="S983">
        <v>1</v>
      </c>
      <c r="T983" t="s">
        <v>11</v>
      </c>
      <c r="U983" t="str">
        <f t="shared" si="47"/>
        <v>no</v>
      </c>
      <c r="Y983" t="s">
        <v>6006</v>
      </c>
    </row>
    <row r="984" spans="1:25" x14ac:dyDescent="0.25">
      <c r="A984" t="s">
        <v>1998</v>
      </c>
      <c r="B984" t="s">
        <v>1998</v>
      </c>
      <c r="C984" t="s">
        <v>2097</v>
      </c>
      <c r="E984" t="s">
        <v>2098</v>
      </c>
      <c r="F984">
        <v>1</v>
      </c>
      <c r="G984" t="s">
        <v>6018</v>
      </c>
      <c r="H984">
        <v>2022</v>
      </c>
      <c r="I984" t="s">
        <v>4</v>
      </c>
      <c r="J984" t="s">
        <v>6007</v>
      </c>
      <c r="K984" t="s">
        <v>580</v>
      </c>
      <c r="L984" t="s">
        <v>2001</v>
      </c>
      <c r="M984" t="s">
        <v>2002</v>
      </c>
      <c r="P984" s="4">
        <f t="shared" si="45"/>
        <v>85</v>
      </c>
      <c r="Q984" s="4">
        <v>85</v>
      </c>
      <c r="R984" s="1">
        <f t="shared" si="46"/>
        <v>1</v>
      </c>
      <c r="S984">
        <v>1</v>
      </c>
      <c r="T984" t="s">
        <v>7</v>
      </c>
      <c r="U984" t="str">
        <f t="shared" si="47"/>
        <v>no</v>
      </c>
      <c r="Y984" t="s">
        <v>6006</v>
      </c>
    </row>
    <row r="985" spans="1:25" x14ac:dyDescent="0.25">
      <c r="A985" t="s">
        <v>1998</v>
      </c>
      <c r="B985" t="s">
        <v>1998</v>
      </c>
      <c r="C985" t="s">
        <v>2097</v>
      </c>
      <c r="E985" t="s">
        <v>2099</v>
      </c>
      <c r="F985">
        <v>1</v>
      </c>
      <c r="G985" t="s">
        <v>6018</v>
      </c>
      <c r="H985">
        <v>2020</v>
      </c>
      <c r="I985" t="s">
        <v>4</v>
      </c>
      <c r="J985" t="s">
        <v>6007</v>
      </c>
      <c r="K985" t="s">
        <v>580</v>
      </c>
      <c r="L985" t="s">
        <v>2001</v>
      </c>
      <c r="M985" t="s">
        <v>2002</v>
      </c>
      <c r="P985" s="4">
        <f t="shared" si="45"/>
        <v>68</v>
      </c>
      <c r="Q985" s="4">
        <v>68</v>
      </c>
      <c r="R985" s="1">
        <f t="shared" si="46"/>
        <v>1</v>
      </c>
      <c r="S985">
        <v>1</v>
      </c>
      <c r="T985" t="s">
        <v>11</v>
      </c>
      <c r="U985" t="str">
        <f t="shared" si="47"/>
        <v>no</v>
      </c>
      <c r="Y985" t="s">
        <v>6006</v>
      </c>
    </row>
    <row r="986" spans="1:25" x14ac:dyDescent="0.25">
      <c r="A986" t="s">
        <v>1998</v>
      </c>
      <c r="B986" t="s">
        <v>1998</v>
      </c>
      <c r="C986" t="s">
        <v>2097</v>
      </c>
      <c r="D986" t="s">
        <v>2011</v>
      </c>
      <c r="E986" t="s">
        <v>2100</v>
      </c>
      <c r="F986">
        <v>1</v>
      </c>
      <c r="G986" t="s">
        <v>6018</v>
      </c>
      <c r="H986">
        <v>2020</v>
      </c>
      <c r="I986" t="s">
        <v>4</v>
      </c>
      <c r="J986" t="s">
        <v>6007</v>
      </c>
      <c r="K986" t="s">
        <v>5</v>
      </c>
      <c r="L986" t="s">
        <v>2011</v>
      </c>
      <c r="P986" s="4">
        <f t="shared" si="45"/>
        <v>2712</v>
      </c>
      <c r="Q986" s="4">
        <v>2712</v>
      </c>
      <c r="R986" s="1">
        <f t="shared" si="46"/>
        <v>1</v>
      </c>
      <c r="S986">
        <v>1</v>
      </c>
      <c r="T986" t="s">
        <v>40</v>
      </c>
      <c r="U986" t="str">
        <f t="shared" si="47"/>
        <v>no</v>
      </c>
      <c r="Y986" t="s">
        <v>6006</v>
      </c>
    </row>
    <row r="987" spans="1:25" x14ac:dyDescent="0.25">
      <c r="A987" t="s">
        <v>1998</v>
      </c>
      <c r="B987" t="s">
        <v>1998</v>
      </c>
      <c r="C987" t="s">
        <v>2097</v>
      </c>
      <c r="D987" t="s">
        <v>2011</v>
      </c>
      <c r="E987" t="s">
        <v>2101</v>
      </c>
      <c r="F987">
        <v>1</v>
      </c>
      <c r="G987" t="s">
        <v>6018</v>
      </c>
      <c r="H987">
        <v>2021</v>
      </c>
      <c r="I987" t="s">
        <v>4</v>
      </c>
      <c r="J987" t="s">
        <v>6007</v>
      </c>
      <c r="K987" t="s">
        <v>5</v>
      </c>
      <c r="L987" t="s">
        <v>2011</v>
      </c>
      <c r="P987" s="4">
        <f t="shared" si="45"/>
        <v>1298</v>
      </c>
      <c r="Q987" s="4">
        <v>1298</v>
      </c>
      <c r="R987" s="1">
        <f t="shared" si="46"/>
        <v>1</v>
      </c>
      <c r="S987">
        <v>1</v>
      </c>
      <c r="T987" t="s">
        <v>40</v>
      </c>
      <c r="U987" t="str">
        <f t="shared" si="47"/>
        <v>no</v>
      </c>
      <c r="Y987" t="s">
        <v>6006</v>
      </c>
    </row>
    <row r="988" spans="1:25" x14ac:dyDescent="0.25">
      <c r="A988" t="s">
        <v>2102</v>
      </c>
      <c r="B988" t="s">
        <v>2103</v>
      </c>
      <c r="C988" t="s">
        <v>2104</v>
      </c>
      <c r="E988" t="s">
        <v>2105</v>
      </c>
      <c r="F988">
        <v>1</v>
      </c>
      <c r="G988" t="s">
        <v>6018</v>
      </c>
      <c r="H988">
        <v>2019</v>
      </c>
      <c r="I988" t="s">
        <v>4</v>
      </c>
      <c r="J988" t="s">
        <v>6007</v>
      </c>
      <c r="K988" t="s">
        <v>334</v>
      </c>
      <c r="L988" t="s">
        <v>2106</v>
      </c>
      <c r="M988" t="s">
        <v>347</v>
      </c>
      <c r="P988" s="4">
        <f t="shared" si="45"/>
        <v>553.19999999999993</v>
      </c>
      <c r="Q988" s="4">
        <v>553.19999999999993</v>
      </c>
      <c r="R988" s="1">
        <f t="shared" si="46"/>
        <v>1</v>
      </c>
      <c r="S988">
        <v>1</v>
      </c>
      <c r="T988" t="s">
        <v>11</v>
      </c>
      <c r="U988" t="str">
        <f t="shared" si="47"/>
        <v>no</v>
      </c>
      <c r="Y988" t="s">
        <v>6006</v>
      </c>
    </row>
    <row r="989" spans="1:25" x14ac:dyDescent="0.25">
      <c r="A989" t="s">
        <v>2102</v>
      </c>
      <c r="B989" t="s">
        <v>2103</v>
      </c>
      <c r="C989" t="s">
        <v>2104</v>
      </c>
      <c r="E989" t="s">
        <v>2107</v>
      </c>
      <c r="F989">
        <v>1</v>
      </c>
      <c r="G989" t="s">
        <v>6018</v>
      </c>
      <c r="H989">
        <v>2019</v>
      </c>
      <c r="I989" t="s">
        <v>4</v>
      </c>
      <c r="J989" t="s">
        <v>6007</v>
      </c>
      <c r="K989" t="s">
        <v>5</v>
      </c>
      <c r="L989" t="s">
        <v>2106</v>
      </c>
      <c r="M989" t="s">
        <v>347</v>
      </c>
      <c r="P989" s="4">
        <f t="shared" si="45"/>
        <v>67.405000000000001</v>
      </c>
      <c r="Q989" s="4">
        <v>67.405000000000001</v>
      </c>
      <c r="R989" s="1">
        <f t="shared" si="46"/>
        <v>1</v>
      </c>
      <c r="S989">
        <v>1</v>
      </c>
      <c r="T989" t="s">
        <v>11</v>
      </c>
      <c r="U989" t="str">
        <f t="shared" si="47"/>
        <v>no</v>
      </c>
      <c r="Y989" t="s">
        <v>6006</v>
      </c>
    </row>
    <row r="990" spans="1:25" x14ac:dyDescent="0.25">
      <c r="A990" t="s">
        <v>2102</v>
      </c>
      <c r="B990" t="s">
        <v>2103</v>
      </c>
      <c r="C990" t="s">
        <v>2104</v>
      </c>
      <c r="D990" t="s">
        <v>64</v>
      </c>
      <c r="E990" t="s">
        <v>2108</v>
      </c>
      <c r="F990">
        <v>1</v>
      </c>
      <c r="G990" t="s">
        <v>6018</v>
      </c>
      <c r="H990">
        <v>2017</v>
      </c>
      <c r="I990" t="s">
        <v>4</v>
      </c>
      <c r="J990" t="s">
        <v>6007</v>
      </c>
      <c r="K990" t="s">
        <v>5</v>
      </c>
      <c r="L990" t="s">
        <v>2109</v>
      </c>
      <c r="O990" t="s">
        <v>2110</v>
      </c>
      <c r="P990" s="4">
        <f t="shared" si="45"/>
        <v>20</v>
      </c>
      <c r="Q990" s="4">
        <v>20</v>
      </c>
      <c r="R990" s="1">
        <f t="shared" si="46"/>
        <v>0</v>
      </c>
      <c r="S990">
        <v>0</v>
      </c>
      <c r="T990" t="s">
        <v>40</v>
      </c>
      <c r="U990" t="str">
        <f t="shared" si="47"/>
        <v>yes</v>
      </c>
      <c r="Y990" t="s">
        <v>6006</v>
      </c>
    </row>
    <row r="991" spans="1:25" x14ac:dyDescent="0.25">
      <c r="A991" t="s">
        <v>2102</v>
      </c>
      <c r="B991" t="s">
        <v>2103</v>
      </c>
      <c r="C991" t="s">
        <v>2104</v>
      </c>
      <c r="D991" t="s">
        <v>64</v>
      </c>
      <c r="E991" t="s">
        <v>2111</v>
      </c>
      <c r="F991">
        <v>1</v>
      </c>
      <c r="G991" t="s">
        <v>6018</v>
      </c>
      <c r="H991">
        <v>2017</v>
      </c>
      <c r="I991" t="s">
        <v>4</v>
      </c>
      <c r="J991" t="s">
        <v>6007</v>
      </c>
      <c r="K991" t="s">
        <v>5</v>
      </c>
      <c r="L991" t="s">
        <v>2109</v>
      </c>
      <c r="O991" t="s">
        <v>2112</v>
      </c>
      <c r="P991" s="4">
        <f t="shared" si="45"/>
        <v>29.12</v>
      </c>
      <c r="Q991" s="4">
        <v>29.12</v>
      </c>
      <c r="R991" s="1">
        <f t="shared" si="46"/>
        <v>0</v>
      </c>
      <c r="S991">
        <v>0</v>
      </c>
      <c r="T991" t="s">
        <v>40</v>
      </c>
      <c r="U991" t="str">
        <f t="shared" si="47"/>
        <v>yes</v>
      </c>
      <c r="Y991" t="s">
        <v>6006</v>
      </c>
    </row>
    <row r="992" spans="1:25" x14ac:dyDescent="0.25">
      <c r="A992" t="s">
        <v>2102</v>
      </c>
      <c r="B992" t="s">
        <v>2103</v>
      </c>
      <c r="C992" t="s">
        <v>2104</v>
      </c>
      <c r="D992" t="s">
        <v>2113</v>
      </c>
      <c r="E992" t="s">
        <v>2114</v>
      </c>
      <c r="F992">
        <v>1</v>
      </c>
      <c r="G992" t="s">
        <v>6018</v>
      </c>
      <c r="H992">
        <v>2018</v>
      </c>
      <c r="I992" t="s">
        <v>4</v>
      </c>
      <c r="J992" t="s">
        <v>6007</v>
      </c>
      <c r="K992" t="s">
        <v>21</v>
      </c>
      <c r="L992" t="s">
        <v>22</v>
      </c>
      <c r="N992" t="s">
        <v>56</v>
      </c>
      <c r="P992" s="4">
        <f t="shared" si="45"/>
        <v>189.6</v>
      </c>
      <c r="Q992" s="4">
        <v>189.6</v>
      </c>
      <c r="R992" s="1">
        <f t="shared" si="46"/>
        <v>0</v>
      </c>
      <c r="S992">
        <v>0</v>
      </c>
      <c r="T992" t="s">
        <v>40</v>
      </c>
      <c r="U992" t="str">
        <f t="shared" si="47"/>
        <v>yes</v>
      </c>
      <c r="Y992" t="s">
        <v>6006</v>
      </c>
    </row>
    <row r="993" spans="1:25" x14ac:dyDescent="0.25">
      <c r="A993" t="s">
        <v>2102</v>
      </c>
      <c r="B993" t="s">
        <v>2115</v>
      </c>
      <c r="C993" t="s">
        <v>2116</v>
      </c>
      <c r="D993" t="s">
        <v>2117</v>
      </c>
      <c r="E993" t="s">
        <v>2118</v>
      </c>
      <c r="F993">
        <v>1</v>
      </c>
      <c r="G993" t="s">
        <v>6018</v>
      </c>
      <c r="H993">
        <v>2019</v>
      </c>
      <c r="I993" t="s">
        <v>4</v>
      </c>
      <c r="J993" t="s">
        <v>6007</v>
      </c>
      <c r="K993" t="s">
        <v>5</v>
      </c>
      <c r="L993" t="s">
        <v>2119</v>
      </c>
      <c r="P993" s="4">
        <f t="shared" si="45"/>
        <v>236.94</v>
      </c>
      <c r="Q993" s="4">
        <v>236.94</v>
      </c>
      <c r="R993" s="1">
        <f t="shared" si="46"/>
        <v>1</v>
      </c>
      <c r="S993">
        <v>1</v>
      </c>
      <c r="T993" t="s">
        <v>11</v>
      </c>
      <c r="U993" t="str">
        <f t="shared" si="47"/>
        <v>no</v>
      </c>
      <c r="Y993" t="s">
        <v>6006</v>
      </c>
    </row>
    <row r="994" spans="1:25" x14ac:dyDescent="0.25">
      <c r="A994" t="s">
        <v>2102</v>
      </c>
      <c r="B994" t="s">
        <v>2115</v>
      </c>
      <c r="C994" t="s">
        <v>2116</v>
      </c>
      <c r="D994" t="s">
        <v>2120</v>
      </c>
      <c r="E994" t="s">
        <v>2121</v>
      </c>
      <c r="F994">
        <v>1</v>
      </c>
      <c r="G994" t="s">
        <v>6018</v>
      </c>
      <c r="H994">
        <v>2019</v>
      </c>
      <c r="I994" t="s">
        <v>4</v>
      </c>
      <c r="J994" t="s">
        <v>6007</v>
      </c>
      <c r="K994" t="s">
        <v>5</v>
      </c>
      <c r="L994" t="s">
        <v>2119</v>
      </c>
      <c r="P994" s="4">
        <f t="shared" si="45"/>
        <v>132</v>
      </c>
      <c r="Q994" s="4">
        <v>132</v>
      </c>
      <c r="R994" s="1">
        <f t="shared" si="46"/>
        <v>1</v>
      </c>
      <c r="S994">
        <v>1</v>
      </c>
      <c r="T994" t="s">
        <v>11</v>
      </c>
      <c r="U994" t="str">
        <f t="shared" si="47"/>
        <v>no</v>
      </c>
      <c r="Y994" t="s">
        <v>6006</v>
      </c>
    </row>
    <row r="995" spans="1:25" x14ac:dyDescent="0.25">
      <c r="A995" t="s">
        <v>2102</v>
      </c>
      <c r="B995" t="s">
        <v>2115</v>
      </c>
      <c r="C995" t="s">
        <v>2116</v>
      </c>
      <c r="D995" t="s">
        <v>2120</v>
      </c>
      <c r="E995" t="s">
        <v>2122</v>
      </c>
      <c r="F995">
        <v>1</v>
      </c>
      <c r="G995" t="s">
        <v>6018</v>
      </c>
      <c r="H995">
        <v>2022</v>
      </c>
      <c r="I995" t="s">
        <v>4</v>
      </c>
      <c r="J995" t="s">
        <v>6007</v>
      </c>
      <c r="K995" t="s">
        <v>5</v>
      </c>
      <c r="L995" t="s">
        <v>2119</v>
      </c>
      <c r="P995" s="4">
        <f t="shared" si="45"/>
        <v>67.5</v>
      </c>
      <c r="Q995" s="4">
        <v>67.5</v>
      </c>
      <c r="R995" s="1">
        <f t="shared" si="46"/>
        <v>1</v>
      </c>
      <c r="S995">
        <v>1</v>
      </c>
      <c r="T995" t="s">
        <v>7</v>
      </c>
      <c r="U995" t="str">
        <f t="shared" si="47"/>
        <v>no</v>
      </c>
      <c r="Y995" t="s">
        <v>6006</v>
      </c>
    </row>
    <row r="996" spans="1:25" x14ac:dyDescent="0.25">
      <c r="A996" t="s">
        <v>2102</v>
      </c>
      <c r="B996" t="s">
        <v>2115</v>
      </c>
      <c r="C996" t="s">
        <v>2116</v>
      </c>
      <c r="D996" t="s">
        <v>2120</v>
      </c>
      <c r="E996" t="s">
        <v>2123</v>
      </c>
      <c r="F996">
        <v>1</v>
      </c>
      <c r="G996" t="s">
        <v>6018</v>
      </c>
      <c r="H996">
        <v>2022</v>
      </c>
      <c r="I996" t="s">
        <v>4</v>
      </c>
      <c r="J996" t="s">
        <v>6007</v>
      </c>
      <c r="K996" t="s">
        <v>5</v>
      </c>
      <c r="L996" t="s">
        <v>2119</v>
      </c>
      <c r="P996" s="4">
        <f t="shared" si="45"/>
        <v>67.5</v>
      </c>
      <c r="Q996" s="4">
        <v>67.5</v>
      </c>
      <c r="R996" s="1">
        <f t="shared" si="46"/>
        <v>1</v>
      </c>
      <c r="S996">
        <v>1</v>
      </c>
      <c r="T996" t="s">
        <v>7</v>
      </c>
      <c r="U996" t="str">
        <f t="shared" si="47"/>
        <v>no</v>
      </c>
      <c r="Y996" t="s">
        <v>6006</v>
      </c>
    </row>
    <row r="997" spans="1:25" x14ac:dyDescent="0.25">
      <c r="A997" t="s">
        <v>2102</v>
      </c>
      <c r="B997" t="s">
        <v>2115</v>
      </c>
      <c r="C997" t="s">
        <v>2116</v>
      </c>
      <c r="E997" t="s">
        <v>2124</v>
      </c>
      <c r="F997">
        <v>1</v>
      </c>
      <c r="G997" t="s">
        <v>6018</v>
      </c>
      <c r="H997">
        <v>2023</v>
      </c>
      <c r="I997" t="s">
        <v>4</v>
      </c>
      <c r="J997" t="s">
        <v>6007</v>
      </c>
      <c r="K997" t="s">
        <v>5</v>
      </c>
      <c r="L997" t="s">
        <v>2119</v>
      </c>
      <c r="P997" s="4">
        <f t="shared" si="45"/>
        <v>67.5</v>
      </c>
      <c r="Q997" s="4">
        <v>67.5</v>
      </c>
      <c r="R997" s="1">
        <f t="shared" si="46"/>
        <v>1</v>
      </c>
      <c r="S997">
        <v>1</v>
      </c>
      <c r="T997" t="s">
        <v>7</v>
      </c>
      <c r="U997" t="str">
        <f t="shared" si="47"/>
        <v>no</v>
      </c>
      <c r="Y997" t="s">
        <v>6006</v>
      </c>
    </row>
    <row r="998" spans="1:25" x14ac:dyDescent="0.25">
      <c r="A998" t="s">
        <v>2102</v>
      </c>
      <c r="B998" t="s">
        <v>2115</v>
      </c>
      <c r="C998" t="s">
        <v>2116</v>
      </c>
      <c r="D998" t="s">
        <v>2117</v>
      </c>
      <c r="E998" t="s">
        <v>2125</v>
      </c>
      <c r="F998">
        <v>1</v>
      </c>
      <c r="G998" t="s">
        <v>6018</v>
      </c>
      <c r="H998">
        <v>2021</v>
      </c>
      <c r="I998" t="s">
        <v>4</v>
      </c>
      <c r="J998" t="s">
        <v>6007</v>
      </c>
      <c r="K998" t="s">
        <v>5</v>
      </c>
      <c r="L998" t="s">
        <v>2119</v>
      </c>
      <c r="P998" s="4">
        <f t="shared" si="45"/>
        <v>204.375</v>
      </c>
      <c r="Q998" s="4">
        <v>204.375</v>
      </c>
      <c r="R998" s="1">
        <f t="shared" si="46"/>
        <v>1</v>
      </c>
      <c r="S998">
        <v>1</v>
      </c>
      <c r="T998" t="s">
        <v>11</v>
      </c>
      <c r="U998" t="str">
        <f t="shared" si="47"/>
        <v>no</v>
      </c>
      <c r="Y998" t="s">
        <v>6006</v>
      </c>
    </row>
    <row r="999" spans="1:25" x14ac:dyDescent="0.25">
      <c r="A999" t="s">
        <v>2102</v>
      </c>
      <c r="B999" t="s">
        <v>2115</v>
      </c>
      <c r="C999" t="s">
        <v>2116</v>
      </c>
      <c r="D999" t="s">
        <v>2113</v>
      </c>
      <c r="E999" t="s">
        <v>2126</v>
      </c>
      <c r="F999">
        <v>1</v>
      </c>
      <c r="G999" t="s">
        <v>6018</v>
      </c>
      <c r="H999">
        <v>2022</v>
      </c>
      <c r="I999" t="s">
        <v>4</v>
      </c>
      <c r="J999" t="s">
        <v>6007</v>
      </c>
      <c r="K999" t="s">
        <v>5</v>
      </c>
      <c r="L999" t="s">
        <v>2119</v>
      </c>
      <c r="P999" s="4">
        <f t="shared" si="45"/>
        <v>179</v>
      </c>
      <c r="Q999" s="4">
        <v>179</v>
      </c>
      <c r="R999" s="1">
        <f t="shared" si="46"/>
        <v>1</v>
      </c>
      <c r="S999">
        <v>1</v>
      </c>
      <c r="T999" t="s">
        <v>7</v>
      </c>
      <c r="U999" t="str">
        <f t="shared" si="47"/>
        <v>no</v>
      </c>
      <c r="Y999" t="s">
        <v>6006</v>
      </c>
    </row>
    <row r="1000" spans="1:25" x14ac:dyDescent="0.25">
      <c r="A1000" t="s">
        <v>2102</v>
      </c>
      <c r="B1000" t="s">
        <v>2115</v>
      </c>
      <c r="C1000" t="s">
        <v>2116</v>
      </c>
      <c r="E1000" t="s">
        <v>2127</v>
      </c>
      <c r="F1000">
        <v>1</v>
      </c>
      <c r="G1000" t="s">
        <v>6018</v>
      </c>
      <c r="H1000">
        <v>2023</v>
      </c>
      <c r="I1000" t="s">
        <v>4</v>
      </c>
      <c r="J1000" t="s">
        <v>6007</v>
      </c>
      <c r="K1000" t="s">
        <v>5</v>
      </c>
      <c r="L1000" t="s">
        <v>2119</v>
      </c>
      <c r="P1000" s="4">
        <f t="shared" si="45"/>
        <v>63</v>
      </c>
      <c r="Q1000" s="4">
        <v>63</v>
      </c>
      <c r="R1000" s="1">
        <f t="shared" si="46"/>
        <v>1</v>
      </c>
      <c r="S1000">
        <v>1</v>
      </c>
      <c r="T1000" t="s">
        <v>7</v>
      </c>
      <c r="U1000" t="str">
        <f t="shared" si="47"/>
        <v>no</v>
      </c>
      <c r="Y1000" t="s">
        <v>6006</v>
      </c>
    </row>
    <row r="1001" spans="1:25" x14ac:dyDescent="0.25">
      <c r="A1001" t="s">
        <v>2102</v>
      </c>
      <c r="B1001" t="s">
        <v>2115</v>
      </c>
      <c r="C1001" t="s">
        <v>2116</v>
      </c>
      <c r="E1001" t="s">
        <v>2128</v>
      </c>
      <c r="F1001">
        <v>1</v>
      </c>
      <c r="G1001" t="s">
        <v>6018</v>
      </c>
      <c r="H1001">
        <v>2023</v>
      </c>
      <c r="I1001" t="s">
        <v>4</v>
      </c>
      <c r="J1001" t="s">
        <v>6007</v>
      </c>
      <c r="K1001" t="s">
        <v>5</v>
      </c>
      <c r="L1001" t="s">
        <v>2119</v>
      </c>
      <c r="P1001" s="4">
        <f t="shared" si="45"/>
        <v>44.279999999999994</v>
      </c>
      <c r="Q1001" s="4">
        <v>44.279999999999994</v>
      </c>
      <c r="R1001" s="1">
        <f t="shared" si="46"/>
        <v>1</v>
      </c>
      <c r="S1001">
        <v>1</v>
      </c>
      <c r="T1001" t="s">
        <v>7</v>
      </c>
      <c r="U1001" t="str">
        <f t="shared" si="47"/>
        <v>no</v>
      </c>
      <c r="Y1001" t="s">
        <v>6006</v>
      </c>
    </row>
    <row r="1002" spans="1:25" x14ac:dyDescent="0.25">
      <c r="A1002" t="s">
        <v>2102</v>
      </c>
      <c r="B1002" t="s">
        <v>2115</v>
      </c>
      <c r="C1002" t="s">
        <v>2116</v>
      </c>
      <c r="E1002" t="s">
        <v>2129</v>
      </c>
      <c r="F1002">
        <v>1</v>
      </c>
      <c r="G1002" t="s">
        <v>6018</v>
      </c>
      <c r="H1002">
        <v>2023</v>
      </c>
      <c r="I1002" t="s">
        <v>4</v>
      </c>
      <c r="J1002" t="s">
        <v>6007</v>
      </c>
      <c r="K1002" t="s">
        <v>5</v>
      </c>
      <c r="L1002" t="s">
        <v>2119</v>
      </c>
      <c r="P1002" s="4">
        <f t="shared" si="45"/>
        <v>45.6</v>
      </c>
      <c r="Q1002" s="4">
        <v>45.6</v>
      </c>
      <c r="R1002" s="1">
        <f t="shared" si="46"/>
        <v>1</v>
      </c>
      <c r="S1002">
        <v>1</v>
      </c>
      <c r="T1002" t="s">
        <v>7</v>
      </c>
      <c r="U1002" t="str">
        <f t="shared" si="47"/>
        <v>no</v>
      </c>
      <c r="Y1002" t="s">
        <v>6006</v>
      </c>
    </row>
    <row r="1003" spans="1:25" x14ac:dyDescent="0.25">
      <c r="A1003" t="s">
        <v>2102</v>
      </c>
      <c r="B1003" t="s">
        <v>2115</v>
      </c>
      <c r="C1003" t="s">
        <v>2116</v>
      </c>
      <c r="D1003" t="s">
        <v>2120</v>
      </c>
      <c r="E1003" t="s">
        <v>2130</v>
      </c>
      <c r="F1003">
        <v>1</v>
      </c>
      <c r="G1003" t="s">
        <v>6018</v>
      </c>
      <c r="H1003">
        <v>2021</v>
      </c>
      <c r="I1003" t="s">
        <v>4</v>
      </c>
      <c r="J1003" t="s">
        <v>6007</v>
      </c>
      <c r="K1003" t="s">
        <v>5</v>
      </c>
      <c r="L1003" t="s">
        <v>2119</v>
      </c>
      <c r="P1003" s="4">
        <f t="shared" si="45"/>
        <v>188</v>
      </c>
      <c r="Q1003" s="4">
        <v>188</v>
      </c>
      <c r="R1003" s="1">
        <f t="shared" si="46"/>
        <v>1</v>
      </c>
      <c r="S1003">
        <v>1</v>
      </c>
      <c r="T1003" t="s">
        <v>7</v>
      </c>
      <c r="U1003" t="str">
        <f t="shared" si="47"/>
        <v>no</v>
      </c>
      <c r="Y1003" t="s">
        <v>6006</v>
      </c>
    </row>
    <row r="1004" spans="1:25" x14ac:dyDescent="0.25">
      <c r="A1004" t="s">
        <v>2102</v>
      </c>
      <c r="B1004" t="s">
        <v>2115</v>
      </c>
      <c r="C1004" t="s">
        <v>2116</v>
      </c>
      <c r="E1004" t="s">
        <v>2131</v>
      </c>
      <c r="F1004">
        <v>1</v>
      </c>
      <c r="G1004" t="s">
        <v>6018</v>
      </c>
      <c r="H1004">
        <v>2021</v>
      </c>
      <c r="I1004" t="s">
        <v>4</v>
      </c>
      <c r="J1004" t="s">
        <v>6007</v>
      </c>
      <c r="K1004" t="s">
        <v>5</v>
      </c>
      <c r="L1004" t="s">
        <v>2119</v>
      </c>
      <c r="P1004" s="4">
        <f t="shared" si="45"/>
        <v>187.5</v>
      </c>
      <c r="Q1004" s="4">
        <v>187.5</v>
      </c>
      <c r="R1004" s="1">
        <f t="shared" si="46"/>
        <v>1</v>
      </c>
      <c r="S1004">
        <v>1</v>
      </c>
      <c r="T1004" t="s">
        <v>11</v>
      </c>
      <c r="U1004" t="str">
        <f t="shared" si="47"/>
        <v>no</v>
      </c>
      <c r="Y1004" t="s">
        <v>6006</v>
      </c>
    </row>
    <row r="1005" spans="1:25" x14ac:dyDescent="0.25">
      <c r="A1005" t="s">
        <v>2102</v>
      </c>
      <c r="B1005" t="s">
        <v>2115</v>
      </c>
      <c r="C1005" t="s">
        <v>2116</v>
      </c>
      <c r="D1005" t="s">
        <v>2117</v>
      </c>
      <c r="E1005" t="s">
        <v>2132</v>
      </c>
      <c r="F1005">
        <v>1</v>
      </c>
      <c r="G1005" t="s">
        <v>6018</v>
      </c>
      <c r="H1005">
        <v>2023</v>
      </c>
      <c r="I1005" t="s">
        <v>4</v>
      </c>
      <c r="J1005" t="s">
        <v>6007</v>
      </c>
      <c r="K1005" t="s">
        <v>5</v>
      </c>
      <c r="L1005" t="s">
        <v>2119</v>
      </c>
      <c r="P1005" s="4">
        <f t="shared" si="45"/>
        <v>67.239999999999995</v>
      </c>
      <c r="Q1005" s="4">
        <v>67.239999999999995</v>
      </c>
      <c r="R1005" s="1">
        <f t="shared" si="46"/>
        <v>1</v>
      </c>
      <c r="S1005">
        <v>1</v>
      </c>
      <c r="T1005" t="s">
        <v>7</v>
      </c>
      <c r="U1005" t="str">
        <f t="shared" si="47"/>
        <v>no</v>
      </c>
      <c r="Y1005" t="s">
        <v>6006</v>
      </c>
    </row>
    <row r="1006" spans="1:25" x14ac:dyDescent="0.25">
      <c r="A1006" t="s">
        <v>2102</v>
      </c>
      <c r="B1006" t="s">
        <v>2115</v>
      </c>
      <c r="C1006" t="s">
        <v>2116</v>
      </c>
      <c r="D1006" t="s">
        <v>2120</v>
      </c>
      <c r="E1006" t="s">
        <v>2133</v>
      </c>
      <c r="F1006">
        <v>1</v>
      </c>
      <c r="G1006" t="s">
        <v>6018</v>
      </c>
      <c r="H1006">
        <v>2021</v>
      </c>
      <c r="I1006" t="s">
        <v>4</v>
      </c>
      <c r="J1006" t="s">
        <v>6007</v>
      </c>
      <c r="K1006" t="s">
        <v>5</v>
      </c>
      <c r="L1006" t="s">
        <v>2119</v>
      </c>
      <c r="P1006" s="4">
        <f t="shared" si="45"/>
        <v>39.75</v>
      </c>
      <c r="Q1006" s="4">
        <v>39.75</v>
      </c>
      <c r="R1006" s="1">
        <f t="shared" si="46"/>
        <v>1</v>
      </c>
      <c r="S1006">
        <v>1</v>
      </c>
      <c r="T1006" t="s">
        <v>7</v>
      </c>
      <c r="U1006" t="str">
        <f t="shared" si="47"/>
        <v>no</v>
      </c>
      <c r="Y1006" t="s">
        <v>6006</v>
      </c>
    </row>
    <row r="1007" spans="1:25" x14ac:dyDescent="0.25">
      <c r="A1007" t="s">
        <v>2102</v>
      </c>
      <c r="B1007" t="s">
        <v>2115</v>
      </c>
      <c r="C1007" t="s">
        <v>2116</v>
      </c>
      <c r="E1007" t="s">
        <v>2134</v>
      </c>
      <c r="F1007">
        <v>1</v>
      </c>
      <c r="G1007" t="s">
        <v>6018</v>
      </c>
      <c r="H1007">
        <v>2023</v>
      </c>
      <c r="I1007" t="s">
        <v>4</v>
      </c>
      <c r="J1007" t="s">
        <v>6007</v>
      </c>
      <c r="K1007" t="s">
        <v>5</v>
      </c>
      <c r="L1007" t="s">
        <v>2119</v>
      </c>
      <c r="P1007" s="4">
        <f t="shared" si="45"/>
        <v>67.2</v>
      </c>
      <c r="Q1007" s="4">
        <v>67.2</v>
      </c>
      <c r="R1007" s="1">
        <f t="shared" si="46"/>
        <v>1</v>
      </c>
      <c r="S1007">
        <v>1</v>
      </c>
      <c r="T1007" t="s">
        <v>7</v>
      </c>
      <c r="U1007" t="str">
        <f t="shared" si="47"/>
        <v>no</v>
      </c>
      <c r="Y1007" t="s">
        <v>6006</v>
      </c>
    </row>
    <row r="1008" spans="1:25" x14ac:dyDescent="0.25">
      <c r="A1008" t="s">
        <v>2102</v>
      </c>
      <c r="B1008" t="s">
        <v>2115</v>
      </c>
      <c r="C1008" t="s">
        <v>2116</v>
      </c>
      <c r="E1008" t="s">
        <v>2135</v>
      </c>
      <c r="F1008">
        <v>1</v>
      </c>
      <c r="G1008" t="s">
        <v>6018</v>
      </c>
      <c r="H1008">
        <v>2020</v>
      </c>
      <c r="I1008" t="s">
        <v>4</v>
      </c>
      <c r="J1008" t="s">
        <v>6007</v>
      </c>
      <c r="K1008" t="s">
        <v>5</v>
      </c>
      <c r="L1008" t="s">
        <v>2119</v>
      </c>
      <c r="P1008" s="4">
        <f t="shared" si="45"/>
        <v>245.76</v>
      </c>
      <c r="Q1008" s="4">
        <v>245.76</v>
      </c>
      <c r="R1008" s="1">
        <f t="shared" si="46"/>
        <v>1</v>
      </c>
      <c r="S1008">
        <v>1</v>
      </c>
      <c r="T1008" t="s">
        <v>11</v>
      </c>
      <c r="U1008" t="str">
        <f t="shared" si="47"/>
        <v>no</v>
      </c>
      <c r="Y1008" t="s">
        <v>6006</v>
      </c>
    </row>
    <row r="1009" spans="1:25" x14ac:dyDescent="0.25">
      <c r="A1009" t="s">
        <v>2102</v>
      </c>
      <c r="B1009" t="s">
        <v>2115</v>
      </c>
      <c r="C1009" t="s">
        <v>2116</v>
      </c>
      <c r="D1009" t="s">
        <v>2120</v>
      </c>
      <c r="E1009" t="s">
        <v>2136</v>
      </c>
      <c r="F1009">
        <v>1</v>
      </c>
      <c r="G1009" t="s">
        <v>6018</v>
      </c>
      <c r="H1009">
        <v>2019</v>
      </c>
      <c r="I1009" t="s">
        <v>4</v>
      </c>
      <c r="J1009" t="s">
        <v>6007</v>
      </c>
      <c r="K1009" t="s">
        <v>334</v>
      </c>
      <c r="L1009" t="s">
        <v>2137</v>
      </c>
      <c r="M1009" t="s">
        <v>347</v>
      </c>
      <c r="P1009" s="4">
        <f t="shared" si="45"/>
        <v>58</v>
      </c>
      <c r="Q1009" s="4">
        <v>58</v>
      </c>
      <c r="R1009" s="1">
        <f t="shared" si="46"/>
        <v>1</v>
      </c>
      <c r="S1009">
        <v>1</v>
      </c>
      <c r="T1009" t="s">
        <v>11</v>
      </c>
      <c r="U1009" t="str">
        <f t="shared" si="47"/>
        <v>no</v>
      </c>
      <c r="Y1009" t="s">
        <v>6006</v>
      </c>
    </row>
    <row r="1010" spans="1:25" x14ac:dyDescent="0.25">
      <c r="A1010" t="s">
        <v>2102</v>
      </c>
      <c r="B1010" t="s">
        <v>2115</v>
      </c>
      <c r="C1010" t="s">
        <v>2116</v>
      </c>
      <c r="D1010" t="s">
        <v>2120</v>
      </c>
      <c r="E1010" t="s">
        <v>2138</v>
      </c>
      <c r="F1010">
        <v>1</v>
      </c>
      <c r="G1010" t="s">
        <v>6018</v>
      </c>
      <c r="H1010">
        <v>2020</v>
      </c>
      <c r="I1010" t="s">
        <v>4</v>
      </c>
      <c r="J1010" t="s">
        <v>6007</v>
      </c>
      <c r="K1010" t="s">
        <v>334</v>
      </c>
      <c r="L1010" t="s">
        <v>2137</v>
      </c>
      <c r="M1010" t="s">
        <v>347</v>
      </c>
      <c r="P1010" s="4">
        <f t="shared" si="45"/>
        <v>67</v>
      </c>
      <c r="Q1010" s="4">
        <v>67</v>
      </c>
      <c r="R1010" s="1">
        <f t="shared" si="46"/>
        <v>1</v>
      </c>
      <c r="S1010">
        <v>1</v>
      </c>
      <c r="T1010" t="s">
        <v>11</v>
      </c>
      <c r="U1010" t="str">
        <f t="shared" si="47"/>
        <v>no</v>
      </c>
      <c r="Y1010" t="s">
        <v>6006</v>
      </c>
    </row>
    <row r="1011" spans="1:25" x14ac:dyDescent="0.25">
      <c r="A1011" t="s">
        <v>2102</v>
      </c>
      <c r="B1011" t="s">
        <v>2115</v>
      </c>
      <c r="C1011" t="s">
        <v>2116</v>
      </c>
      <c r="D1011" t="s">
        <v>2120</v>
      </c>
      <c r="E1011" t="s">
        <v>2139</v>
      </c>
      <c r="F1011">
        <v>1</v>
      </c>
      <c r="G1011" t="s">
        <v>6018</v>
      </c>
      <c r="H1011">
        <v>2016</v>
      </c>
      <c r="I1011" t="s">
        <v>4</v>
      </c>
      <c r="J1011" t="s">
        <v>6007</v>
      </c>
      <c r="K1011" t="s">
        <v>334</v>
      </c>
      <c r="L1011" t="s">
        <v>2140</v>
      </c>
      <c r="M1011" t="s">
        <v>347</v>
      </c>
      <c r="O1011" t="s">
        <v>2141</v>
      </c>
      <c r="P1011" s="4">
        <f t="shared" si="45"/>
        <v>70.2</v>
      </c>
      <c r="Q1011" s="4">
        <v>70.2</v>
      </c>
      <c r="R1011" s="1">
        <f t="shared" si="46"/>
        <v>1</v>
      </c>
      <c r="S1011">
        <v>1</v>
      </c>
      <c r="T1011" t="s">
        <v>11</v>
      </c>
      <c r="U1011" t="str">
        <f t="shared" si="47"/>
        <v>no</v>
      </c>
      <c r="Y1011" t="s">
        <v>6006</v>
      </c>
    </row>
    <row r="1012" spans="1:25" x14ac:dyDescent="0.25">
      <c r="A1012" t="s">
        <v>2102</v>
      </c>
      <c r="B1012" t="s">
        <v>2115</v>
      </c>
      <c r="C1012" t="s">
        <v>2116</v>
      </c>
      <c r="D1012" t="s">
        <v>2120</v>
      </c>
      <c r="E1012" t="s">
        <v>2142</v>
      </c>
      <c r="F1012">
        <v>1</v>
      </c>
      <c r="G1012" t="s">
        <v>6018</v>
      </c>
      <c r="H1012">
        <v>2015</v>
      </c>
      <c r="I1012" t="s">
        <v>4</v>
      </c>
      <c r="J1012" t="s">
        <v>6007</v>
      </c>
      <c r="K1012" t="s">
        <v>334</v>
      </c>
      <c r="L1012" t="s">
        <v>2140</v>
      </c>
      <c r="M1012" t="s">
        <v>347</v>
      </c>
      <c r="O1012" t="s">
        <v>1615</v>
      </c>
      <c r="P1012" s="4">
        <f t="shared" si="45"/>
        <v>70</v>
      </c>
      <c r="Q1012" s="4">
        <v>70</v>
      </c>
      <c r="R1012" s="1">
        <f t="shared" si="46"/>
        <v>1</v>
      </c>
      <c r="S1012">
        <v>1</v>
      </c>
      <c r="T1012" t="s">
        <v>11</v>
      </c>
      <c r="U1012" t="str">
        <f t="shared" si="47"/>
        <v>no</v>
      </c>
      <c r="Y1012" t="s">
        <v>6006</v>
      </c>
    </row>
    <row r="1013" spans="1:25" x14ac:dyDescent="0.25">
      <c r="A1013" t="s">
        <v>2102</v>
      </c>
      <c r="B1013" t="s">
        <v>2115</v>
      </c>
      <c r="C1013" t="s">
        <v>2116</v>
      </c>
      <c r="D1013" t="s">
        <v>2117</v>
      </c>
      <c r="E1013" t="s">
        <v>2143</v>
      </c>
      <c r="F1013">
        <v>1</v>
      </c>
      <c r="G1013" t="s">
        <v>6018</v>
      </c>
      <c r="H1013">
        <v>2017</v>
      </c>
      <c r="I1013" t="s">
        <v>4</v>
      </c>
      <c r="J1013" t="s">
        <v>6007</v>
      </c>
      <c r="K1013" t="s">
        <v>334</v>
      </c>
      <c r="L1013" t="s">
        <v>2144</v>
      </c>
      <c r="M1013" t="s">
        <v>347</v>
      </c>
      <c r="P1013" s="4">
        <f t="shared" si="45"/>
        <v>34</v>
      </c>
      <c r="Q1013" s="4">
        <v>34</v>
      </c>
      <c r="R1013" s="1">
        <f t="shared" si="46"/>
        <v>1</v>
      </c>
      <c r="S1013">
        <v>1</v>
      </c>
      <c r="T1013" t="s">
        <v>11</v>
      </c>
      <c r="U1013" t="str">
        <f t="shared" si="47"/>
        <v>no</v>
      </c>
      <c r="Y1013" t="s">
        <v>6006</v>
      </c>
    </row>
    <row r="1014" spans="1:25" x14ac:dyDescent="0.25">
      <c r="A1014" t="s">
        <v>2102</v>
      </c>
      <c r="B1014" t="s">
        <v>2115</v>
      </c>
      <c r="C1014" t="s">
        <v>2116</v>
      </c>
      <c r="D1014" t="s">
        <v>2117</v>
      </c>
      <c r="E1014" t="s">
        <v>2145</v>
      </c>
      <c r="F1014">
        <v>1</v>
      </c>
      <c r="G1014" t="s">
        <v>6018</v>
      </c>
      <c r="H1014">
        <v>2019</v>
      </c>
      <c r="I1014" t="s">
        <v>4</v>
      </c>
      <c r="J1014" t="s">
        <v>6007</v>
      </c>
      <c r="K1014" t="s">
        <v>334</v>
      </c>
      <c r="L1014" t="s">
        <v>2144</v>
      </c>
      <c r="M1014" t="s">
        <v>347</v>
      </c>
      <c r="P1014" s="4">
        <f t="shared" si="45"/>
        <v>63.8</v>
      </c>
      <c r="Q1014" s="4">
        <v>63.8</v>
      </c>
      <c r="R1014" s="1">
        <f t="shared" si="46"/>
        <v>1</v>
      </c>
      <c r="S1014">
        <v>1</v>
      </c>
      <c r="T1014" t="s">
        <v>11</v>
      </c>
      <c r="U1014" t="str">
        <f t="shared" si="47"/>
        <v>no</v>
      </c>
      <c r="Y1014" t="s">
        <v>6006</v>
      </c>
    </row>
    <row r="1015" spans="1:25" x14ac:dyDescent="0.25">
      <c r="A1015" t="s">
        <v>2102</v>
      </c>
      <c r="B1015" t="s">
        <v>2115</v>
      </c>
      <c r="C1015" t="s">
        <v>2116</v>
      </c>
      <c r="D1015" t="s">
        <v>2117</v>
      </c>
      <c r="E1015" t="s">
        <v>2146</v>
      </c>
      <c r="F1015">
        <v>1</v>
      </c>
      <c r="G1015" t="s">
        <v>6018</v>
      </c>
      <c r="H1015">
        <v>2022</v>
      </c>
      <c r="I1015" t="s">
        <v>4</v>
      </c>
      <c r="J1015" t="s">
        <v>6007</v>
      </c>
      <c r="K1015" t="s">
        <v>334</v>
      </c>
      <c r="L1015" t="s">
        <v>2144</v>
      </c>
      <c r="M1015" t="s">
        <v>347</v>
      </c>
      <c r="P1015" s="4">
        <f t="shared" si="45"/>
        <v>75</v>
      </c>
      <c r="Q1015" s="4">
        <v>75</v>
      </c>
      <c r="R1015" s="1">
        <f t="shared" si="46"/>
        <v>1</v>
      </c>
      <c r="S1015">
        <v>1</v>
      </c>
      <c r="T1015" t="s">
        <v>7</v>
      </c>
      <c r="U1015" t="str">
        <f t="shared" si="47"/>
        <v>no</v>
      </c>
      <c r="Y1015" t="s">
        <v>6006</v>
      </c>
    </row>
    <row r="1016" spans="1:25" x14ac:dyDescent="0.25">
      <c r="A1016" t="s">
        <v>2102</v>
      </c>
      <c r="B1016" t="s">
        <v>2115</v>
      </c>
      <c r="C1016" t="s">
        <v>2116</v>
      </c>
      <c r="D1016" t="s">
        <v>2117</v>
      </c>
      <c r="E1016" t="s">
        <v>2147</v>
      </c>
      <c r="F1016">
        <v>1</v>
      </c>
      <c r="G1016" t="s">
        <v>6018</v>
      </c>
      <c r="H1016">
        <v>2018</v>
      </c>
      <c r="I1016" t="s">
        <v>4</v>
      </c>
      <c r="J1016" t="s">
        <v>6007</v>
      </c>
      <c r="K1016" t="s">
        <v>334</v>
      </c>
      <c r="L1016" t="s">
        <v>2144</v>
      </c>
      <c r="M1016" t="s">
        <v>347</v>
      </c>
      <c r="P1016" s="4">
        <f t="shared" si="45"/>
        <v>68.75</v>
      </c>
      <c r="Q1016" s="4">
        <v>68.75</v>
      </c>
      <c r="R1016" s="1">
        <f t="shared" si="46"/>
        <v>1</v>
      </c>
      <c r="S1016">
        <v>1</v>
      </c>
      <c r="T1016" t="s">
        <v>11</v>
      </c>
      <c r="U1016" t="str">
        <f t="shared" si="47"/>
        <v>no</v>
      </c>
      <c r="Y1016" t="s">
        <v>6006</v>
      </c>
    </row>
    <row r="1017" spans="1:25" x14ac:dyDescent="0.25">
      <c r="A1017" t="s">
        <v>2102</v>
      </c>
      <c r="B1017" t="s">
        <v>2148</v>
      </c>
      <c r="C1017" t="s">
        <v>2149</v>
      </c>
      <c r="E1017" t="s">
        <v>2150</v>
      </c>
      <c r="F1017">
        <v>1</v>
      </c>
      <c r="G1017" t="s">
        <v>6018</v>
      </c>
      <c r="H1017">
        <v>2022</v>
      </c>
      <c r="I1017" t="s">
        <v>4</v>
      </c>
      <c r="J1017" t="s">
        <v>6007</v>
      </c>
      <c r="K1017" t="s">
        <v>5</v>
      </c>
      <c r="L1017" t="s">
        <v>2151</v>
      </c>
      <c r="P1017" s="4">
        <f t="shared" si="45"/>
        <v>82.9</v>
      </c>
      <c r="Q1017" s="4">
        <v>82.9</v>
      </c>
      <c r="R1017" s="1">
        <f t="shared" si="46"/>
        <v>1</v>
      </c>
      <c r="S1017">
        <v>1</v>
      </c>
      <c r="T1017" t="s">
        <v>7</v>
      </c>
      <c r="U1017" t="str">
        <f t="shared" si="47"/>
        <v>no</v>
      </c>
      <c r="Y1017" t="s">
        <v>6006</v>
      </c>
    </row>
    <row r="1018" spans="1:25" x14ac:dyDescent="0.25">
      <c r="A1018" t="s">
        <v>2102</v>
      </c>
      <c r="B1018" t="s">
        <v>2148</v>
      </c>
      <c r="C1018" t="s">
        <v>2152</v>
      </c>
      <c r="E1018" t="s">
        <v>2153</v>
      </c>
      <c r="F1018">
        <v>1</v>
      </c>
      <c r="G1018" t="s">
        <v>6018</v>
      </c>
      <c r="H1018">
        <v>2023</v>
      </c>
      <c r="I1018" t="s">
        <v>4</v>
      </c>
      <c r="J1018" t="s">
        <v>6007</v>
      </c>
      <c r="K1018" t="s">
        <v>577</v>
      </c>
      <c r="L1018" t="s">
        <v>2154</v>
      </c>
      <c r="M1018" t="s">
        <v>2155</v>
      </c>
      <c r="P1018" s="4">
        <f t="shared" si="45"/>
        <v>131</v>
      </c>
      <c r="Q1018" s="4">
        <v>131</v>
      </c>
      <c r="R1018" s="1">
        <f t="shared" si="46"/>
        <v>1</v>
      </c>
      <c r="S1018">
        <v>1</v>
      </c>
      <c r="T1018" t="s">
        <v>7</v>
      </c>
      <c r="U1018" t="str">
        <f t="shared" si="47"/>
        <v>no</v>
      </c>
      <c r="Y1018" t="s">
        <v>6006</v>
      </c>
    </row>
    <row r="1019" spans="1:25" x14ac:dyDescent="0.25">
      <c r="A1019" t="s">
        <v>2102</v>
      </c>
      <c r="B1019" t="s">
        <v>2148</v>
      </c>
      <c r="C1019" t="s">
        <v>2152</v>
      </c>
      <c r="E1019" t="s">
        <v>2156</v>
      </c>
      <c r="F1019">
        <v>1</v>
      </c>
      <c r="G1019" t="s">
        <v>6018</v>
      </c>
      <c r="H1019">
        <v>2013</v>
      </c>
      <c r="I1019" t="s">
        <v>4</v>
      </c>
      <c r="J1019" t="s">
        <v>6007</v>
      </c>
      <c r="K1019" t="s">
        <v>5</v>
      </c>
      <c r="L1019" t="s">
        <v>2157</v>
      </c>
      <c r="N1019" t="s">
        <v>668</v>
      </c>
      <c r="O1019" t="s">
        <v>2158</v>
      </c>
      <c r="P1019" s="4">
        <f t="shared" si="45"/>
        <v>21.84</v>
      </c>
      <c r="Q1019" s="4">
        <v>21.84</v>
      </c>
      <c r="R1019" s="1">
        <f t="shared" si="46"/>
        <v>0</v>
      </c>
      <c r="S1019">
        <v>0</v>
      </c>
      <c r="T1019" t="s">
        <v>17</v>
      </c>
      <c r="U1019" t="str">
        <f t="shared" si="47"/>
        <v>yes</v>
      </c>
      <c r="Y1019" t="s">
        <v>6006</v>
      </c>
    </row>
    <row r="1020" spans="1:25" x14ac:dyDescent="0.25">
      <c r="A1020" t="s">
        <v>2102</v>
      </c>
      <c r="B1020" t="s">
        <v>2148</v>
      </c>
      <c r="C1020" t="s">
        <v>2152</v>
      </c>
      <c r="E1020" t="s">
        <v>2159</v>
      </c>
      <c r="F1020">
        <v>1</v>
      </c>
      <c r="G1020" t="s">
        <v>6018</v>
      </c>
      <c r="H1020">
        <v>2020</v>
      </c>
      <c r="I1020" t="s">
        <v>4</v>
      </c>
      <c r="J1020" t="s">
        <v>6007</v>
      </c>
      <c r="K1020" t="s">
        <v>5</v>
      </c>
      <c r="L1020" t="s">
        <v>2160</v>
      </c>
      <c r="P1020" s="4">
        <f t="shared" si="45"/>
        <v>34.830000000000005</v>
      </c>
      <c r="Q1020" s="4">
        <v>34.830000000000005</v>
      </c>
      <c r="R1020" s="1">
        <f t="shared" si="46"/>
        <v>1</v>
      </c>
      <c r="S1020">
        <v>1</v>
      </c>
      <c r="T1020" t="s">
        <v>11</v>
      </c>
      <c r="U1020" t="str">
        <f t="shared" si="47"/>
        <v>no</v>
      </c>
      <c r="Y1020" t="s">
        <v>6006</v>
      </c>
    </row>
    <row r="1021" spans="1:25" x14ac:dyDescent="0.25">
      <c r="A1021" t="s">
        <v>2102</v>
      </c>
      <c r="B1021" t="s">
        <v>2148</v>
      </c>
      <c r="C1021" t="s">
        <v>2152</v>
      </c>
      <c r="E1021" t="s">
        <v>2161</v>
      </c>
      <c r="F1021">
        <v>1</v>
      </c>
      <c r="G1021" t="s">
        <v>6018</v>
      </c>
      <c r="H1021">
        <v>2023</v>
      </c>
      <c r="I1021" t="s">
        <v>4</v>
      </c>
      <c r="J1021" t="s">
        <v>6007</v>
      </c>
      <c r="K1021" t="s">
        <v>5</v>
      </c>
      <c r="L1021" t="s">
        <v>2160</v>
      </c>
      <c r="P1021" s="4">
        <f t="shared" si="45"/>
        <v>77.77</v>
      </c>
      <c r="Q1021" s="4">
        <v>77.77</v>
      </c>
      <c r="R1021" s="1">
        <f t="shared" si="46"/>
        <v>1</v>
      </c>
      <c r="S1021">
        <v>1</v>
      </c>
      <c r="T1021" t="s">
        <v>7</v>
      </c>
      <c r="U1021" t="str">
        <f t="shared" si="47"/>
        <v>no</v>
      </c>
      <c r="Y1021" t="s">
        <v>6006</v>
      </c>
    </row>
    <row r="1022" spans="1:25" x14ac:dyDescent="0.25">
      <c r="A1022" t="s">
        <v>2102</v>
      </c>
      <c r="B1022" t="s">
        <v>2148</v>
      </c>
      <c r="C1022" t="s">
        <v>2152</v>
      </c>
      <c r="E1022" t="s">
        <v>2162</v>
      </c>
      <c r="F1022">
        <v>1</v>
      </c>
      <c r="G1022" t="s">
        <v>6018</v>
      </c>
      <c r="H1022">
        <v>2021</v>
      </c>
      <c r="I1022" t="s">
        <v>4</v>
      </c>
      <c r="J1022" t="s">
        <v>6007</v>
      </c>
      <c r="K1022" t="s">
        <v>5</v>
      </c>
      <c r="L1022" t="s">
        <v>2160</v>
      </c>
      <c r="P1022" s="4">
        <f t="shared" si="45"/>
        <v>149.04</v>
      </c>
      <c r="Q1022" s="4">
        <v>149.04</v>
      </c>
      <c r="R1022" s="1">
        <f t="shared" si="46"/>
        <v>1</v>
      </c>
      <c r="S1022">
        <v>1</v>
      </c>
      <c r="T1022" t="s">
        <v>11</v>
      </c>
      <c r="U1022" t="str">
        <f t="shared" si="47"/>
        <v>no</v>
      </c>
      <c r="Y1022" t="s">
        <v>6006</v>
      </c>
    </row>
    <row r="1023" spans="1:25" x14ac:dyDescent="0.25">
      <c r="A1023" t="s">
        <v>2102</v>
      </c>
      <c r="B1023" t="s">
        <v>2148</v>
      </c>
      <c r="C1023" t="s">
        <v>2152</v>
      </c>
      <c r="E1023" t="s">
        <v>2163</v>
      </c>
      <c r="F1023">
        <v>1</v>
      </c>
      <c r="G1023" t="s">
        <v>6018</v>
      </c>
      <c r="H1023">
        <v>2018</v>
      </c>
      <c r="I1023" t="s">
        <v>4</v>
      </c>
      <c r="J1023" t="s">
        <v>6007</v>
      </c>
      <c r="K1023" t="s">
        <v>5</v>
      </c>
      <c r="L1023" t="s">
        <v>2160</v>
      </c>
      <c r="P1023" s="4">
        <f t="shared" si="45"/>
        <v>91.2</v>
      </c>
      <c r="Q1023" s="4">
        <v>91.2</v>
      </c>
      <c r="R1023" s="1">
        <f t="shared" si="46"/>
        <v>1</v>
      </c>
      <c r="S1023">
        <v>1</v>
      </c>
      <c r="T1023" t="s">
        <v>11</v>
      </c>
      <c r="U1023" t="str">
        <f t="shared" si="47"/>
        <v>no</v>
      </c>
      <c r="Y1023" t="s">
        <v>6006</v>
      </c>
    </row>
    <row r="1024" spans="1:25" x14ac:dyDescent="0.25">
      <c r="A1024" t="s">
        <v>2102</v>
      </c>
      <c r="B1024" t="s">
        <v>2148</v>
      </c>
      <c r="C1024" t="s">
        <v>2152</v>
      </c>
      <c r="D1024" t="s">
        <v>19</v>
      </c>
      <c r="E1024" t="s">
        <v>2164</v>
      </c>
      <c r="F1024">
        <v>1</v>
      </c>
      <c r="G1024" t="s">
        <v>6018</v>
      </c>
      <c r="H1024">
        <v>2018</v>
      </c>
      <c r="I1024" t="s">
        <v>4</v>
      </c>
      <c r="J1024" t="s">
        <v>6007</v>
      </c>
      <c r="K1024" t="s">
        <v>21</v>
      </c>
      <c r="L1024" t="s">
        <v>22</v>
      </c>
      <c r="M1024" t="s">
        <v>19</v>
      </c>
      <c r="N1024" t="s">
        <v>19</v>
      </c>
      <c r="P1024" s="4">
        <f t="shared" si="45"/>
        <v>50</v>
      </c>
      <c r="Q1024" s="4">
        <v>50</v>
      </c>
      <c r="R1024" s="1">
        <f t="shared" si="46"/>
        <v>0</v>
      </c>
      <c r="S1024">
        <v>0</v>
      </c>
      <c r="T1024" t="s">
        <v>40</v>
      </c>
      <c r="U1024" t="str">
        <f t="shared" si="47"/>
        <v>yes</v>
      </c>
      <c r="Y1024" t="s">
        <v>6006</v>
      </c>
    </row>
    <row r="1025" spans="1:25" x14ac:dyDescent="0.25">
      <c r="A1025" t="s">
        <v>2102</v>
      </c>
      <c r="B1025" t="s">
        <v>2148</v>
      </c>
      <c r="C1025" t="s">
        <v>2152</v>
      </c>
      <c r="D1025" t="s">
        <v>19</v>
      </c>
      <c r="E1025" t="s">
        <v>2165</v>
      </c>
      <c r="F1025">
        <v>1</v>
      </c>
      <c r="G1025" t="s">
        <v>6018</v>
      </c>
      <c r="H1025">
        <v>2017</v>
      </c>
      <c r="I1025" t="s">
        <v>4</v>
      </c>
      <c r="J1025" t="s">
        <v>6007</v>
      </c>
      <c r="K1025" t="s">
        <v>21</v>
      </c>
      <c r="L1025" t="s">
        <v>22</v>
      </c>
      <c r="M1025" t="s">
        <v>19</v>
      </c>
      <c r="N1025" t="s">
        <v>19</v>
      </c>
      <c r="P1025" s="4">
        <f t="shared" si="45"/>
        <v>37</v>
      </c>
      <c r="Q1025" s="4">
        <v>37</v>
      </c>
      <c r="R1025" s="1">
        <f t="shared" si="46"/>
        <v>0</v>
      </c>
      <c r="S1025">
        <v>0</v>
      </c>
      <c r="T1025" t="s">
        <v>40</v>
      </c>
      <c r="U1025" t="str">
        <f t="shared" si="47"/>
        <v>yes</v>
      </c>
      <c r="Y1025" t="s">
        <v>6006</v>
      </c>
    </row>
    <row r="1026" spans="1:25" x14ac:dyDescent="0.25">
      <c r="A1026" t="s">
        <v>2102</v>
      </c>
      <c r="B1026" t="s">
        <v>2148</v>
      </c>
      <c r="C1026" t="s">
        <v>2152</v>
      </c>
      <c r="D1026" t="s">
        <v>19</v>
      </c>
      <c r="E1026" t="s">
        <v>2166</v>
      </c>
      <c r="F1026">
        <v>1</v>
      </c>
      <c r="G1026" t="s">
        <v>6018</v>
      </c>
      <c r="H1026">
        <v>2016</v>
      </c>
      <c r="I1026" t="s">
        <v>4</v>
      </c>
      <c r="J1026" t="s">
        <v>6007</v>
      </c>
      <c r="K1026" t="s">
        <v>21</v>
      </c>
      <c r="L1026" t="s">
        <v>22</v>
      </c>
      <c r="M1026" t="s">
        <v>19</v>
      </c>
      <c r="N1026" t="s">
        <v>23</v>
      </c>
      <c r="O1026" t="s">
        <v>2167</v>
      </c>
      <c r="P1026" s="4">
        <f t="shared" ref="P1026:P1089" si="48">IFERROR(IF(Q1026&gt;0,Q1026*1,0),0)</f>
        <v>72.540000000000006</v>
      </c>
      <c r="Q1026" s="4">
        <v>72.540000000000006</v>
      </c>
      <c r="R1026" s="1">
        <f t="shared" ref="R1026:R1089" si="49">IFERROR(IF(S1026&gt;0,S1026*1,0),0)</f>
        <v>0</v>
      </c>
      <c r="S1026">
        <v>0</v>
      </c>
      <c r="T1026" t="s">
        <v>40</v>
      </c>
      <c r="U1026" t="str">
        <f t="shared" ref="U1026:U1089" si="50">IF(S1026 = 1,"no","yes")</f>
        <v>yes</v>
      </c>
      <c r="Y1026" t="s">
        <v>6006</v>
      </c>
    </row>
    <row r="1027" spans="1:25" x14ac:dyDescent="0.25">
      <c r="A1027" t="s">
        <v>2102</v>
      </c>
      <c r="B1027" t="s">
        <v>2148</v>
      </c>
      <c r="C1027" t="s">
        <v>2168</v>
      </c>
      <c r="E1027" t="s">
        <v>2169</v>
      </c>
      <c r="F1027">
        <v>1</v>
      </c>
      <c r="G1027" t="s">
        <v>6018</v>
      </c>
      <c r="H1027">
        <v>2016</v>
      </c>
      <c r="I1027" t="s">
        <v>4</v>
      </c>
      <c r="J1027" t="s">
        <v>6007</v>
      </c>
      <c r="K1027" t="s">
        <v>5</v>
      </c>
      <c r="L1027" t="s">
        <v>2170</v>
      </c>
      <c r="M1027" t="s">
        <v>347</v>
      </c>
      <c r="P1027" s="4">
        <f t="shared" si="48"/>
        <v>55</v>
      </c>
      <c r="Q1027" s="4">
        <v>55</v>
      </c>
      <c r="R1027" s="1">
        <f t="shared" si="49"/>
        <v>1</v>
      </c>
      <c r="S1027">
        <v>1</v>
      </c>
      <c r="T1027" t="s">
        <v>11</v>
      </c>
      <c r="U1027" t="str">
        <f t="shared" si="50"/>
        <v>no</v>
      </c>
      <c r="Y1027" t="s">
        <v>6006</v>
      </c>
    </row>
    <row r="1028" spans="1:25" x14ac:dyDescent="0.25">
      <c r="A1028" t="s">
        <v>2102</v>
      </c>
      <c r="B1028" t="s">
        <v>2148</v>
      </c>
      <c r="C1028" t="s">
        <v>2168</v>
      </c>
      <c r="E1028" t="s">
        <v>2171</v>
      </c>
      <c r="F1028">
        <v>1</v>
      </c>
      <c r="G1028" t="s">
        <v>6018</v>
      </c>
      <c r="H1028">
        <v>2017</v>
      </c>
      <c r="I1028" t="s">
        <v>4</v>
      </c>
      <c r="J1028" t="s">
        <v>6007</v>
      </c>
      <c r="K1028" t="s">
        <v>5</v>
      </c>
      <c r="L1028" t="s">
        <v>2170</v>
      </c>
      <c r="M1028" t="s">
        <v>347</v>
      </c>
      <c r="P1028" s="4">
        <f t="shared" si="48"/>
        <v>74.34</v>
      </c>
      <c r="Q1028" s="4">
        <v>74.34</v>
      </c>
      <c r="R1028" s="1">
        <f t="shared" si="49"/>
        <v>1</v>
      </c>
      <c r="S1028">
        <v>1</v>
      </c>
      <c r="T1028" t="s">
        <v>11</v>
      </c>
      <c r="U1028" t="str">
        <f t="shared" si="50"/>
        <v>no</v>
      </c>
      <c r="Y1028" t="s">
        <v>6006</v>
      </c>
    </row>
    <row r="1029" spans="1:25" x14ac:dyDescent="0.25">
      <c r="A1029" t="s">
        <v>2102</v>
      </c>
      <c r="B1029" t="s">
        <v>2148</v>
      </c>
      <c r="C1029" t="s">
        <v>2168</v>
      </c>
      <c r="D1029" t="s">
        <v>2172</v>
      </c>
      <c r="E1029" t="s">
        <v>2173</v>
      </c>
      <c r="F1029">
        <v>1</v>
      </c>
      <c r="G1029" t="s">
        <v>6018</v>
      </c>
      <c r="H1029">
        <v>2017</v>
      </c>
      <c r="I1029" t="s">
        <v>4</v>
      </c>
      <c r="J1029" t="s">
        <v>6007</v>
      </c>
      <c r="K1029" t="s">
        <v>334</v>
      </c>
      <c r="L1029" t="s">
        <v>2172</v>
      </c>
      <c r="O1029" t="s">
        <v>2174</v>
      </c>
      <c r="P1029" s="4">
        <f t="shared" si="48"/>
        <v>117</v>
      </c>
      <c r="Q1029" s="4">
        <v>117</v>
      </c>
      <c r="R1029" s="1">
        <f t="shared" si="49"/>
        <v>1</v>
      </c>
      <c r="S1029">
        <v>1</v>
      </c>
      <c r="T1029" t="s">
        <v>11</v>
      </c>
      <c r="U1029" t="str">
        <f t="shared" si="50"/>
        <v>no</v>
      </c>
      <c r="Y1029" t="s">
        <v>6006</v>
      </c>
    </row>
    <row r="1030" spans="1:25" x14ac:dyDescent="0.25">
      <c r="A1030" t="s">
        <v>2102</v>
      </c>
      <c r="B1030" t="s">
        <v>2148</v>
      </c>
      <c r="C1030" t="s">
        <v>2168</v>
      </c>
      <c r="E1030" t="s">
        <v>2175</v>
      </c>
      <c r="F1030">
        <v>1</v>
      </c>
      <c r="G1030" t="s">
        <v>6018</v>
      </c>
      <c r="H1030">
        <v>2018</v>
      </c>
      <c r="I1030" t="s">
        <v>4</v>
      </c>
      <c r="J1030" t="s">
        <v>6007</v>
      </c>
      <c r="K1030" t="s">
        <v>5</v>
      </c>
      <c r="L1030" t="s">
        <v>2176</v>
      </c>
      <c r="P1030" s="4">
        <f t="shared" si="48"/>
        <v>88</v>
      </c>
      <c r="Q1030" s="4">
        <v>88</v>
      </c>
      <c r="R1030" s="1">
        <f t="shared" si="49"/>
        <v>1</v>
      </c>
      <c r="S1030">
        <v>1</v>
      </c>
      <c r="T1030" t="s">
        <v>11</v>
      </c>
      <c r="U1030" t="str">
        <f t="shared" si="50"/>
        <v>no</v>
      </c>
      <c r="Y1030" t="s">
        <v>6006</v>
      </c>
    </row>
    <row r="1031" spans="1:25" x14ac:dyDescent="0.25">
      <c r="A1031" t="s">
        <v>2102</v>
      </c>
      <c r="B1031" t="s">
        <v>2148</v>
      </c>
      <c r="C1031" t="s">
        <v>2168</v>
      </c>
      <c r="D1031" t="s">
        <v>2177</v>
      </c>
      <c r="E1031" t="s">
        <v>2178</v>
      </c>
      <c r="F1031">
        <v>1</v>
      </c>
      <c r="G1031" t="s">
        <v>6018</v>
      </c>
      <c r="H1031">
        <v>2022</v>
      </c>
      <c r="I1031" t="s">
        <v>4</v>
      </c>
      <c r="J1031" t="s">
        <v>6007</v>
      </c>
      <c r="K1031" t="s">
        <v>5</v>
      </c>
      <c r="L1031" t="s">
        <v>2176</v>
      </c>
      <c r="P1031" s="4">
        <f t="shared" si="48"/>
        <v>157.5</v>
      </c>
      <c r="Q1031" s="4">
        <v>157.5</v>
      </c>
      <c r="R1031" s="1">
        <f t="shared" si="49"/>
        <v>1</v>
      </c>
      <c r="S1031">
        <v>1</v>
      </c>
      <c r="T1031" t="s">
        <v>7</v>
      </c>
      <c r="U1031" t="str">
        <f t="shared" si="50"/>
        <v>no</v>
      </c>
      <c r="Y1031" t="s">
        <v>6006</v>
      </c>
    </row>
    <row r="1032" spans="1:25" x14ac:dyDescent="0.25">
      <c r="A1032" t="s">
        <v>2102</v>
      </c>
      <c r="B1032" t="s">
        <v>2148</v>
      </c>
      <c r="C1032" t="s">
        <v>2168</v>
      </c>
      <c r="D1032" t="s">
        <v>2179</v>
      </c>
      <c r="E1032" t="s">
        <v>2180</v>
      </c>
      <c r="F1032">
        <v>1</v>
      </c>
      <c r="G1032" t="s">
        <v>6018</v>
      </c>
      <c r="H1032">
        <v>2020</v>
      </c>
      <c r="I1032" t="s">
        <v>4</v>
      </c>
      <c r="J1032" t="s">
        <v>6007</v>
      </c>
      <c r="K1032" t="s">
        <v>5</v>
      </c>
      <c r="L1032" t="s">
        <v>2181</v>
      </c>
      <c r="P1032" s="4">
        <f t="shared" si="48"/>
        <v>80</v>
      </c>
      <c r="Q1032" s="4">
        <v>80</v>
      </c>
      <c r="R1032" s="1">
        <f t="shared" si="49"/>
        <v>1</v>
      </c>
      <c r="S1032">
        <v>1</v>
      </c>
      <c r="T1032" t="s">
        <v>11</v>
      </c>
      <c r="U1032" t="str">
        <f t="shared" si="50"/>
        <v>no</v>
      </c>
      <c r="Y1032" t="s">
        <v>6006</v>
      </c>
    </row>
    <row r="1033" spans="1:25" x14ac:dyDescent="0.25">
      <c r="A1033" t="s">
        <v>2102</v>
      </c>
      <c r="B1033" t="s">
        <v>2148</v>
      </c>
      <c r="C1033" t="s">
        <v>2168</v>
      </c>
      <c r="D1033" t="s">
        <v>2179</v>
      </c>
      <c r="E1033" t="s">
        <v>2182</v>
      </c>
      <c r="F1033">
        <v>1</v>
      </c>
      <c r="G1033" t="s">
        <v>6018</v>
      </c>
      <c r="H1033">
        <v>2022</v>
      </c>
      <c r="I1033" t="s">
        <v>4</v>
      </c>
      <c r="J1033" t="s">
        <v>6007</v>
      </c>
      <c r="K1033" t="s">
        <v>5</v>
      </c>
      <c r="L1033" t="s">
        <v>2181</v>
      </c>
      <c r="P1033" s="4">
        <f t="shared" si="48"/>
        <v>195</v>
      </c>
      <c r="Q1033" s="4">
        <v>195</v>
      </c>
      <c r="R1033" s="1">
        <f t="shared" si="49"/>
        <v>1</v>
      </c>
      <c r="S1033">
        <v>1</v>
      </c>
      <c r="T1033" t="s">
        <v>7</v>
      </c>
      <c r="U1033" t="str">
        <f t="shared" si="50"/>
        <v>no</v>
      </c>
      <c r="Y1033" t="s">
        <v>6006</v>
      </c>
    </row>
    <row r="1034" spans="1:25" x14ac:dyDescent="0.25">
      <c r="A1034" t="s">
        <v>2102</v>
      </c>
      <c r="B1034" t="s">
        <v>2148</v>
      </c>
      <c r="C1034" t="s">
        <v>2168</v>
      </c>
      <c r="D1034" t="s">
        <v>2183</v>
      </c>
      <c r="E1034" t="s">
        <v>2184</v>
      </c>
      <c r="F1034">
        <v>1</v>
      </c>
      <c r="G1034" t="s">
        <v>6018</v>
      </c>
      <c r="H1034">
        <v>2018</v>
      </c>
      <c r="I1034" t="s">
        <v>4</v>
      </c>
      <c r="J1034" t="s">
        <v>6007</v>
      </c>
      <c r="K1034" t="s">
        <v>5</v>
      </c>
      <c r="L1034" t="s">
        <v>2185</v>
      </c>
      <c r="M1034" t="s">
        <v>347</v>
      </c>
      <c r="P1034" s="4">
        <f t="shared" si="48"/>
        <v>48.36</v>
      </c>
      <c r="Q1034" s="4">
        <v>48.36</v>
      </c>
      <c r="R1034" s="1">
        <f t="shared" si="49"/>
        <v>1</v>
      </c>
      <c r="S1034">
        <v>1</v>
      </c>
      <c r="T1034" t="s">
        <v>11</v>
      </c>
      <c r="U1034" t="str">
        <f t="shared" si="50"/>
        <v>no</v>
      </c>
      <c r="Y1034" t="s">
        <v>6006</v>
      </c>
    </row>
    <row r="1035" spans="1:25" x14ac:dyDescent="0.25">
      <c r="A1035" t="s">
        <v>2102</v>
      </c>
      <c r="B1035" t="s">
        <v>2148</v>
      </c>
      <c r="C1035" t="s">
        <v>2168</v>
      </c>
      <c r="E1035" t="s">
        <v>2186</v>
      </c>
      <c r="F1035">
        <v>1</v>
      </c>
      <c r="G1035" t="s">
        <v>6018</v>
      </c>
      <c r="H1035">
        <v>2023</v>
      </c>
      <c r="I1035" t="s">
        <v>4</v>
      </c>
      <c r="J1035" t="s">
        <v>6007</v>
      </c>
      <c r="K1035" t="s">
        <v>5</v>
      </c>
      <c r="L1035" t="s">
        <v>2187</v>
      </c>
      <c r="O1035" t="s">
        <v>2188</v>
      </c>
      <c r="P1035" s="4">
        <f t="shared" si="48"/>
        <v>59.76</v>
      </c>
      <c r="Q1035" s="4">
        <v>59.76</v>
      </c>
      <c r="R1035" s="1">
        <f t="shared" si="49"/>
        <v>1</v>
      </c>
      <c r="S1035">
        <v>1</v>
      </c>
      <c r="T1035" t="s">
        <v>7</v>
      </c>
      <c r="U1035" t="str">
        <f t="shared" si="50"/>
        <v>no</v>
      </c>
      <c r="Y1035" t="s">
        <v>6006</v>
      </c>
    </row>
    <row r="1036" spans="1:25" x14ac:dyDescent="0.25">
      <c r="A1036" t="s">
        <v>2102</v>
      </c>
      <c r="B1036" t="s">
        <v>2148</v>
      </c>
      <c r="C1036" t="s">
        <v>2168</v>
      </c>
      <c r="E1036" t="s">
        <v>2189</v>
      </c>
      <c r="F1036">
        <v>1</v>
      </c>
      <c r="G1036" t="s">
        <v>6018</v>
      </c>
      <c r="H1036">
        <v>2022</v>
      </c>
      <c r="I1036" t="s">
        <v>4</v>
      </c>
      <c r="J1036" t="s">
        <v>6007</v>
      </c>
      <c r="K1036" t="s">
        <v>574</v>
      </c>
      <c r="L1036" t="s">
        <v>787</v>
      </c>
      <c r="P1036" s="4">
        <f t="shared" si="48"/>
        <v>28.5</v>
      </c>
      <c r="Q1036" s="4">
        <v>28.5</v>
      </c>
      <c r="R1036" s="1">
        <f t="shared" si="49"/>
        <v>1</v>
      </c>
      <c r="S1036">
        <v>1</v>
      </c>
      <c r="T1036" t="s">
        <v>7</v>
      </c>
      <c r="U1036" t="str">
        <f t="shared" si="50"/>
        <v>no</v>
      </c>
      <c r="Y1036" t="s">
        <v>6006</v>
      </c>
    </row>
    <row r="1037" spans="1:25" x14ac:dyDescent="0.25">
      <c r="A1037" t="s">
        <v>2102</v>
      </c>
      <c r="B1037" t="s">
        <v>2148</v>
      </c>
      <c r="C1037" t="s">
        <v>2190</v>
      </c>
      <c r="E1037" t="s">
        <v>2191</v>
      </c>
      <c r="F1037">
        <v>1</v>
      </c>
      <c r="G1037" t="s">
        <v>6018</v>
      </c>
      <c r="H1037">
        <v>2015</v>
      </c>
      <c r="I1037" t="s">
        <v>4</v>
      </c>
      <c r="J1037" t="s">
        <v>6007</v>
      </c>
      <c r="K1037" t="s">
        <v>5</v>
      </c>
      <c r="L1037" t="s">
        <v>2176</v>
      </c>
      <c r="P1037" s="4">
        <f t="shared" si="48"/>
        <v>62.4</v>
      </c>
      <c r="Q1037" s="4">
        <v>62.4</v>
      </c>
      <c r="R1037" s="1">
        <f t="shared" si="49"/>
        <v>1</v>
      </c>
      <c r="S1037">
        <v>1</v>
      </c>
      <c r="T1037" t="s">
        <v>40</v>
      </c>
      <c r="U1037" t="str">
        <f t="shared" si="50"/>
        <v>no</v>
      </c>
      <c r="Y1037" t="s">
        <v>6006</v>
      </c>
    </row>
    <row r="1038" spans="1:25" x14ac:dyDescent="0.25">
      <c r="A1038" t="s">
        <v>2102</v>
      </c>
      <c r="B1038" t="s">
        <v>2148</v>
      </c>
      <c r="C1038" t="s">
        <v>2190</v>
      </c>
      <c r="E1038" t="s">
        <v>2192</v>
      </c>
      <c r="F1038">
        <v>1</v>
      </c>
      <c r="G1038" t="s">
        <v>6018</v>
      </c>
      <c r="H1038">
        <v>2012</v>
      </c>
      <c r="I1038" t="s">
        <v>4</v>
      </c>
      <c r="J1038" t="s">
        <v>6007</v>
      </c>
      <c r="K1038" t="s">
        <v>580</v>
      </c>
      <c r="L1038" t="s">
        <v>2193</v>
      </c>
      <c r="M1038" t="s">
        <v>1209</v>
      </c>
      <c r="N1038" t="s">
        <v>1209</v>
      </c>
      <c r="P1038" s="4">
        <f t="shared" si="48"/>
        <v>250</v>
      </c>
      <c r="Q1038" s="4">
        <v>250</v>
      </c>
      <c r="R1038" s="1">
        <f t="shared" si="49"/>
        <v>1</v>
      </c>
      <c r="S1038">
        <v>1</v>
      </c>
      <c r="T1038" t="s">
        <v>582</v>
      </c>
      <c r="U1038" t="str">
        <f t="shared" si="50"/>
        <v>no</v>
      </c>
      <c r="Y1038" t="s">
        <v>6006</v>
      </c>
    </row>
    <row r="1039" spans="1:25" x14ac:dyDescent="0.25">
      <c r="A1039" t="s">
        <v>2102</v>
      </c>
      <c r="B1039" t="s">
        <v>2148</v>
      </c>
      <c r="C1039" t="s">
        <v>2190</v>
      </c>
      <c r="E1039" t="s">
        <v>2194</v>
      </c>
      <c r="F1039">
        <v>1</v>
      </c>
      <c r="G1039" t="s">
        <v>6018</v>
      </c>
      <c r="H1039">
        <v>2015</v>
      </c>
      <c r="I1039" t="s">
        <v>4</v>
      </c>
      <c r="J1039" t="s">
        <v>6007</v>
      </c>
      <c r="K1039" t="s">
        <v>580</v>
      </c>
      <c r="L1039" t="s">
        <v>2195</v>
      </c>
      <c r="M1039" t="s">
        <v>1209</v>
      </c>
      <c r="N1039" t="s">
        <v>1209</v>
      </c>
      <c r="P1039" s="4">
        <f t="shared" si="48"/>
        <v>55.64</v>
      </c>
      <c r="Q1039" s="4">
        <v>55.64</v>
      </c>
      <c r="R1039" s="1">
        <f t="shared" si="49"/>
        <v>1</v>
      </c>
      <c r="S1039">
        <v>1</v>
      </c>
      <c r="T1039" t="s">
        <v>40</v>
      </c>
      <c r="U1039" t="str">
        <f t="shared" si="50"/>
        <v>no</v>
      </c>
      <c r="Y1039" t="s">
        <v>6006</v>
      </c>
    </row>
    <row r="1040" spans="1:25" x14ac:dyDescent="0.25">
      <c r="A1040" t="s">
        <v>2102</v>
      </c>
      <c r="B1040" t="s">
        <v>2148</v>
      </c>
      <c r="C1040" t="s">
        <v>2190</v>
      </c>
      <c r="E1040" t="s">
        <v>2196</v>
      </c>
      <c r="F1040">
        <v>1</v>
      </c>
      <c r="G1040" t="s">
        <v>6018</v>
      </c>
      <c r="H1040">
        <v>2015</v>
      </c>
      <c r="I1040" t="s">
        <v>4</v>
      </c>
      <c r="J1040" t="s">
        <v>6007</v>
      </c>
      <c r="K1040" t="s">
        <v>21</v>
      </c>
      <c r="L1040" t="s">
        <v>22</v>
      </c>
      <c r="M1040" t="s">
        <v>1009</v>
      </c>
      <c r="N1040" t="s">
        <v>56</v>
      </c>
      <c r="O1040" t="s">
        <v>2197</v>
      </c>
      <c r="P1040" s="4">
        <f t="shared" si="48"/>
        <v>40.799999999999997</v>
      </c>
      <c r="Q1040" s="4">
        <v>40.799999999999997</v>
      </c>
      <c r="R1040" s="1">
        <f t="shared" si="49"/>
        <v>0</v>
      </c>
      <c r="S1040">
        <v>0</v>
      </c>
      <c r="T1040" t="s">
        <v>17</v>
      </c>
      <c r="U1040" t="str">
        <f t="shared" si="50"/>
        <v>yes</v>
      </c>
      <c r="Y1040" t="s">
        <v>6006</v>
      </c>
    </row>
    <row r="1041" spans="1:25" x14ac:dyDescent="0.25">
      <c r="A1041" t="s">
        <v>2102</v>
      </c>
      <c r="B1041" t="s">
        <v>2148</v>
      </c>
      <c r="C1041" t="s">
        <v>2190</v>
      </c>
      <c r="E1041" t="s">
        <v>2198</v>
      </c>
      <c r="F1041">
        <v>1</v>
      </c>
      <c r="G1041" t="s">
        <v>6018</v>
      </c>
      <c r="H1041">
        <v>2014</v>
      </c>
      <c r="I1041" t="s">
        <v>4</v>
      </c>
      <c r="J1041" t="s">
        <v>6007</v>
      </c>
      <c r="K1041" t="s">
        <v>5</v>
      </c>
      <c r="L1041" t="s">
        <v>2199</v>
      </c>
      <c r="M1041" t="s">
        <v>1209</v>
      </c>
      <c r="N1041" t="s">
        <v>1209</v>
      </c>
      <c r="P1041" s="4">
        <f t="shared" si="48"/>
        <v>23.92</v>
      </c>
      <c r="Q1041" s="4">
        <v>23.92</v>
      </c>
      <c r="R1041" s="1">
        <f t="shared" si="49"/>
        <v>1</v>
      </c>
      <c r="S1041">
        <v>1</v>
      </c>
      <c r="T1041" t="s">
        <v>11</v>
      </c>
      <c r="U1041" t="str">
        <f t="shared" si="50"/>
        <v>no</v>
      </c>
      <c r="Y1041" t="s">
        <v>6006</v>
      </c>
    </row>
    <row r="1042" spans="1:25" x14ac:dyDescent="0.25">
      <c r="A1042" t="s">
        <v>2102</v>
      </c>
      <c r="B1042" t="s">
        <v>2148</v>
      </c>
      <c r="C1042" t="s">
        <v>2190</v>
      </c>
      <c r="E1042" t="s">
        <v>2200</v>
      </c>
      <c r="F1042">
        <v>1</v>
      </c>
      <c r="G1042" t="s">
        <v>6018</v>
      </c>
      <c r="H1042">
        <v>2014</v>
      </c>
      <c r="I1042" t="s">
        <v>4</v>
      </c>
      <c r="J1042" t="s">
        <v>6007</v>
      </c>
      <c r="K1042" t="s">
        <v>5</v>
      </c>
      <c r="L1042" t="s">
        <v>2199</v>
      </c>
      <c r="M1042" t="s">
        <v>1209</v>
      </c>
      <c r="N1042" t="s">
        <v>1209</v>
      </c>
      <c r="P1042" s="4">
        <f t="shared" si="48"/>
        <v>46.25</v>
      </c>
      <c r="Q1042" s="4">
        <v>46.25</v>
      </c>
      <c r="R1042" s="1">
        <f t="shared" si="49"/>
        <v>1</v>
      </c>
      <c r="S1042">
        <v>1</v>
      </c>
      <c r="T1042" t="s">
        <v>11</v>
      </c>
      <c r="U1042" t="str">
        <f t="shared" si="50"/>
        <v>no</v>
      </c>
      <c r="Y1042" t="s">
        <v>6006</v>
      </c>
    </row>
    <row r="1043" spans="1:25" x14ac:dyDescent="0.25">
      <c r="A1043" t="s">
        <v>2102</v>
      </c>
      <c r="B1043" t="s">
        <v>2201</v>
      </c>
      <c r="C1043" t="s">
        <v>2202</v>
      </c>
      <c r="E1043" t="s">
        <v>2203</v>
      </c>
      <c r="F1043">
        <v>1</v>
      </c>
      <c r="G1043" t="s">
        <v>6018</v>
      </c>
      <c r="H1043">
        <v>2018</v>
      </c>
      <c r="I1043" t="s">
        <v>4</v>
      </c>
      <c r="J1043" t="s">
        <v>6007</v>
      </c>
      <c r="K1043" t="s">
        <v>5</v>
      </c>
      <c r="L1043" t="s">
        <v>2204</v>
      </c>
      <c r="M1043" t="s">
        <v>2205</v>
      </c>
      <c r="P1043" s="4">
        <f t="shared" si="48"/>
        <v>181.54</v>
      </c>
      <c r="Q1043" s="4">
        <v>181.54</v>
      </c>
      <c r="R1043" s="1">
        <f t="shared" si="49"/>
        <v>1</v>
      </c>
      <c r="S1043">
        <v>1</v>
      </c>
      <c r="T1043" t="s">
        <v>11</v>
      </c>
      <c r="U1043" t="str">
        <f t="shared" si="50"/>
        <v>no</v>
      </c>
      <c r="Y1043" t="s">
        <v>6006</v>
      </c>
    </row>
    <row r="1044" spans="1:25" x14ac:dyDescent="0.25">
      <c r="A1044" t="s">
        <v>2102</v>
      </c>
      <c r="B1044" t="s">
        <v>2201</v>
      </c>
      <c r="C1044" t="s">
        <v>2202</v>
      </c>
      <c r="E1044" t="s">
        <v>2206</v>
      </c>
      <c r="F1044">
        <v>1</v>
      </c>
      <c r="G1044" t="s">
        <v>6018</v>
      </c>
      <c r="H1044">
        <v>2018</v>
      </c>
      <c r="I1044" t="s">
        <v>4</v>
      </c>
      <c r="J1044" t="s">
        <v>6007</v>
      </c>
      <c r="K1044" t="s">
        <v>5</v>
      </c>
      <c r="L1044" t="s">
        <v>2204</v>
      </c>
      <c r="M1044" t="s">
        <v>2205</v>
      </c>
      <c r="P1044" s="4">
        <f t="shared" si="48"/>
        <v>76.559999999999988</v>
      </c>
      <c r="Q1044" s="4">
        <v>76.559999999999988</v>
      </c>
      <c r="R1044" s="1">
        <f t="shared" si="49"/>
        <v>1</v>
      </c>
      <c r="S1044">
        <v>1</v>
      </c>
      <c r="T1044" t="s">
        <v>11</v>
      </c>
      <c r="U1044" t="str">
        <f t="shared" si="50"/>
        <v>no</v>
      </c>
      <c r="Y1044" t="s">
        <v>6006</v>
      </c>
    </row>
    <row r="1045" spans="1:25" x14ac:dyDescent="0.25">
      <c r="A1045" t="s">
        <v>2102</v>
      </c>
      <c r="B1045" t="s">
        <v>2201</v>
      </c>
      <c r="C1045" t="s">
        <v>2202</v>
      </c>
      <c r="E1045" t="s">
        <v>2207</v>
      </c>
      <c r="F1045">
        <v>1</v>
      </c>
      <c r="G1045" t="s">
        <v>6018</v>
      </c>
      <c r="H1045">
        <v>2021</v>
      </c>
      <c r="I1045" t="s">
        <v>4</v>
      </c>
      <c r="J1045" t="s">
        <v>6007</v>
      </c>
      <c r="K1045" t="s">
        <v>5</v>
      </c>
      <c r="L1045" t="s">
        <v>2204</v>
      </c>
      <c r="M1045" t="s">
        <v>2205</v>
      </c>
      <c r="P1045" s="4">
        <f t="shared" si="48"/>
        <v>145.86000000000001</v>
      </c>
      <c r="Q1045" s="4">
        <v>145.86000000000001</v>
      </c>
      <c r="R1045" s="1">
        <f t="shared" si="49"/>
        <v>1</v>
      </c>
      <c r="S1045">
        <v>1</v>
      </c>
      <c r="T1045" t="s">
        <v>11</v>
      </c>
      <c r="U1045" t="str">
        <f t="shared" si="50"/>
        <v>no</v>
      </c>
      <c r="Y1045" t="s">
        <v>6006</v>
      </c>
    </row>
    <row r="1046" spans="1:25" x14ac:dyDescent="0.25">
      <c r="A1046" t="s">
        <v>2102</v>
      </c>
      <c r="B1046" t="s">
        <v>2201</v>
      </c>
      <c r="C1046" t="s">
        <v>2202</v>
      </c>
      <c r="E1046" t="s">
        <v>2208</v>
      </c>
      <c r="F1046">
        <v>1</v>
      </c>
      <c r="G1046" t="s">
        <v>6018</v>
      </c>
      <c r="H1046">
        <v>2022</v>
      </c>
      <c r="I1046" t="s">
        <v>4</v>
      </c>
      <c r="J1046" t="s">
        <v>6007</v>
      </c>
      <c r="K1046" t="s">
        <v>5</v>
      </c>
      <c r="L1046" t="s">
        <v>2204</v>
      </c>
      <c r="M1046" t="s">
        <v>2205</v>
      </c>
      <c r="P1046" s="4">
        <f t="shared" si="48"/>
        <v>75</v>
      </c>
      <c r="Q1046" s="4">
        <v>75</v>
      </c>
      <c r="R1046" s="1">
        <f t="shared" si="49"/>
        <v>1</v>
      </c>
      <c r="S1046">
        <v>1</v>
      </c>
      <c r="T1046" t="s">
        <v>7</v>
      </c>
      <c r="U1046" t="str">
        <f t="shared" si="50"/>
        <v>no</v>
      </c>
      <c r="Y1046" t="s">
        <v>6006</v>
      </c>
    </row>
    <row r="1047" spans="1:25" x14ac:dyDescent="0.25">
      <c r="A1047" t="s">
        <v>2102</v>
      </c>
      <c r="B1047" t="s">
        <v>2209</v>
      </c>
      <c r="C1047" t="s">
        <v>2209</v>
      </c>
      <c r="D1047" t="s">
        <v>2210</v>
      </c>
      <c r="E1047" t="s">
        <v>2211</v>
      </c>
      <c r="F1047">
        <v>1</v>
      </c>
      <c r="G1047" t="s">
        <v>6018</v>
      </c>
      <c r="H1047">
        <v>2018</v>
      </c>
      <c r="I1047" t="s">
        <v>4</v>
      </c>
      <c r="J1047" t="s">
        <v>6007</v>
      </c>
      <c r="K1047" t="s">
        <v>580</v>
      </c>
      <c r="L1047" t="s">
        <v>575</v>
      </c>
      <c r="M1047" t="s">
        <v>1077</v>
      </c>
      <c r="O1047" t="s">
        <v>2212</v>
      </c>
      <c r="P1047" s="4">
        <f t="shared" si="48"/>
        <v>66.56</v>
      </c>
      <c r="Q1047" s="4">
        <v>66.56</v>
      </c>
      <c r="R1047" s="1">
        <f t="shared" si="49"/>
        <v>1</v>
      </c>
      <c r="S1047">
        <v>1</v>
      </c>
      <c r="T1047" t="s">
        <v>11</v>
      </c>
      <c r="U1047" t="str">
        <f t="shared" si="50"/>
        <v>no</v>
      </c>
      <c r="Y1047" t="s">
        <v>6006</v>
      </c>
    </row>
    <row r="1048" spans="1:25" x14ac:dyDescent="0.25">
      <c r="A1048" t="s">
        <v>2102</v>
      </c>
      <c r="B1048" t="s">
        <v>2213</v>
      </c>
      <c r="C1048" t="s">
        <v>2214</v>
      </c>
      <c r="D1048" t="s">
        <v>2214</v>
      </c>
      <c r="E1048" t="s">
        <v>2215</v>
      </c>
      <c r="F1048">
        <v>1</v>
      </c>
      <c r="G1048" t="s">
        <v>6018</v>
      </c>
      <c r="H1048">
        <v>2021</v>
      </c>
      <c r="I1048" t="s">
        <v>4</v>
      </c>
      <c r="J1048" t="s">
        <v>6007</v>
      </c>
      <c r="K1048" t="s">
        <v>574</v>
      </c>
      <c r="L1048" t="s">
        <v>787</v>
      </c>
      <c r="P1048" s="4">
        <f t="shared" si="48"/>
        <v>39</v>
      </c>
      <c r="Q1048" s="4">
        <v>39</v>
      </c>
      <c r="R1048" s="1">
        <f t="shared" si="49"/>
        <v>1</v>
      </c>
      <c r="S1048">
        <v>1</v>
      </c>
      <c r="T1048" t="s">
        <v>7</v>
      </c>
      <c r="U1048" t="str">
        <f t="shared" si="50"/>
        <v>no</v>
      </c>
      <c r="Y1048" t="s">
        <v>6006</v>
      </c>
    </row>
    <row r="1049" spans="1:25" x14ac:dyDescent="0.25">
      <c r="A1049" t="s">
        <v>2102</v>
      </c>
      <c r="B1049" t="s">
        <v>2115</v>
      </c>
      <c r="C1049" t="s">
        <v>2216</v>
      </c>
      <c r="D1049" t="s">
        <v>2217</v>
      </c>
      <c r="E1049" t="s">
        <v>2218</v>
      </c>
      <c r="F1049">
        <v>1</v>
      </c>
      <c r="G1049" t="s">
        <v>6018</v>
      </c>
      <c r="H1049">
        <v>2019</v>
      </c>
      <c r="I1049" t="s">
        <v>4</v>
      </c>
      <c r="J1049" t="s">
        <v>6007</v>
      </c>
      <c r="K1049" t="s">
        <v>334</v>
      </c>
      <c r="L1049" t="s">
        <v>2219</v>
      </c>
      <c r="M1049" t="s">
        <v>356</v>
      </c>
      <c r="N1049" t="s">
        <v>23</v>
      </c>
      <c r="O1049" t="s">
        <v>2220</v>
      </c>
      <c r="P1049" s="4">
        <f t="shared" si="48"/>
        <v>201</v>
      </c>
      <c r="Q1049" s="4">
        <v>201</v>
      </c>
      <c r="R1049" s="1">
        <f t="shared" si="49"/>
        <v>1</v>
      </c>
      <c r="S1049">
        <v>1</v>
      </c>
      <c r="T1049" t="s">
        <v>11</v>
      </c>
      <c r="U1049" t="str">
        <f t="shared" si="50"/>
        <v>no</v>
      </c>
      <c r="Y1049" t="s">
        <v>6006</v>
      </c>
    </row>
    <row r="1050" spans="1:25" x14ac:dyDescent="0.25">
      <c r="A1050" t="s">
        <v>2102</v>
      </c>
      <c r="B1050" t="s">
        <v>2115</v>
      </c>
      <c r="C1050" t="s">
        <v>2216</v>
      </c>
      <c r="E1050" t="s">
        <v>2221</v>
      </c>
      <c r="F1050">
        <v>1</v>
      </c>
      <c r="G1050" t="s">
        <v>6018</v>
      </c>
      <c r="H1050">
        <v>2020</v>
      </c>
      <c r="I1050" t="s">
        <v>4</v>
      </c>
      <c r="J1050" t="s">
        <v>6007</v>
      </c>
      <c r="K1050" t="s">
        <v>5</v>
      </c>
      <c r="L1050" t="s">
        <v>2222</v>
      </c>
      <c r="M1050" t="s">
        <v>2223</v>
      </c>
      <c r="O1050" t="s">
        <v>2224</v>
      </c>
      <c r="P1050" s="4">
        <f t="shared" si="48"/>
        <v>123</v>
      </c>
      <c r="Q1050" s="4">
        <v>123</v>
      </c>
      <c r="R1050" s="1">
        <f t="shared" si="49"/>
        <v>1</v>
      </c>
      <c r="S1050">
        <v>1</v>
      </c>
      <c r="T1050" t="s">
        <v>40</v>
      </c>
      <c r="U1050" t="str">
        <f t="shared" si="50"/>
        <v>no</v>
      </c>
      <c r="Y1050" t="s">
        <v>6006</v>
      </c>
    </row>
    <row r="1051" spans="1:25" x14ac:dyDescent="0.25">
      <c r="A1051" t="s">
        <v>2102</v>
      </c>
      <c r="B1051" t="s">
        <v>2201</v>
      </c>
      <c r="C1051" t="s">
        <v>2225</v>
      </c>
      <c r="E1051" t="s">
        <v>2226</v>
      </c>
      <c r="F1051">
        <v>1</v>
      </c>
      <c r="G1051" t="s">
        <v>6018</v>
      </c>
      <c r="H1051">
        <v>2017</v>
      </c>
      <c r="I1051" t="s">
        <v>4</v>
      </c>
      <c r="J1051" t="s">
        <v>6007</v>
      </c>
      <c r="K1051" t="s">
        <v>334</v>
      </c>
      <c r="L1051" t="s">
        <v>2227</v>
      </c>
      <c r="M1051" t="s">
        <v>347</v>
      </c>
      <c r="P1051" s="4">
        <f t="shared" si="48"/>
        <v>66.7</v>
      </c>
      <c r="Q1051" s="4">
        <v>66.7</v>
      </c>
      <c r="R1051" s="1">
        <f t="shared" si="49"/>
        <v>1</v>
      </c>
      <c r="S1051">
        <v>1</v>
      </c>
      <c r="T1051" t="s">
        <v>11</v>
      </c>
      <c r="U1051" t="str">
        <f t="shared" si="50"/>
        <v>no</v>
      </c>
      <c r="Y1051" t="s">
        <v>6006</v>
      </c>
    </row>
    <row r="1052" spans="1:25" x14ac:dyDescent="0.25">
      <c r="A1052" t="s">
        <v>2102</v>
      </c>
      <c r="B1052" t="s">
        <v>2103</v>
      </c>
      <c r="C1052" t="s">
        <v>2228</v>
      </c>
      <c r="D1052" t="s">
        <v>2229</v>
      </c>
      <c r="E1052" t="s">
        <v>2230</v>
      </c>
      <c r="F1052">
        <v>1</v>
      </c>
      <c r="G1052" t="s">
        <v>6018</v>
      </c>
      <c r="H1052">
        <v>2023</v>
      </c>
      <c r="I1052" t="s">
        <v>4</v>
      </c>
      <c r="J1052" t="s">
        <v>6007</v>
      </c>
      <c r="K1052" t="s">
        <v>5</v>
      </c>
      <c r="L1052" t="s">
        <v>2229</v>
      </c>
      <c r="M1052" t="s">
        <v>2231</v>
      </c>
      <c r="P1052" s="4">
        <f t="shared" si="48"/>
        <v>45.9</v>
      </c>
      <c r="Q1052" s="4">
        <v>45.9</v>
      </c>
      <c r="R1052" s="1">
        <f t="shared" si="49"/>
        <v>1</v>
      </c>
      <c r="S1052">
        <v>1</v>
      </c>
      <c r="T1052" t="s">
        <v>7</v>
      </c>
      <c r="U1052" t="str">
        <f t="shared" si="50"/>
        <v>no</v>
      </c>
      <c r="Y1052" t="s">
        <v>6006</v>
      </c>
    </row>
    <row r="1053" spans="1:25" x14ac:dyDescent="0.25">
      <c r="A1053" t="s">
        <v>2102</v>
      </c>
      <c r="B1053" t="s">
        <v>2232</v>
      </c>
      <c r="C1053" t="s">
        <v>2232</v>
      </c>
      <c r="D1053" t="s">
        <v>2233</v>
      </c>
      <c r="E1053" t="s">
        <v>2234</v>
      </c>
      <c r="F1053">
        <v>1</v>
      </c>
      <c r="G1053" t="s">
        <v>6018</v>
      </c>
      <c r="H1053">
        <v>2020</v>
      </c>
      <c r="I1053" t="s">
        <v>4</v>
      </c>
      <c r="J1053" t="s">
        <v>6007</v>
      </c>
      <c r="K1053" t="s">
        <v>5</v>
      </c>
      <c r="L1053" t="s">
        <v>2235</v>
      </c>
      <c r="O1053" t="s">
        <v>2236</v>
      </c>
      <c r="P1053" s="4">
        <f t="shared" si="48"/>
        <v>82.8</v>
      </c>
      <c r="Q1053" s="4">
        <v>82.8</v>
      </c>
      <c r="R1053" s="1">
        <f t="shared" si="49"/>
        <v>1</v>
      </c>
      <c r="S1053">
        <v>1</v>
      </c>
      <c r="T1053" t="s">
        <v>11</v>
      </c>
      <c r="U1053" t="str">
        <f t="shared" si="50"/>
        <v>no</v>
      </c>
      <c r="Y1053" t="s">
        <v>6006</v>
      </c>
    </row>
    <row r="1054" spans="1:25" x14ac:dyDescent="0.25">
      <c r="A1054" t="s">
        <v>2102</v>
      </c>
      <c r="B1054" t="s">
        <v>2103</v>
      </c>
      <c r="C1054" t="s">
        <v>2237</v>
      </c>
      <c r="D1054" t="s">
        <v>2238</v>
      </c>
      <c r="E1054" t="s">
        <v>2239</v>
      </c>
      <c r="F1054">
        <v>1</v>
      </c>
      <c r="G1054" t="s">
        <v>6018</v>
      </c>
      <c r="H1054">
        <v>2019</v>
      </c>
      <c r="I1054" t="s">
        <v>4</v>
      </c>
      <c r="J1054" t="s">
        <v>6007</v>
      </c>
      <c r="K1054" t="s">
        <v>5</v>
      </c>
      <c r="L1054" t="s">
        <v>2240</v>
      </c>
      <c r="M1054" t="s">
        <v>347</v>
      </c>
      <c r="P1054" s="4">
        <f t="shared" si="48"/>
        <v>74.09</v>
      </c>
      <c r="Q1054" s="4">
        <v>74.09</v>
      </c>
      <c r="R1054" s="1">
        <f t="shared" si="49"/>
        <v>1</v>
      </c>
      <c r="S1054">
        <v>1</v>
      </c>
      <c r="T1054" t="s">
        <v>11</v>
      </c>
      <c r="U1054" t="str">
        <f t="shared" si="50"/>
        <v>no</v>
      </c>
      <c r="Y1054" t="s">
        <v>6006</v>
      </c>
    </row>
    <row r="1055" spans="1:25" x14ac:dyDescent="0.25">
      <c r="A1055" t="s">
        <v>2102</v>
      </c>
      <c r="B1055" t="s">
        <v>2103</v>
      </c>
      <c r="C1055" t="s">
        <v>2237</v>
      </c>
      <c r="D1055" t="s">
        <v>2238</v>
      </c>
      <c r="E1055" t="s">
        <v>2241</v>
      </c>
      <c r="F1055">
        <v>1</v>
      </c>
      <c r="G1055" t="s">
        <v>6018</v>
      </c>
      <c r="H1055">
        <v>2023</v>
      </c>
      <c r="I1055" t="s">
        <v>4</v>
      </c>
      <c r="J1055" t="s">
        <v>6007</v>
      </c>
      <c r="K1055" t="s">
        <v>5</v>
      </c>
      <c r="L1055" t="s">
        <v>2240</v>
      </c>
      <c r="P1055" s="4">
        <f t="shared" si="48"/>
        <v>36.21</v>
      </c>
      <c r="Q1055" s="4">
        <v>36.21</v>
      </c>
      <c r="R1055" s="1">
        <f t="shared" si="49"/>
        <v>1</v>
      </c>
      <c r="S1055">
        <v>1</v>
      </c>
      <c r="T1055" t="s">
        <v>7</v>
      </c>
      <c r="U1055" t="str">
        <f t="shared" si="50"/>
        <v>no</v>
      </c>
      <c r="Y1055" t="s">
        <v>6006</v>
      </c>
    </row>
    <row r="1056" spans="1:25" x14ac:dyDescent="0.25">
      <c r="A1056" t="s">
        <v>2102</v>
      </c>
      <c r="B1056" t="s">
        <v>2103</v>
      </c>
      <c r="C1056" t="s">
        <v>2237</v>
      </c>
      <c r="D1056" t="s">
        <v>2242</v>
      </c>
      <c r="E1056" t="s">
        <v>2243</v>
      </c>
      <c r="F1056">
        <v>1</v>
      </c>
      <c r="G1056" t="s">
        <v>6018</v>
      </c>
      <c r="H1056">
        <v>2023</v>
      </c>
      <c r="I1056" t="s">
        <v>4</v>
      </c>
      <c r="J1056" t="s">
        <v>6007</v>
      </c>
      <c r="K1056" t="s">
        <v>5</v>
      </c>
      <c r="L1056" t="s">
        <v>2244</v>
      </c>
      <c r="P1056" s="4">
        <f t="shared" si="48"/>
        <v>157.5</v>
      </c>
      <c r="Q1056" s="4">
        <v>157.5</v>
      </c>
      <c r="R1056" s="1">
        <f t="shared" si="49"/>
        <v>1</v>
      </c>
      <c r="S1056">
        <v>1</v>
      </c>
      <c r="T1056" t="s">
        <v>7</v>
      </c>
      <c r="U1056" t="str">
        <f t="shared" si="50"/>
        <v>no</v>
      </c>
      <c r="Y1056" t="s">
        <v>6006</v>
      </c>
    </row>
    <row r="1057" spans="1:25" x14ac:dyDescent="0.25">
      <c r="A1057" t="s">
        <v>2102</v>
      </c>
      <c r="B1057" t="s">
        <v>2103</v>
      </c>
      <c r="C1057" t="s">
        <v>2245</v>
      </c>
      <c r="E1057" t="s">
        <v>2246</v>
      </c>
      <c r="F1057">
        <v>1</v>
      </c>
      <c r="G1057" t="s">
        <v>6018</v>
      </c>
      <c r="H1057">
        <v>2022</v>
      </c>
      <c r="I1057" t="s">
        <v>4</v>
      </c>
      <c r="J1057" t="s">
        <v>6007</v>
      </c>
      <c r="K1057" t="s">
        <v>5</v>
      </c>
      <c r="L1057" t="s">
        <v>2247</v>
      </c>
      <c r="P1057" s="4">
        <f t="shared" si="48"/>
        <v>216</v>
      </c>
      <c r="Q1057" s="4">
        <v>216</v>
      </c>
      <c r="R1057" s="1">
        <f t="shared" si="49"/>
        <v>1</v>
      </c>
      <c r="S1057">
        <v>1</v>
      </c>
      <c r="T1057" t="s">
        <v>7</v>
      </c>
      <c r="U1057" t="str">
        <f t="shared" si="50"/>
        <v>no</v>
      </c>
      <c r="Y1057" t="s">
        <v>6006</v>
      </c>
    </row>
    <row r="1058" spans="1:25" x14ac:dyDescent="0.25">
      <c r="A1058" t="s">
        <v>2102</v>
      </c>
      <c r="B1058" t="s">
        <v>2148</v>
      </c>
      <c r="C1058" t="s">
        <v>2250</v>
      </c>
      <c r="D1058" t="s">
        <v>2248</v>
      </c>
      <c r="E1058" t="s">
        <v>2249</v>
      </c>
      <c r="F1058">
        <v>1</v>
      </c>
      <c r="G1058" t="s">
        <v>6018</v>
      </c>
      <c r="H1058">
        <v>2023</v>
      </c>
      <c r="I1058" t="s">
        <v>4</v>
      </c>
      <c r="J1058" t="s">
        <v>6007</v>
      </c>
      <c r="K1058" t="s">
        <v>574</v>
      </c>
      <c r="L1058" t="s">
        <v>787</v>
      </c>
      <c r="P1058" s="4">
        <f t="shared" si="48"/>
        <v>110</v>
      </c>
      <c r="Q1058" s="4">
        <v>110</v>
      </c>
      <c r="R1058" s="1">
        <f t="shared" si="49"/>
        <v>1</v>
      </c>
      <c r="S1058">
        <v>1</v>
      </c>
      <c r="T1058" t="s">
        <v>7</v>
      </c>
      <c r="U1058" t="str">
        <f t="shared" si="50"/>
        <v>no</v>
      </c>
      <c r="Y1058" t="s">
        <v>6006</v>
      </c>
    </row>
    <row r="1059" spans="1:25" x14ac:dyDescent="0.25">
      <c r="A1059" t="s">
        <v>2102</v>
      </c>
      <c r="B1059" t="s">
        <v>2148</v>
      </c>
      <c r="C1059" t="s">
        <v>2250</v>
      </c>
      <c r="E1059" t="s">
        <v>2251</v>
      </c>
      <c r="F1059">
        <v>1</v>
      </c>
      <c r="G1059" t="s">
        <v>6018</v>
      </c>
      <c r="H1059">
        <v>2023</v>
      </c>
      <c r="I1059" t="s">
        <v>4</v>
      </c>
      <c r="J1059" t="s">
        <v>6007</v>
      </c>
      <c r="K1059" t="s">
        <v>5</v>
      </c>
      <c r="L1059" t="s">
        <v>2252</v>
      </c>
      <c r="P1059" s="4">
        <f t="shared" si="48"/>
        <v>232.96</v>
      </c>
      <c r="Q1059" s="4">
        <v>232.96</v>
      </c>
      <c r="R1059" s="1">
        <f t="shared" si="49"/>
        <v>1</v>
      </c>
      <c r="S1059">
        <v>1</v>
      </c>
      <c r="T1059" t="s">
        <v>7</v>
      </c>
      <c r="U1059" t="str">
        <f t="shared" si="50"/>
        <v>no</v>
      </c>
      <c r="Y1059" t="s">
        <v>6006</v>
      </c>
    </row>
    <row r="1060" spans="1:25" x14ac:dyDescent="0.25">
      <c r="A1060" t="s">
        <v>2102</v>
      </c>
      <c r="B1060" t="s">
        <v>2115</v>
      </c>
      <c r="C1060" t="s">
        <v>2253</v>
      </c>
      <c r="D1060" t="s">
        <v>2254</v>
      </c>
      <c r="E1060" t="s">
        <v>2255</v>
      </c>
      <c r="F1060">
        <v>1</v>
      </c>
      <c r="G1060" t="s">
        <v>6018</v>
      </c>
      <c r="H1060">
        <v>2022</v>
      </c>
      <c r="I1060" t="s">
        <v>4</v>
      </c>
      <c r="J1060" t="s">
        <v>6007</v>
      </c>
      <c r="K1060" t="s">
        <v>5</v>
      </c>
      <c r="L1060" t="s">
        <v>2256</v>
      </c>
      <c r="M1060" t="s">
        <v>1860</v>
      </c>
      <c r="P1060" s="4">
        <f t="shared" si="48"/>
        <v>207.04999999999998</v>
      </c>
      <c r="Q1060" s="4">
        <v>207.04999999999998</v>
      </c>
      <c r="R1060" s="1">
        <f t="shared" si="49"/>
        <v>1</v>
      </c>
      <c r="S1060">
        <v>1</v>
      </c>
      <c r="T1060" t="s">
        <v>7</v>
      </c>
      <c r="U1060" t="str">
        <f t="shared" si="50"/>
        <v>no</v>
      </c>
      <c r="Y1060" t="s">
        <v>6006</v>
      </c>
    </row>
    <row r="1061" spans="1:25" x14ac:dyDescent="0.25">
      <c r="A1061" t="s">
        <v>2102</v>
      </c>
      <c r="B1061" t="s">
        <v>2115</v>
      </c>
      <c r="C1061" t="s">
        <v>2253</v>
      </c>
      <c r="D1061" t="s">
        <v>2257</v>
      </c>
      <c r="E1061" t="s">
        <v>2258</v>
      </c>
      <c r="F1061">
        <v>1</v>
      </c>
      <c r="G1061" t="s">
        <v>6018</v>
      </c>
      <c r="H1061">
        <v>2020</v>
      </c>
      <c r="I1061" t="s">
        <v>4</v>
      </c>
      <c r="J1061" t="s">
        <v>6007</v>
      </c>
      <c r="K1061" t="s">
        <v>5</v>
      </c>
      <c r="L1061" t="s">
        <v>2256</v>
      </c>
      <c r="M1061" t="s">
        <v>1860</v>
      </c>
      <c r="P1061" s="4">
        <f t="shared" si="48"/>
        <v>60</v>
      </c>
      <c r="Q1061" s="4">
        <v>60</v>
      </c>
      <c r="R1061" s="1">
        <f t="shared" si="49"/>
        <v>1</v>
      </c>
      <c r="S1061">
        <v>1</v>
      </c>
      <c r="T1061" t="s">
        <v>11</v>
      </c>
      <c r="U1061" t="str">
        <f t="shared" si="50"/>
        <v>no</v>
      </c>
      <c r="Y1061" t="s">
        <v>6006</v>
      </c>
    </row>
    <row r="1062" spans="1:25" x14ac:dyDescent="0.25">
      <c r="A1062" t="s">
        <v>2102</v>
      </c>
      <c r="B1062" t="s">
        <v>2148</v>
      </c>
      <c r="C1062" t="s">
        <v>2259</v>
      </c>
      <c r="D1062" t="s">
        <v>2260</v>
      </c>
      <c r="E1062" t="s">
        <v>2261</v>
      </c>
      <c r="F1062">
        <v>1</v>
      </c>
      <c r="G1062" t="s">
        <v>6018</v>
      </c>
      <c r="H1062">
        <v>2023</v>
      </c>
      <c r="I1062" t="s">
        <v>4</v>
      </c>
      <c r="J1062" t="s">
        <v>6007</v>
      </c>
      <c r="K1062" t="s">
        <v>334</v>
      </c>
      <c r="L1062" t="s">
        <v>2262</v>
      </c>
      <c r="P1062" s="4">
        <f t="shared" si="48"/>
        <v>80</v>
      </c>
      <c r="Q1062" s="4">
        <v>80</v>
      </c>
      <c r="R1062" s="1">
        <f t="shared" si="49"/>
        <v>1</v>
      </c>
      <c r="S1062">
        <v>1</v>
      </c>
      <c r="T1062" t="s">
        <v>7</v>
      </c>
      <c r="U1062" t="str">
        <f t="shared" si="50"/>
        <v>no</v>
      </c>
      <c r="Y1062" t="s">
        <v>6006</v>
      </c>
    </row>
    <row r="1063" spans="1:25" x14ac:dyDescent="0.25">
      <c r="A1063" t="s">
        <v>2102</v>
      </c>
      <c r="B1063" t="s">
        <v>2148</v>
      </c>
      <c r="C1063" t="s">
        <v>2259</v>
      </c>
      <c r="D1063" t="s">
        <v>2263</v>
      </c>
      <c r="E1063" t="s">
        <v>2264</v>
      </c>
      <c r="F1063">
        <v>1</v>
      </c>
      <c r="G1063" t="s">
        <v>6018</v>
      </c>
      <c r="H1063">
        <v>2023</v>
      </c>
      <c r="I1063" t="s">
        <v>4</v>
      </c>
      <c r="J1063" t="s">
        <v>6007</v>
      </c>
      <c r="K1063" t="s">
        <v>334</v>
      </c>
      <c r="L1063" t="s">
        <v>2262</v>
      </c>
      <c r="P1063" s="4">
        <f t="shared" si="48"/>
        <v>96.8</v>
      </c>
      <c r="Q1063" s="4">
        <v>96.8</v>
      </c>
      <c r="R1063" s="1">
        <f t="shared" si="49"/>
        <v>1</v>
      </c>
      <c r="S1063">
        <v>1</v>
      </c>
      <c r="T1063" t="s">
        <v>7</v>
      </c>
      <c r="U1063" t="str">
        <f t="shared" si="50"/>
        <v>no</v>
      </c>
      <c r="Y1063" t="s">
        <v>6006</v>
      </c>
    </row>
    <row r="1064" spans="1:25" x14ac:dyDescent="0.25">
      <c r="A1064" t="s">
        <v>2102</v>
      </c>
      <c r="B1064" t="s">
        <v>2148</v>
      </c>
      <c r="C1064" t="s">
        <v>2259</v>
      </c>
      <c r="D1064" t="s">
        <v>2263</v>
      </c>
      <c r="E1064" t="s">
        <v>2265</v>
      </c>
      <c r="F1064">
        <v>1</v>
      </c>
      <c r="G1064" t="s">
        <v>6018</v>
      </c>
      <c r="H1064">
        <v>2019</v>
      </c>
      <c r="I1064" t="s">
        <v>4</v>
      </c>
      <c r="J1064" t="s">
        <v>6007</v>
      </c>
      <c r="K1064" t="s">
        <v>334</v>
      </c>
      <c r="L1064" t="s">
        <v>2262</v>
      </c>
      <c r="M1064" t="s">
        <v>1860</v>
      </c>
      <c r="P1064" s="4">
        <f t="shared" si="48"/>
        <v>148.79999999999998</v>
      </c>
      <c r="Q1064" s="4">
        <v>148.79999999999998</v>
      </c>
      <c r="R1064" s="1">
        <f t="shared" si="49"/>
        <v>1</v>
      </c>
      <c r="S1064">
        <v>1</v>
      </c>
      <c r="T1064" t="s">
        <v>11</v>
      </c>
      <c r="U1064" t="str">
        <f t="shared" si="50"/>
        <v>no</v>
      </c>
      <c r="Y1064" t="s">
        <v>6006</v>
      </c>
    </row>
    <row r="1065" spans="1:25" x14ac:dyDescent="0.25">
      <c r="A1065" t="s">
        <v>2102</v>
      </c>
      <c r="B1065" t="s">
        <v>2148</v>
      </c>
      <c r="C1065" t="s">
        <v>2259</v>
      </c>
      <c r="D1065" t="s">
        <v>2263</v>
      </c>
      <c r="E1065" t="s">
        <v>2266</v>
      </c>
      <c r="F1065">
        <v>1</v>
      </c>
      <c r="G1065" t="s">
        <v>6018</v>
      </c>
      <c r="H1065">
        <v>2020</v>
      </c>
      <c r="I1065" t="s">
        <v>4</v>
      </c>
      <c r="J1065" t="s">
        <v>6007</v>
      </c>
      <c r="K1065" t="s">
        <v>334</v>
      </c>
      <c r="L1065" t="s">
        <v>2262</v>
      </c>
      <c r="M1065" t="s">
        <v>1860</v>
      </c>
      <c r="P1065" s="4">
        <f t="shared" si="48"/>
        <v>168</v>
      </c>
      <c r="Q1065" s="4">
        <v>168</v>
      </c>
      <c r="R1065" s="1">
        <f t="shared" si="49"/>
        <v>1</v>
      </c>
      <c r="S1065">
        <v>1</v>
      </c>
      <c r="T1065" t="s">
        <v>11</v>
      </c>
      <c r="U1065" t="str">
        <f t="shared" si="50"/>
        <v>no</v>
      </c>
      <c r="Y1065" t="s">
        <v>6006</v>
      </c>
    </row>
    <row r="1066" spans="1:25" x14ac:dyDescent="0.25">
      <c r="A1066" t="s">
        <v>2102</v>
      </c>
      <c r="B1066" t="s">
        <v>2148</v>
      </c>
      <c r="C1066" t="s">
        <v>2259</v>
      </c>
      <c r="D1066" t="s">
        <v>2267</v>
      </c>
      <c r="E1066" t="s">
        <v>2268</v>
      </c>
      <c r="F1066">
        <v>1</v>
      </c>
      <c r="G1066" t="s">
        <v>6018</v>
      </c>
      <c r="H1066">
        <v>2018</v>
      </c>
      <c r="I1066" t="s">
        <v>4</v>
      </c>
      <c r="J1066" t="s">
        <v>6007</v>
      </c>
      <c r="K1066" t="s">
        <v>21</v>
      </c>
      <c r="L1066" t="s">
        <v>22</v>
      </c>
      <c r="N1066" t="s">
        <v>56</v>
      </c>
      <c r="P1066" s="4">
        <f t="shared" si="48"/>
        <v>444.38499999999999</v>
      </c>
      <c r="Q1066" s="4">
        <v>444.38499999999999</v>
      </c>
      <c r="R1066" s="1">
        <f t="shared" si="49"/>
        <v>0</v>
      </c>
      <c r="S1066">
        <v>0</v>
      </c>
      <c r="T1066" t="s">
        <v>40</v>
      </c>
      <c r="U1066" t="str">
        <f t="shared" si="50"/>
        <v>yes</v>
      </c>
      <c r="Y1066" t="s">
        <v>6006</v>
      </c>
    </row>
    <row r="1067" spans="1:25" x14ac:dyDescent="0.25">
      <c r="A1067" t="s">
        <v>2102</v>
      </c>
      <c r="B1067" t="s">
        <v>2103</v>
      </c>
      <c r="C1067" t="s">
        <v>2269</v>
      </c>
      <c r="E1067" t="s">
        <v>2270</v>
      </c>
      <c r="F1067">
        <v>1</v>
      </c>
      <c r="G1067" t="s">
        <v>6018</v>
      </c>
      <c r="H1067">
        <v>2015</v>
      </c>
      <c r="I1067" t="s">
        <v>4</v>
      </c>
      <c r="J1067" t="s">
        <v>6007</v>
      </c>
      <c r="K1067" t="s">
        <v>5</v>
      </c>
      <c r="L1067" t="s">
        <v>2271</v>
      </c>
      <c r="M1067" t="s">
        <v>1238</v>
      </c>
      <c r="O1067" t="s">
        <v>2272</v>
      </c>
      <c r="P1067" s="4">
        <f t="shared" si="48"/>
        <v>72</v>
      </c>
      <c r="Q1067" s="4">
        <v>72</v>
      </c>
      <c r="R1067" s="1">
        <f t="shared" si="49"/>
        <v>0</v>
      </c>
      <c r="S1067">
        <v>0</v>
      </c>
      <c r="T1067" t="s">
        <v>40</v>
      </c>
      <c r="U1067" t="str">
        <f t="shared" si="50"/>
        <v>yes</v>
      </c>
      <c r="Y1067" t="s">
        <v>6006</v>
      </c>
    </row>
    <row r="1068" spans="1:25" x14ac:dyDescent="0.25">
      <c r="A1068" t="s">
        <v>2102</v>
      </c>
      <c r="B1068" t="s">
        <v>2103</v>
      </c>
      <c r="C1068" t="s">
        <v>2269</v>
      </c>
      <c r="E1068" t="s">
        <v>2273</v>
      </c>
      <c r="F1068">
        <v>1</v>
      </c>
      <c r="G1068" t="s">
        <v>6018</v>
      </c>
      <c r="H1068">
        <v>2018</v>
      </c>
      <c r="I1068" t="s">
        <v>4</v>
      </c>
      <c r="J1068" t="s">
        <v>6007</v>
      </c>
      <c r="K1068" t="s">
        <v>334</v>
      </c>
      <c r="L1068" t="s">
        <v>2274</v>
      </c>
      <c r="M1068" t="s">
        <v>347</v>
      </c>
      <c r="P1068" s="4">
        <f t="shared" si="48"/>
        <v>151.19999999999999</v>
      </c>
      <c r="Q1068" s="4">
        <v>151.19999999999999</v>
      </c>
      <c r="R1068" s="1">
        <f t="shared" si="49"/>
        <v>1</v>
      </c>
      <c r="S1068">
        <v>1</v>
      </c>
      <c r="T1068" t="s">
        <v>11</v>
      </c>
      <c r="U1068" t="str">
        <f t="shared" si="50"/>
        <v>no</v>
      </c>
      <c r="Y1068" t="s">
        <v>6006</v>
      </c>
    </row>
    <row r="1069" spans="1:25" x14ac:dyDescent="0.25">
      <c r="A1069" t="s">
        <v>2102</v>
      </c>
      <c r="B1069" t="s">
        <v>2103</v>
      </c>
      <c r="C1069" t="s">
        <v>2269</v>
      </c>
      <c r="E1069" t="s">
        <v>2275</v>
      </c>
      <c r="F1069">
        <v>1</v>
      </c>
      <c r="G1069" t="s">
        <v>6018</v>
      </c>
      <c r="H1069">
        <v>2022</v>
      </c>
      <c r="I1069" t="s">
        <v>4</v>
      </c>
      <c r="J1069" t="s">
        <v>6007</v>
      </c>
      <c r="K1069" t="s">
        <v>334</v>
      </c>
      <c r="L1069" t="s">
        <v>2274</v>
      </c>
      <c r="P1069" s="4">
        <f t="shared" si="48"/>
        <v>108.5</v>
      </c>
      <c r="Q1069" s="4">
        <v>108.5</v>
      </c>
      <c r="R1069" s="1">
        <f t="shared" si="49"/>
        <v>1</v>
      </c>
      <c r="S1069">
        <v>1</v>
      </c>
      <c r="T1069" t="s">
        <v>7</v>
      </c>
      <c r="U1069" t="str">
        <f t="shared" si="50"/>
        <v>no</v>
      </c>
      <c r="Y1069" t="s">
        <v>6006</v>
      </c>
    </row>
    <row r="1070" spans="1:25" x14ac:dyDescent="0.25">
      <c r="A1070" t="s">
        <v>2102</v>
      </c>
      <c r="B1070" t="s">
        <v>2103</v>
      </c>
      <c r="C1070" t="s">
        <v>2269</v>
      </c>
      <c r="E1070" t="s">
        <v>1835</v>
      </c>
      <c r="F1070">
        <v>1</v>
      </c>
      <c r="G1070" t="s">
        <v>6018</v>
      </c>
      <c r="H1070">
        <v>2022</v>
      </c>
      <c r="I1070" t="s">
        <v>4</v>
      </c>
      <c r="J1070" t="s">
        <v>6007</v>
      </c>
      <c r="K1070" t="s">
        <v>577</v>
      </c>
      <c r="L1070" t="s">
        <v>718</v>
      </c>
      <c r="M1070" t="s">
        <v>718</v>
      </c>
      <c r="P1070" s="4">
        <f t="shared" si="48"/>
        <v>198</v>
      </c>
      <c r="Q1070" s="4">
        <v>198</v>
      </c>
      <c r="R1070" s="1">
        <f t="shared" si="49"/>
        <v>1</v>
      </c>
      <c r="S1070">
        <v>1</v>
      </c>
      <c r="T1070" t="s">
        <v>7</v>
      </c>
      <c r="U1070" t="str">
        <f t="shared" si="50"/>
        <v>no</v>
      </c>
      <c r="Y1070" t="s">
        <v>6006</v>
      </c>
    </row>
    <row r="1071" spans="1:25" x14ac:dyDescent="0.25">
      <c r="A1071" t="s">
        <v>2102</v>
      </c>
      <c r="B1071" t="s">
        <v>2103</v>
      </c>
      <c r="C1071" t="s">
        <v>2269</v>
      </c>
      <c r="E1071" t="s">
        <v>717</v>
      </c>
      <c r="F1071">
        <v>1</v>
      </c>
      <c r="G1071" t="s">
        <v>6018</v>
      </c>
      <c r="H1071">
        <v>2023</v>
      </c>
      <c r="I1071" t="s">
        <v>4</v>
      </c>
      <c r="J1071" t="s">
        <v>6007</v>
      </c>
      <c r="K1071" t="s">
        <v>577</v>
      </c>
      <c r="L1071" t="s">
        <v>718</v>
      </c>
      <c r="M1071" t="s">
        <v>718</v>
      </c>
      <c r="P1071" s="4">
        <f t="shared" si="48"/>
        <v>162</v>
      </c>
      <c r="Q1071" s="4">
        <v>162</v>
      </c>
      <c r="R1071" s="1">
        <f t="shared" si="49"/>
        <v>1</v>
      </c>
      <c r="S1071">
        <v>1</v>
      </c>
      <c r="T1071" t="s">
        <v>7</v>
      </c>
      <c r="U1071" t="str">
        <f t="shared" si="50"/>
        <v>no</v>
      </c>
      <c r="Y1071" t="s">
        <v>6006</v>
      </c>
    </row>
    <row r="1072" spans="1:25" x14ac:dyDescent="0.25">
      <c r="A1072" t="s">
        <v>2102</v>
      </c>
      <c r="B1072" t="s">
        <v>2103</v>
      </c>
      <c r="C1072" t="s">
        <v>2276</v>
      </c>
      <c r="E1072" t="s">
        <v>2277</v>
      </c>
      <c r="F1072">
        <v>1</v>
      </c>
      <c r="G1072" t="s">
        <v>6018</v>
      </c>
      <c r="H1072">
        <v>2020</v>
      </c>
      <c r="I1072" t="s">
        <v>4</v>
      </c>
      <c r="J1072" t="s">
        <v>6007</v>
      </c>
      <c r="K1072" t="s">
        <v>577</v>
      </c>
      <c r="L1072" t="s">
        <v>2154</v>
      </c>
      <c r="M1072" t="s">
        <v>2155</v>
      </c>
      <c r="P1072" s="4">
        <f t="shared" si="48"/>
        <v>0</v>
      </c>
      <c r="Q1072" s="4"/>
      <c r="R1072" s="1">
        <f t="shared" si="49"/>
        <v>1</v>
      </c>
      <c r="S1072">
        <v>1</v>
      </c>
      <c r="T1072" t="s">
        <v>11</v>
      </c>
      <c r="U1072" t="str">
        <f t="shared" si="50"/>
        <v>no</v>
      </c>
      <c r="Y1072" t="s">
        <v>6006</v>
      </c>
    </row>
    <row r="1073" spans="1:25" x14ac:dyDescent="0.25">
      <c r="A1073" t="s">
        <v>2102</v>
      </c>
      <c r="B1073" t="s">
        <v>2103</v>
      </c>
      <c r="C1073" t="s">
        <v>2276</v>
      </c>
      <c r="E1073" t="s">
        <v>2278</v>
      </c>
      <c r="F1073">
        <v>1</v>
      </c>
      <c r="G1073" t="s">
        <v>6018</v>
      </c>
      <c r="H1073">
        <v>2021</v>
      </c>
      <c r="I1073" t="s">
        <v>4</v>
      </c>
      <c r="J1073" t="s">
        <v>6007</v>
      </c>
      <c r="K1073" t="s">
        <v>334</v>
      </c>
      <c r="L1073" t="s">
        <v>2279</v>
      </c>
      <c r="P1073" s="4">
        <f t="shared" si="48"/>
        <v>54</v>
      </c>
      <c r="Q1073" s="4">
        <v>54</v>
      </c>
      <c r="R1073" s="1">
        <f t="shared" si="49"/>
        <v>1</v>
      </c>
      <c r="S1073">
        <v>1</v>
      </c>
      <c r="T1073" t="s">
        <v>7</v>
      </c>
      <c r="U1073" t="str">
        <f t="shared" si="50"/>
        <v>no</v>
      </c>
      <c r="Y1073" t="s">
        <v>6006</v>
      </c>
    </row>
    <row r="1074" spans="1:25" x14ac:dyDescent="0.25">
      <c r="A1074" t="s">
        <v>2102</v>
      </c>
      <c r="B1074" t="s">
        <v>2103</v>
      </c>
      <c r="C1074" t="s">
        <v>2276</v>
      </c>
      <c r="E1074" t="s">
        <v>2280</v>
      </c>
      <c r="F1074">
        <v>1</v>
      </c>
      <c r="G1074" t="s">
        <v>6018</v>
      </c>
      <c r="H1074">
        <v>2019</v>
      </c>
      <c r="I1074" t="s">
        <v>4</v>
      </c>
      <c r="J1074" t="s">
        <v>6007</v>
      </c>
      <c r="K1074" t="s">
        <v>334</v>
      </c>
      <c r="L1074" t="s">
        <v>2279</v>
      </c>
      <c r="P1074" s="4">
        <f t="shared" si="48"/>
        <v>84</v>
      </c>
      <c r="Q1074" s="4">
        <v>84</v>
      </c>
      <c r="R1074" s="1">
        <f t="shared" si="49"/>
        <v>1</v>
      </c>
      <c r="S1074">
        <v>1</v>
      </c>
      <c r="T1074" t="s">
        <v>11</v>
      </c>
      <c r="U1074" t="str">
        <f t="shared" si="50"/>
        <v>no</v>
      </c>
      <c r="Y1074" t="s">
        <v>6006</v>
      </c>
    </row>
    <row r="1075" spans="1:25" x14ac:dyDescent="0.25">
      <c r="A1075" t="s">
        <v>2102</v>
      </c>
      <c r="B1075" t="s">
        <v>2148</v>
      </c>
      <c r="C1075" t="s">
        <v>2281</v>
      </c>
      <c r="D1075" t="s">
        <v>2282</v>
      </c>
      <c r="E1075" t="s">
        <v>2283</v>
      </c>
      <c r="F1075">
        <v>1</v>
      </c>
      <c r="G1075" t="s">
        <v>6018</v>
      </c>
      <c r="H1075">
        <v>2020</v>
      </c>
      <c r="I1075" t="s">
        <v>4</v>
      </c>
      <c r="J1075" t="s">
        <v>6007</v>
      </c>
      <c r="K1075" t="s">
        <v>334</v>
      </c>
      <c r="L1075" t="s">
        <v>2284</v>
      </c>
      <c r="M1075" t="s">
        <v>347</v>
      </c>
      <c r="P1075" s="4">
        <f t="shared" si="48"/>
        <v>76.7</v>
      </c>
      <c r="Q1075" s="4">
        <v>76.7</v>
      </c>
      <c r="R1075" s="1">
        <f t="shared" si="49"/>
        <v>1</v>
      </c>
      <c r="S1075">
        <v>1</v>
      </c>
      <c r="T1075" t="s">
        <v>11</v>
      </c>
      <c r="U1075" t="str">
        <f t="shared" si="50"/>
        <v>no</v>
      </c>
      <c r="Y1075" t="s">
        <v>6006</v>
      </c>
    </row>
    <row r="1076" spans="1:25" x14ac:dyDescent="0.25">
      <c r="A1076" t="s">
        <v>2102</v>
      </c>
      <c r="B1076" t="s">
        <v>2148</v>
      </c>
      <c r="C1076" t="s">
        <v>2281</v>
      </c>
      <c r="D1076" t="s">
        <v>2282</v>
      </c>
      <c r="E1076" t="s">
        <v>2285</v>
      </c>
      <c r="F1076">
        <v>1</v>
      </c>
      <c r="G1076" t="s">
        <v>6018</v>
      </c>
      <c r="H1076">
        <v>2022</v>
      </c>
      <c r="I1076" t="s">
        <v>4</v>
      </c>
      <c r="J1076" t="s">
        <v>6007</v>
      </c>
      <c r="K1076" t="s">
        <v>334</v>
      </c>
      <c r="L1076" t="s">
        <v>2284</v>
      </c>
      <c r="M1076" t="s">
        <v>347</v>
      </c>
      <c r="P1076" s="4">
        <f t="shared" si="48"/>
        <v>56.58</v>
      </c>
      <c r="Q1076" s="4">
        <v>56.58</v>
      </c>
      <c r="R1076" s="1">
        <f t="shared" si="49"/>
        <v>1</v>
      </c>
      <c r="S1076">
        <v>1</v>
      </c>
      <c r="T1076" t="s">
        <v>7</v>
      </c>
      <c r="U1076" t="str">
        <f t="shared" si="50"/>
        <v>no</v>
      </c>
      <c r="Y1076" t="s">
        <v>6006</v>
      </c>
    </row>
    <row r="1077" spans="1:25" x14ac:dyDescent="0.25">
      <c r="A1077" t="s">
        <v>2102</v>
      </c>
      <c r="B1077" t="s">
        <v>2148</v>
      </c>
      <c r="C1077" t="s">
        <v>2286</v>
      </c>
      <c r="D1077" t="s">
        <v>2287</v>
      </c>
      <c r="E1077" t="s">
        <v>2288</v>
      </c>
      <c r="F1077">
        <v>1</v>
      </c>
      <c r="G1077" t="s">
        <v>6018</v>
      </c>
      <c r="H1077">
        <v>2021</v>
      </c>
      <c r="I1077" t="s">
        <v>4</v>
      </c>
      <c r="J1077" t="s">
        <v>6007</v>
      </c>
      <c r="K1077" t="s">
        <v>5</v>
      </c>
      <c r="L1077" t="s">
        <v>2289</v>
      </c>
      <c r="P1077" s="4">
        <f t="shared" si="48"/>
        <v>66.599999999999994</v>
      </c>
      <c r="Q1077" s="4">
        <v>66.599999999999994</v>
      </c>
      <c r="R1077" s="1">
        <f t="shared" si="49"/>
        <v>1</v>
      </c>
      <c r="S1077">
        <v>1</v>
      </c>
      <c r="T1077" t="s">
        <v>11</v>
      </c>
      <c r="U1077" t="str">
        <f t="shared" si="50"/>
        <v>no</v>
      </c>
      <c r="Y1077" t="s">
        <v>6006</v>
      </c>
    </row>
    <row r="1078" spans="1:25" x14ac:dyDescent="0.25">
      <c r="A1078" t="s">
        <v>2102</v>
      </c>
      <c r="B1078" t="s">
        <v>2148</v>
      </c>
      <c r="C1078" t="s">
        <v>2286</v>
      </c>
      <c r="D1078" t="s">
        <v>2287</v>
      </c>
      <c r="E1078" t="s">
        <v>2290</v>
      </c>
      <c r="F1078">
        <v>1</v>
      </c>
      <c r="G1078" t="s">
        <v>6018</v>
      </c>
      <c r="H1078">
        <v>2021</v>
      </c>
      <c r="I1078" t="s">
        <v>4</v>
      </c>
      <c r="J1078" t="s">
        <v>6007</v>
      </c>
      <c r="K1078" t="s">
        <v>5</v>
      </c>
      <c r="L1078" t="s">
        <v>2289</v>
      </c>
      <c r="P1078" s="4">
        <f t="shared" si="48"/>
        <v>66.599999999999994</v>
      </c>
      <c r="Q1078" s="4">
        <v>66.599999999999994</v>
      </c>
      <c r="R1078" s="1">
        <f t="shared" si="49"/>
        <v>1</v>
      </c>
      <c r="S1078">
        <v>1</v>
      </c>
      <c r="T1078" t="s">
        <v>7</v>
      </c>
      <c r="U1078" t="str">
        <f t="shared" si="50"/>
        <v>no</v>
      </c>
      <c r="Y1078" t="s">
        <v>6006</v>
      </c>
    </row>
    <row r="1079" spans="1:25" x14ac:dyDescent="0.25">
      <c r="A1079" t="s">
        <v>2102</v>
      </c>
      <c r="B1079" t="s">
        <v>2148</v>
      </c>
      <c r="C1079" t="s">
        <v>2286</v>
      </c>
      <c r="E1079" t="s">
        <v>2291</v>
      </c>
      <c r="F1079">
        <v>1</v>
      </c>
      <c r="G1079" t="s">
        <v>6018</v>
      </c>
      <c r="H1079">
        <v>2020</v>
      </c>
      <c r="I1079" t="s">
        <v>4</v>
      </c>
      <c r="J1079" t="s">
        <v>6007</v>
      </c>
      <c r="K1079" t="s">
        <v>5</v>
      </c>
      <c r="L1079" t="s">
        <v>2289</v>
      </c>
      <c r="P1079" s="4">
        <f t="shared" si="48"/>
        <v>72</v>
      </c>
      <c r="Q1079" s="4">
        <v>72</v>
      </c>
      <c r="R1079" s="1">
        <f t="shared" si="49"/>
        <v>1</v>
      </c>
      <c r="S1079">
        <v>1</v>
      </c>
      <c r="T1079" t="s">
        <v>11</v>
      </c>
      <c r="U1079" t="str">
        <f t="shared" si="50"/>
        <v>no</v>
      </c>
      <c r="Y1079" t="s">
        <v>6006</v>
      </c>
    </row>
    <row r="1080" spans="1:25" x14ac:dyDescent="0.25">
      <c r="A1080" t="s">
        <v>2102</v>
      </c>
      <c r="B1080" t="s">
        <v>2148</v>
      </c>
      <c r="C1080" t="s">
        <v>2286</v>
      </c>
      <c r="D1080" t="s">
        <v>2292</v>
      </c>
      <c r="E1080" t="s">
        <v>2293</v>
      </c>
      <c r="F1080">
        <v>1</v>
      </c>
      <c r="G1080" t="s">
        <v>6018</v>
      </c>
      <c r="H1080">
        <v>2023</v>
      </c>
      <c r="I1080" t="s">
        <v>4</v>
      </c>
      <c r="J1080" t="s">
        <v>6007</v>
      </c>
      <c r="K1080" t="s">
        <v>5</v>
      </c>
      <c r="L1080" t="s">
        <v>2289</v>
      </c>
      <c r="P1080" s="4">
        <f t="shared" si="48"/>
        <v>344</v>
      </c>
      <c r="Q1080" s="4">
        <v>344</v>
      </c>
      <c r="R1080" s="1">
        <f t="shared" si="49"/>
        <v>1</v>
      </c>
      <c r="S1080">
        <v>1</v>
      </c>
      <c r="T1080" t="s">
        <v>7</v>
      </c>
      <c r="U1080" t="str">
        <f t="shared" si="50"/>
        <v>no</v>
      </c>
      <c r="Y1080" t="s">
        <v>6006</v>
      </c>
    </row>
    <row r="1081" spans="1:25" x14ac:dyDescent="0.25">
      <c r="A1081" t="s">
        <v>2102</v>
      </c>
      <c r="B1081" t="s">
        <v>2213</v>
      </c>
      <c r="C1081" t="s">
        <v>2294</v>
      </c>
      <c r="D1081" t="s">
        <v>2295</v>
      </c>
      <c r="E1081" t="s">
        <v>2296</v>
      </c>
      <c r="F1081">
        <v>1</v>
      </c>
      <c r="G1081" t="s">
        <v>6018</v>
      </c>
      <c r="H1081">
        <v>2021</v>
      </c>
      <c r="I1081" t="s">
        <v>4</v>
      </c>
      <c r="J1081" t="s">
        <v>6007</v>
      </c>
      <c r="K1081" t="s">
        <v>5</v>
      </c>
      <c r="L1081" t="s">
        <v>2297</v>
      </c>
      <c r="P1081" s="4">
        <f t="shared" si="48"/>
        <v>236.06</v>
      </c>
      <c r="Q1081" s="4">
        <v>236.06</v>
      </c>
      <c r="R1081" s="1">
        <f t="shared" si="49"/>
        <v>1</v>
      </c>
      <c r="S1081">
        <v>1</v>
      </c>
      <c r="T1081" t="s">
        <v>11</v>
      </c>
      <c r="U1081" t="str">
        <f t="shared" si="50"/>
        <v>no</v>
      </c>
      <c r="Y1081" t="s">
        <v>6006</v>
      </c>
    </row>
    <row r="1082" spans="1:25" x14ac:dyDescent="0.25">
      <c r="A1082" t="s">
        <v>2102</v>
      </c>
      <c r="B1082" t="s">
        <v>2213</v>
      </c>
      <c r="C1082" t="s">
        <v>2294</v>
      </c>
      <c r="D1082" t="s">
        <v>2298</v>
      </c>
      <c r="E1082" t="s">
        <v>2299</v>
      </c>
      <c r="F1082">
        <v>1</v>
      </c>
      <c r="G1082" t="s">
        <v>6018</v>
      </c>
      <c r="H1082">
        <v>2021</v>
      </c>
      <c r="I1082" t="s">
        <v>4</v>
      </c>
      <c r="J1082" t="s">
        <v>6007</v>
      </c>
      <c r="K1082" t="s">
        <v>5</v>
      </c>
      <c r="L1082" t="s">
        <v>2300</v>
      </c>
      <c r="P1082" s="4">
        <f t="shared" si="48"/>
        <v>0</v>
      </c>
      <c r="Q1082" s="4"/>
      <c r="R1082" s="1">
        <f t="shared" si="49"/>
        <v>1</v>
      </c>
      <c r="S1082">
        <v>1</v>
      </c>
      <c r="T1082" t="s">
        <v>11</v>
      </c>
      <c r="U1082" t="str">
        <f t="shared" si="50"/>
        <v>no</v>
      </c>
      <c r="Y1082" t="s">
        <v>6006</v>
      </c>
    </row>
    <row r="1083" spans="1:25" x14ac:dyDescent="0.25">
      <c r="A1083" t="s">
        <v>2102</v>
      </c>
      <c r="B1083" t="s">
        <v>2213</v>
      </c>
      <c r="C1083" t="s">
        <v>2294</v>
      </c>
      <c r="D1083" t="s">
        <v>2298</v>
      </c>
      <c r="E1083" t="s">
        <v>2301</v>
      </c>
      <c r="F1083">
        <v>1</v>
      </c>
      <c r="G1083" t="s">
        <v>6018</v>
      </c>
      <c r="H1083">
        <v>2019</v>
      </c>
      <c r="I1083" t="s">
        <v>4</v>
      </c>
      <c r="J1083" t="s">
        <v>6007</v>
      </c>
      <c r="K1083" t="s">
        <v>5</v>
      </c>
      <c r="L1083" t="s">
        <v>2300</v>
      </c>
      <c r="P1083" s="4">
        <f t="shared" si="48"/>
        <v>59.400000000000006</v>
      </c>
      <c r="Q1083" s="4">
        <v>59.400000000000006</v>
      </c>
      <c r="R1083" s="1">
        <f t="shared" si="49"/>
        <v>1</v>
      </c>
      <c r="S1083">
        <v>1</v>
      </c>
      <c r="T1083" t="s">
        <v>11</v>
      </c>
      <c r="U1083" t="str">
        <f t="shared" si="50"/>
        <v>no</v>
      </c>
      <c r="Y1083" t="s">
        <v>6006</v>
      </c>
    </row>
    <row r="1084" spans="1:25" x14ac:dyDescent="0.25">
      <c r="A1084" t="s">
        <v>2102</v>
      </c>
      <c r="B1084" t="s">
        <v>2213</v>
      </c>
      <c r="C1084" t="s">
        <v>2294</v>
      </c>
      <c r="D1084" t="s">
        <v>2302</v>
      </c>
      <c r="E1084" t="s">
        <v>2303</v>
      </c>
      <c r="F1084">
        <v>1</v>
      </c>
      <c r="G1084" t="s">
        <v>6018</v>
      </c>
      <c r="H1084">
        <v>2017</v>
      </c>
      <c r="I1084" t="s">
        <v>4</v>
      </c>
      <c r="J1084" t="s">
        <v>6007</v>
      </c>
      <c r="K1084" t="s">
        <v>5</v>
      </c>
      <c r="L1084" t="s">
        <v>2302</v>
      </c>
      <c r="M1084" t="s">
        <v>2205</v>
      </c>
      <c r="P1084" s="4">
        <f t="shared" si="48"/>
        <v>87.36</v>
      </c>
      <c r="Q1084" s="4">
        <v>87.36</v>
      </c>
      <c r="R1084" s="1">
        <f t="shared" si="49"/>
        <v>1</v>
      </c>
      <c r="S1084">
        <v>1</v>
      </c>
      <c r="T1084" t="s">
        <v>11</v>
      </c>
      <c r="U1084" t="str">
        <f t="shared" si="50"/>
        <v>no</v>
      </c>
      <c r="Y1084" t="s">
        <v>6006</v>
      </c>
    </row>
    <row r="1085" spans="1:25" x14ac:dyDescent="0.25">
      <c r="A1085" t="s">
        <v>2102</v>
      </c>
      <c r="B1085" t="s">
        <v>2213</v>
      </c>
      <c r="C1085" t="s">
        <v>2294</v>
      </c>
      <c r="D1085" t="s">
        <v>2304</v>
      </c>
      <c r="E1085" t="s">
        <v>2305</v>
      </c>
      <c r="F1085">
        <v>1</v>
      </c>
      <c r="G1085" t="s">
        <v>6018</v>
      </c>
      <c r="H1085">
        <v>2022</v>
      </c>
      <c r="I1085" t="s">
        <v>4</v>
      </c>
      <c r="J1085" t="s">
        <v>6007</v>
      </c>
      <c r="K1085" t="s">
        <v>5</v>
      </c>
      <c r="L1085" t="s">
        <v>2306</v>
      </c>
      <c r="P1085" s="4">
        <f t="shared" si="48"/>
        <v>31.08</v>
      </c>
      <c r="Q1085" s="4">
        <v>31.08</v>
      </c>
      <c r="R1085" s="1">
        <f t="shared" si="49"/>
        <v>1</v>
      </c>
      <c r="S1085">
        <v>1</v>
      </c>
      <c r="T1085" t="s">
        <v>7</v>
      </c>
      <c r="U1085" t="str">
        <f t="shared" si="50"/>
        <v>no</v>
      </c>
      <c r="Y1085" t="s">
        <v>6006</v>
      </c>
    </row>
    <row r="1086" spans="1:25" x14ac:dyDescent="0.25">
      <c r="A1086" t="s">
        <v>2102</v>
      </c>
      <c r="B1086" t="s">
        <v>2213</v>
      </c>
      <c r="C1086" t="s">
        <v>2294</v>
      </c>
      <c r="D1086" t="s">
        <v>2307</v>
      </c>
      <c r="E1086" t="s">
        <v>2308</v>
      </c>
      <c r="F1086">
        <v>1</v>
      </c>
      <c r="G1086" t="s">
        <v>6018</v>
      </c>
      <c r="H1086">
        <v>2018</v>
      </c>
      <c r="I1086" t="s">
        <v>4</v>
      </c>
      <c r="J1086" t="s">
        <v>6007</v>
      </c>
      <c r="K1086" t="s">
        <v>334</v>
      </c>
      <c r="L1086" t="s">
        <v>2309</v>
      </c>
      <c r="M1086" t="s">
        <v>2310</v>
      </c>
      <c r="P1086" s="4">
        <f t="shared" si="48"/>
        <v>67.599999999999994</v>
      </c>
      <c r="Q1086" s="4">
        <v>67.599999999999994</v>
      </c>
      <c r="R1086" s="1">
        <f t="shared" si="49"/>
        <v>1</v>
      </c>
      <c r="S1086">
        <v>1</v>
      </c>
      <c r="T1086" t="s">
        <v>11</v>
      </c>
      <c r="U1086" t="str">
        <f t="shared" si="50"/>
        <v>no</v>
      </c>
      <c r="Y1086" t="s">
        <v>6006</v>
      </c>
    </row>
    <row r="1087" spans="1:25" x14ac:dyDescent="0.25">
      <c r="A1087" t="s">
        <v>2102</v>
      </c>
      <c r="B1087" t="s">
        <v>2213</v>
      </c>
      <c r="C1087" t="s">
        <v>2294</v>
      </c>
      <c r="E1087" t="s">
        <v>2311</v>
      </c>
      <c r="F1087">
        <v>1</v>
      </c>
      <c r="G1087" t="s">
        <v>6018</v>
      </c>
      <c r="H1087">
        <v>2023</v>
      </c>
      <c r="I1087" t="s">
        <v>4</v>
      </c>
      <c r="J1087" t="s">
        <v>6007</v>
      </c>
      <c r="K1087" t="s">
        <v>577</v>
      </c>
      <c r="L1087" t="s">
        <v>1954</v>
      </c>
      <c r="M1087" t="s">
        <v>1954</v>
      </c>
      <c r="P1087" s="4">
        <f t="shared" si="48"/>
        <v>294</v>
      </c>
      <c r="Q1087" s="4">
        <v>294</v>
      </c>
      <c r="R1087" s="1">
        <f t="shared" si="49"/>
        <v>1</v>
      </c>
      <c r="S1087">
        <v>1</v>
      </c>
      <c r="T1087" t="s">
        <v>7</v>
      </c>
      <c r="U1087" t="str">
        <f t="shared" si="50"/>
        <v>no</v>
      </c>
      <c r="Y1087" t="s">
        <v>6006</v>
      </c>
    </row>
    <row r="1088" spans="1:25" x14ac:dyDescent="0.25">
      <c r="A1088" t="s">
        <v>2102</v>
      </c>
      <c r="B1088" t="s">
        <v>2201</v>
      </c>
      <c r="C1088" t="s">
        <v>2294</v>
      </c>
      <c r="D1088" t="s">
        <v>2312</v>
      </c>
      <c r="E1088" t="s">
        <v>2313</v>
      </c>
      <c r="F1088">
        <v>1</v>
      </c>
      <c r="G1088" t="s">
        <v>6018</v>
      </c>
      <c r="H1088">
        <v>2018</v>
      </c>
      <c r="I1088" t="s">
        <v>4</v>
      </c>
      <c r="J1088" t="s">
        <v>6007</v>
      </c>
      <c r="K1088" t="s">
        <v>580</v>
      </c>
      <c r="L1088" t="s">
        <v>575</v>
      </c>
      <c r="M1088" t="s">
        <v>1077</v>
      </c>
      <c r="P1088" s="4">
        <f t="shared" si="48"/>
        <v>60.32</v>
      </c>
      <c r="Q1088" s="4">
        <v>60.32</v>
      </c>
      <c r="R1088" s="1">
        <f t="shared" si="49"/>
        <v>1</v>
      </c>
      <c r="S1088">
        <v>1</v>
      </c>
      <c r="T1088" t="s">
        <v>11</v>
      </c>
      <c r="U1088" t="str">
        <f t="shared" si="50"/>
        <v>no</v>
      </c>
      <c r="Y1088" t="s">
        <v>6006</v>
      </c>
    </row>
    <row r="1089" spans="1:25" x14ac:dyDescent="0.25">
      <c r="A1089" t="s">
        <v>2102</v>
      </c>
      <c r="B1089" t="s">
        <v>2103</v>
      </c>
      <c r="C1089" t="s">
        <v>2314</v>
      </c>
      <c r="D1089" t="s">
        <v>2315</v>
      </c>
      <c r="E1089" t="s">
        <v>2316</v>
      </c>
      <c r="F1089">
        <v>1</v>
      </c>
      <c r="G1089" t="s">
        <v>6018</v>
      </c>
      <c r="H1089">
        <v>2019</v>
      </c>
      <c r="I1089" t="s">
        <v>4</v>
      </c>
      <c r="J1089" t="s">
        <v>6007</v>
      </c>
      <c r="K1089" t="s">
        <v>5</v>
      </c>
      <c r="L1089" t="s">
        <v>2317</v>
      </c>
      <c r="P1089" s="4">
        <f t="shared" si="48"/>
        <v>42</v>
      </c>
      <c r="Q1089" s="4">
        <v>42</v>
      </c>
      <c r="R1089" s="1">
        <f t="shared" si="49"/>
        <v>1</v>
      </c>
      <c r="S1089">
        <v>1</v>
      </c>
      <c r="T1089" t="s">
        <v>11</v>
      </c>
      <c r="U1089" t="str">
        <f t="shared" si="50"/>
        <v>no</v>
      </c>
      <c r="Y1089" t="s">
        <v>6006</v>
      </c>
    </row>
    <row r="1090" spans="1:25" x14ac:dyDescent="0.25">
      <c r="A1090" t="s">
        <v>2102</v>
      </c>
      <c r="B1090" t="s">
        <v>2103</v>
      </c>
      <c r="C1090" t="s">
        <v>2314</v>
      </c>
      <c r="D1090" t="s">
        <v>2315</v>
      </c>
      <c r="E1090" t="s">
        <v>2318</v>
      </c>
      <c r="F1090">
        <v>1</v>
      </c>
      <c r="G1090" t="s">
        <v>6018</v>
      </c>
      <c r="H1090">
        <v>2021</v>
      </c>
      <c r="I1090" t="s">
        <v>4</v>
      </c>
      <c r="J1090" t="s">
        <v>6007</v>
      </c>
      <c r="K1090" t="s">
        <v>5</v>
      </c>
      <c r="L1090" t="s">
        <v>2317</v>
      </c>
      <c r="P1090" s="4">
        <f t="shared" ref="P1090:P1153" si="51">IFERROR(IF(Q1090&gt;0,Q1090*1,0),0)</f>
        <v>73.7</v>
      </c>
      <c r="Q1090" s="4">
        <v>73.7</v>
      </c>
      <c r="R1090" s="1">
        <f t="shared" ref="R1090:R1153" si="52">IFERROR(IF(S1090&gt;0,S1090*1,0),0)</f>
        <v>1</v>
      </c>
      <c r="S1090">
        <v>1</v>
      </c>
      <c r="T1090" t="s">
        <v>11</v>
      </c>
      <c r="U1090" t="str">
        <f t="shared" ref="U1090:U1153" si="53">IF(S1090 = 1,"no","yes")</f>
        <v>no</v>
      </c>
      <c r="Y1090" t="s">
        <v>6006</v>
      </c>
    </row>
    <row r="1091" spans="1:25" x14ac:dyDescent="0.25">
      <c r="A1091" t="s">
        <v>2102</v>
      </c>
      <c r="B1091" t="s">
        <v>2103</v>
      </c>
      <c r="C1091" t="s">
        <v>2314</v>
      </c>
      <c r="D1091" t="s">
        <v>2315</v>
      </c>
      <c r="E1091" t="s">
        <v>2319</v>
      </c>
      <c r="F1091">
        <v>1</v>
      </c>
      <c r="G1091" t="s">
        <v>6018</v>
      </c>
      <c r="H1091">
        <v>2018</v>
      </c>
      <c r="I1091" t="s">
        <v>4</v>
      </c>
      <c r="J1091" t="s">
        <v>6007</v>
      </c>
      <c r="K1091" t="s">
        <v>5</v>
      </c>
      <c r="L1091" t="s">
        <v>2317</v>
      </c>
      <c r="P1091" s="4">
        <f t="shared" si="51"/>
        <v>55.199999999999996</v>
      </c>
      <c r="Q1091" s="4">
        <v>55.199999999999996</v>
      </c>
      <c r="R1091" s="1">
        <f t="shared" si="52"/>
        <v>1</v>
      </c>
      <c r="S1091">
        <v>1</v>
      </c>
      <c r="T1091" t="s">
        <v>11</v>
      </c>
      <c r="U1091" t="str">
        <f t="shared" si="53"/>
        <v>no</v>
      </c>
      <c r="Y1091" t="s">
        <v>6006</v>
      </c>
    </row>
    <row r="1092" spans="1:25" x14ac:dyDescent="0.25">
      <c r="A1092" t="s">
        <v>2102</v>
      </c>
      <c r="B1092" t="s">
        <v>2103</v>
      </c>
      <c r="C1092" t="s">
        <v>2314</v>
      </c>
      <c r="D1092" t="s">
        <v>2315</v>
      </c>
      <c r="E1092" t="s">
        <v>2320</v>
      </c>
      <c r="F1092">
        <v>1</v>
      </c>
      <c r="G1092" t="s">
        <v>6018</v>
      </c>
      <c r="H1092">
        <v>2019</v>
      </c>
      <c r="I1092" t="s">
        <v>4</v>
      </c>
      <c r="J1092" t="s">
        <v>6007</v>
      </c>
      <c r="K1092" t="s">
        <v>5</v>
      </c>
      <c r="L1092" t="s">
        <v>2317</v>
      </c>
      <c r="P1092" s="4">
        <f t="shared" si="51"/>
        <v>139.15</v>
      </c>
      <c r="Q1092" s="4">
        <v>139.15</v>
      </c>
      <c r="R1092" s="1">
        <f t="shared" si="52"/>
        <v>1</v>
      </c>
      <c r="S1092">
        <v>1</v>
      </c>
      <c r="T1092" t="s">
        <v>11</v>
      </c>
      <c r="U1092" t="str">
        <f t="shared" si="53"/>
        <v>no</v>
      </c>
      <c r="Y1092" t="s">
        <v>6006</v>
      </c>
    </row>
    <row r="1093" spans="1:25" x14ac:dyDescent="0.25">
      <c r="A1093" t="s">
        <v>2102</v>
      </c>
      <c r="B1093" t="s">
        <v>2103</v>
      </c>
      <c r="C1093" t="s">
        <v>2314</v>
      </c>
      <c r="E1093" t="s">
        <v>2321</v>
      </c>
      <c r="F1093">
        <v>1</v>
      </c>
      <c r="G1093" t="s">
        <v>6018</v>
      </c>
      <c r="H1093">
        <v>2019</v>
      </c>
      <c r="I1093" t="s">
        <v>4</v>
      </c>
      <c r="J1093" t="s">
        <v>6007</v>
      </c>
      <c r="K1093" t="s">
        <v>5</v>
      </c>
      <c r="L1093" t="s">
        <v>2322</v>
      </c>
      <c r="P1093" s="4">
        <f t="shared" si="51"/>
        <v>234.5</v>
      </c>
      <c r="Q1093" s="4">
        <v>234.5</v>
      </c>
      <c r="R1093" s="1">
        <f t="shared" si="52"/>
        <v>1</v>
      </c>
      <c r="S1093">
        <v>1</v>
      </c>
      <c r="T1093" t="s">
        <v>11</v>
      </c>
      <c r="U1093" t="str">
        <f t="shared" si="53"/>
        <v>no</v>
      </c>
      <c r="Y1093" t="s">
        <v>6006</v>
      </c>
    </row>
    <row r="1094" spans="1:25" x14ac:dyDescent="0.25">
      <c r="A1094" t="s">
        <v>2102</v>
      </c>
      <c r="B1094" t="s">
        <v>2103</v>
      </c>
      <c r="C1094" t="s">
        <v>2314</v>
      </c>
      <c r="D1094" t="s">
        <v>2323</v>
      </c>
      <c r="E1094" t="s">
        <v>2324</v>
      </c>
      <c r="F1094">
        <v>1</v>
      </c>
      <c r="G1094" t="s">
        <v>6018</v>
      </c>
      <c r="H1094">
        <v>2020</v>
      </c>
      <c r="I1094" t="s">
        <v>4</v>
      </c>
      <c r="J1094" t="s">
        <v>6007</v>
      </c>
      <c r="K1094" t="s">
        <v>5</v>
      </c>
      <c r="L1094" t="s">
        <v>2322</v>
      </c>
      <c r="P1094" s="4">
        <f t="shared" si="51"/>
        <v>131.99</v>
      </c>
      <c r="Q1094" s="4">
        <v>131.99</v>
      </c>
      <c r="R1094" s="1">
        <f t="shared" si="52"/>
        <v>1</v>
      </c>
      <c r="S1094">
        <v>1</v>
      </c>
      <c r="T1094" t="s">
        <v>11</v>
      </c>
      <c r="U1094" t="str">
        <f t="shared" si="53"/>
        <v>no</v>
      </c>
      <c r="Y1094" t="s">
        <v>6006</v>
      </c>
    </row>
    <row r="1095" spans="1:25" x14ac:dyDescent="0.25">
      <c r="A1095" t="s">
        <v>2102</v>
      </c>
      <c r="B1095" t="s">
        <v>2103</v>
      </c>
      <c r="C1095" t="s">
        <v>2314</v>
      </c>
      <c r="E1095" t="s">
        <v>2325</v>
      </c>
      <c r="F1095">
        <v>1</v>
      </c>
      <c r="G1095" t="s">
        <v>6018</v>
      </c>
      <c r="H1095">
        <v>2019</v>
      </c>
      <c r="I1095" t="s">
        <v>4</v>
      </c>
      <c r="J1095" t="s">
        <v>6007</v>
      </c>
      <c r="K1095" t="s">
        <v>5</v>
      </c>
      <c r="L1095" t="s">
        <v>2322</v>
      </c>
      <c r="P1095" s="4">
        <f t="shared" si="51"/>
        <v>68.75</v>
      </c>
      <c r="Q1095" s="4">
        <v>68.75</v>
      </c>
      <c r="R1095" s="1">
        <f t="shared" si="52"/>
        <v>1</v>
      </c>
      <c r="S1095">
        <v>1</v>
      </c>
      <c r="T1095" t="s">
        <v>11</v>
      </c>
      <c r="U1095" t="str">
        <f t="shared" si="53"/>
        <v>no</v>
      </c>
      <c r="Y1095" t="s">
        <v>6006</v>
      </c>
    </row>
    <row r="1096" spans="1:25" x14ac:dyDescent="0.25">
      <c r="A1096" t="s">
        <v>2102</v>
      </c>
      <c r="B1096" t="s">
        <v>2103</v>
      </c>
      <c r="C1096" t="s">
        <v>2314</v>
      </c>
      <c r="D1096" t="s">
        <v>2323</v>
      </c>
      <c r="E1096" t="s">
        <v>2326</v>
      </c>
      <c r="F1096">
        <v>1</v>
      </c>
      <c r="G1096" t="s">
        <v>6018</v>
      </c>
      <c r="H1096">
        <v>2020</v>
      </c>
      <c r="I1096" t="s">
        <v>4</v>
      </c>
      <c r="J1096" t="s">
        <v>6007</v>
      </c>
      <c r="K1096" t="s">
        <v>5</v>
      </c>
      <c r="L1096" t="s">
        <v>2322</v>
      </c>
      <c r="P1096" s="4">
        <f t="shared" si="51"/>
        <v>62.31</v>
      </c>
      <c r="Q1096" s="4">
        <v>62.31</v>
      </c>
      <c r="R1096" s="1">
        <f t="shared" si="52"/>
        <v>1</v>
      </c>
      <c r="S1096">
        <v>1</v>
      </c>
      <c r="T1096" t="s">
        <v>11</v>
      </c>
      <c r="U1096" t="str">
        <f t="shared" si="53"/>
        <v>no</v>
      </c>
      <c r="Y1096" t="s">
        <v>6006</v>
      </c>
    </row>
    <row r="1097" spans="1:25" x14ac:dyDescent="0.25">
      <c r="A1097" t="s">
        <v>2102</v>
      </c>
      <c r="B1097" t="s">
        <v>2103</v>
      </c>
      <c r="C1097" t="s">
        <v>2314</v>
      </c>
      <c r="D1097" t="s">
        <v>2327</v>
      </c>
      <c r="E1097" t="s">
        <v>2328</v>
      </c>
      <c r="F1097">
        <v>1</v>
      </c>
      <c r="G1097" t="s">
        <v>6018</v>
      </c>
      <c r="H1097">
        <v>2020</v>
      </c>
      <c r="I1097" t="s">
        <v>4</v>
      </c>
      <c r="J1097" t="s">
        <v>6007</v>
      </c>
      <c r="K1097" t="s">
        <v>5</v>
      </c>
      <c r="L1097" t="s">
        <v>2322</v>
      </c>
      <c r="P1097" s="4">
        <f t="shared" si="51"/>
        <v>134.64000000000001</v>
      </c>
      <c r="Q1097" s="4">
        <v>134.64000000000001</v>
      </c>
      <c r="R1097" s="1">
        <f t="shared" si="52"/>
        <v>1</v>
      </c>
      <c r="S1097">
        <v>1</v>
      </c>
      <c r="T1097" t="s">
        <v>11</v>
      </c>
      <c r="U1097" t="str">
        <f t="shared" si="53"/>
        <v>no</v>
      </c>
      <c r="Y1097" t="s">
        <v>6006</v>
      </c>
    </row>
    <row r="1098" spans="1:25" x14ac:dyDescent="0.25">
      <c r="A1098" t="s">
        <v>2102</v>
      </c>
      <c r="B1098" t="s">
        <v>2103</v>
      </c>
      <c r="C1098" t="s">
        <v>2314</v>
      </c>
      <c r="E1098" t="s">
        <v>2329</v>
      </c>
      <c r="F1098">
        <v>1</v>
      </c>
      <c r="G1098" t="s">
        <v>6018</v>
      </c>
      <c r="H1098">
        <v>2021</v>
      </c>
      <c r="I1098" t="s">
        <v>4</v>
      </c>
      <c r="J1098" t="s">
        <v>6007</v>
      </c>
      <c r="K1098" t="s">
        <v>5</v>
      </c>
      <c r="L1098" t="s">
        <v>2322</v>
      </c>
      <c r="P1098" s="4">
        <f t="shared" si="51"/>
        <v>172.5</v>
      </c>
      <c r="Q1098" s="4">
        <v>172.5</v>
      </c>
      <c r="R1098" s="1">
        <f t="shared" si="52"/>
        <v>1</v>
      </c>
      <c r="S1098">
        <v>1</v>
      </c>
      <c r="T1098" t="s">
        <v>11</v>
      </c>
      <c r="U1098" t="str">
        <f t="shared" si="53"/>
        <v>no</v>
      </c>
      <c r="Y1098" t="s">
        <v>6006</v>
      </c>
    </row>
    <row r="1099" spans="1:25" x14ac:dyDescent="0.25">
      <c r="A1099" t="s">
        <v>2102</v>
      </c>
      <c r="B1099" t="s">
        <v>2103</v>
      </c>
      <c r="C1099" t="s">
        <v>2314</v>
      </c>
      <c r="E1099" t="s">
        <v>2330</v>
      </c>
      <c r="F1099">
        <v>1</v>
      </c>
      <c r="G1099" t="s">
        <v>6018</v>
      </c>
      <c r="H1099">
        <v>2022</v>
      </c>
      <c r="I1099" t="s">
        <v>4</v>
      </c>
      <c r="J1099" t="s">
        <v>6007</v>
      </c>
      <c r="K1099" t="s">
        <v>5</v>
      </c>
      <c r="L1099" t="s">
        <v>2322</v>
      </c>
      <c r="P1099" s="4">
        <f t="shared" si="51"/>
        <v>217.5</v>
      </c>
      <c r="Q1099" s="4">
        <v>217.5</v>
      </c>
      <c r="R1099" s="1">
        <f t="shared" si="52"/>
        <v>1</v>
      </c>
      <c r="S1099">
        <v>1</v>
      </c>
      <c r="T1099" t="s">
        <v>7</v>
      </c>
      <c r="U1099" t="str">
        <f t="shared" si="53"/>
        <v>no</v>
      </c>
      <c r="Y1099" t="s">
        <v>6006</v>
      </c>
    </row>
    <row r="1100" spans="1:25" x14ac:dyDescent="0.25">
      <c r="A1100" t="s">
        <v>2102</v>
      </c>
      <c r="B1100" t="s">
        <v>2103</v>
      </c>
      <c r="C1100" t="s">
        <v>2314</v>
      </c>
      <c r="E1100" t="s">
        <v>2331</v>
      </c>
      <c r="F1100">
        <v>1</v>
      </c>
      <c r="G1100" t="s">
        <v>6018</v>
      </c>
      <c r="H1100">
        <v>2022</v>
      </c>
      <c r="I1100" t="s">
        <v>4</v>
      </c>
      <c r="J1100" t="s">
        <v>6007</v>
      </c>
      <c r="K1100" t="s">
        <v>5</v>
      </c>
      <c r="L1100" t="s">
        <v>2322</v>
      </c>
      <c r="P1100" s="4">
        <f t="shared" si="51"/>
        <v>168.75</v>
      </c>
      <c r="Q1100" s="4">
        <v>168.75</v>
      </c>
      <c r="R1100" s="1">
        <f t="shared" si="52"/>
        <v>1</v>
      </c>
      <c r="S1100">
        <v>1</v>
      </c>
      <c r="T1100" t="s">
        <v>7</v>
      </c>
      <c r="U1100" t="str">
        <f t="shared" si="53"/>
        <v>no</v>
      </c>
      <c r="Y1100" t="s">
        <v>6006</v>
      </c>
    </row>
    <row r="1101" spans="1:25" x14ac:dyDescent="0.25">
      <c r="A1101" t="s">
        <v>2102</v>
      </c>
      <c r="B1101" t="s">
        <v>2103</v>
      </c>
      <c r="C1101" t="s">
        <v>2314</v>
      </c>
      <c r="E1101" t="s">
        <v>2332</v>
      </c>
      <c r="F1101">
        <v>1</v>
      </c>
      <c r="G1101" t="s">
        <v>6018</v>
      </c>
      <c r="H1101">
        <v>2023</v>
      </c>
      <c r="I1101" t="s">
        <v>4</v>
      </c>
      <c r="J1101" t="s">
        <v>6007</v>
      </c>
      <c r="K1101" t="s">
        <v>5</v>
      </c>
      <c r="L1101" t="s">
        <v>2322</v>
      </c>
      <c r="P1101" s="4">
        <f t="shared" si="51"/>
        <v>82</v>
      </c>
      <c r="Q1101" s="4">
        <v>82</v>
      </c>
      <c r="R1101" s="1">
        <f t="shared" si="52"/>
        <v>1</v>
      </c>
      <c r="S1101">
        <v>1</v>
      </c>
      <c r="T1101" t="s">
        <v>7</v>
      </c>
      <c r="U1101" t="str">
        <f t="shared" si="53"/>
        <v>no</v>
      </c>
      <c r="Y1101" t="s">
        <v>6006</v>
      </c>
    </row>
    <row r="1102" spans="1:25" x14ac:dyDescent="0.25">
      <c r="A1102" t="s">
        <v>2102</v>
      </c>
      <c r="B1102" t="s">
        <v>2103</v>
      </c>
      <c r="C1102" t="s">
        <v>2314</v>
      </c>
      <c r="E1102" t="s">
        <v>2333</v>
      </c>
      <c r="F1102">
        <v>1</v>
      </c>
      <c r="G1102" t="s">
        <v>6018</v>
      </c>
      <c r="H1102">
        <v>2023</v>
      </c>
      <c r="I1102" t="s">
        <v>4</v>
      </c>
      <c r="J1102" t="s">
        <v>6007</v>
      </c>
      <c r="K1102" t="s">
        <v>5</v>
      </c>
      <c r="L1102" t="s">
        <v>2322</v>
      </c>
      <c r="P1102" s="4">
        <f t="shared" si="51"/>
        <v>61.499999999999993</v>
      </c>
      <c r="Q1102" s="4">
        <v>61.499999999999993</v>
      </c>
      <c r="R1102" s="1">
        <f t="shared" si="52"/>
        <v>1</v>
      </c>
      <c r="S1102">
        <v>1</v>
      </c>
      <c r="T1102" t="s">
        <v>7</v>
      </c>
      <c r="U1102" t="str">
        <f t="shared" si="53"/>
        <v>no</v>
      </c>
      <c r="Y1102" t="s">
        <v>6006</v>
      </c>
    </row>
    <row r="1103" spans="1:25" x14ac:dyDescent="0.25">
      <c r="A1103" t="s">
        <v>2102</v>
      </c>
      <c r="B1103" t="s">
        <v>2103</v>
      </c>
      <c r="C1103" t="s">
        <v>2314</v>
      </c>
      <c r="D1103" t="s">
        <v>2315</v>
      </c>
      <c r="E1103" t="s">
        <v>2334</v>
      </c>
      <c r="F1103">
        <v>1</v>
      </c>
      <c r="G1103" t="s">
        <v>6018</v>
      </c>
      <c r="H1103">
        <v>2018</v>
      </c>
      <c r="I1103" t="s">
        <v>4</v>
      </c>
      <c r="J1103" t="s">
        <v>6007</v>
      </c>
      <c r="K1103" t="s">
        <v>334</v>
      </c>
      <c r="L1103" t="s">
        <v>2335</v>
      </c>
      <c r="M1103" t="s">
        <v>347</v>
      </c>
      <c r="P1103" s="4">
        <f t="shared" si="51"/>
        <v>75</v>
      </c>
      <c r="Q1103" s="4">
        <v>75</v>
      </c>
      <c r="R1103" s="1">
        <f t="shared" si="52"/>
        <v>1</v>
      </c>
      <c r="S1103">
        <v>1</v>
      </c>
      <c r="T1103" t="s">
        <v>11</v>
      </c>
      <c r="U1103" t="str">
        <f t="shared" si="53"/>
        <v>no</v>
      </c>
      <c r="Y1103" t="s">
        <v>6006</v>
      </c>
    </row>
    <row r="1104" spans="1:25" x14ac:dyDescent="0.25">
      <c r="A1104" t="s">
        <v>2102</v>
      </c>
      <c r="B1104" t="s">
        <v>2103</v>
      </c>
      <c r="C1104" t="s">
        <v>2336</v>
      </c>
      <c r="E1104" t="s">
        <v>2337</v>
      </c>
      <c r="F1104">
        <v>1</v>
      </c>
      <c r="G1104" t="s">
        <v>6018</v>
      </c>
      <c r="H1104">
        <v>2019</v>
      </c>
      <c r="I1104" t="s">
        <v>4</v>
      </c>
      <c r="J1104" t="s">
        <v>6007</v>
      </c>
      <c r="K1104" t="s">
        <v>334</v>
      </c>
      <c r="L1104" t="s">
        <v>2338</v>
      </c>
      <c r="M1104" t="s">
        <v>347</v>
      </c>
      <c r="P1104" s="4">
        <f t="shared" si="51"/>
        <v>134.505</v>
      </c>
      <c r="Q1104" s="4">
        <v>134.505</v>
      </c>
      <c r="R1104" s="1">
        <f t="shared" si="52"/>
        <v>1</v>
      </c>
      <c r="S1104">
        <v>1</v>
      </c>
      <c r="T1104" t="s">
        <v>11</v>
      </c>
      <c r="U1104" t="str">
        <f t="shared" si="53"/>
        <v>no</v>
      </c>
      <c r="Y1104" t="s">
        <v>6006</v>
      </c>
    </row>
    <row r="1105" spans="1:25" x14ac:dyDescent="0.25">
      <c r="A1105" t="s">
        <v>2102</v>
      </c>
      <c r="B1105" t="s">
        <v>2201</v>
      </c>
      <c r="C1105" t="s">
        <v>2339</v>
      </c>
      <c r="E1105" t="s">
        <v>2340</v>
      </c>
      <c r="F1105">
        <v>1</v>
      </c>
      <c r="G1105" t="s">
        <v>6018</v>
      </c>
      <c r="H1105">
        <v>2019</v>
      </c>
      <c r="I1105" t="s">
        <v>4</v>
      </c>
      <c r="J1105" t="s">
        <v>6007</v>
      </c>
      <c r="K1105" t="s">
        <v>5</v>
      </c>
      <c r="L1105" t="s">
        <v>2204</v>
      </c>
      <c r="M1105" t="s">
        <v>347</v>
      </c>
      <c r="P1105" s="4">
        <f t="shared" si="51"/>
        <v>156.24</v>
      </c>
      <c r="Q1105" s="4">
        <v>156.24</v>
      </c>
      <c r="R1105" s="1">
        <f t="shared" si="52"/>
        <v>1</v>
      </c>
      <c r="S1105">
        <v>1</v>
      </c>
      <c r="T1105" t="s">
        <v>11</v>
      </c>
      <c r="U1105" t="str">
        <f t="shared" si="53"/>
        <v>no</v>
      </c>
      <c r="Y1105" t="s">
        <v>6006</v>
      </c>
    </row>
    <row r="1106" spans="1:25" x14ac:dyDescent="0.25">
      <c r="A1106" t="s">
        <v>2102</v>
      </c>
      <c r="B1106" t="s">
        <v>2148</v>
      </c>
      <c r="C1106" t="s">
        <v>2341</v>
      </c>
      <c r="D1106" t="s">
        <v>2342</v>
      </c>
      <c r="E1106" t="s">
        <v>2343</v>
      </c>
      <c r="F1106">
        <v>1</v>
      </c>
      <c r="G1106" t="s">
        <v>6018</v>
      </c>
      <c r="H1106">
        <v>2022</v>
      </c>
      <c r="I1106" t="s">
        <v>4</v>
      </c>
      <c r="J1106" t="s">
        <v>6007</v>
      </c>
      <c r="K1106" t="s">
        <v>5</v>
      </c>
      <c r="L1106" t="s">
        <v>2344</v>
      </c>
      <c r="P1106" s="4">
        <f t="shared" si="51"/>
        <v>37.5</v>
      </c>
      <c r="Q1106" s="4">
        <v>37.5</v>
      </c>
      <c r="R1106" s="1">
        <f t="shared" si="52"/>
        <v>1</v>
      </c>
      <c r="S1106">
        <v>1</v>
      </c>
      <c r="T1106" t="s">
        <v>7</v>
      </c>
      <c r="U1106" t="str">
        <f t="shared" si="53"/>
        <v>no</v>
      </c>
      <c r="Y1106" t="s">
        <v>6006</v>
      </c>
    </row>
    <row r="1107" spans="1:25" x14ac:dyDescent="0.25">
      <c r="A1107" t="s">
        <v>2102</v>
      </c>
      <c r="B1107" t="s">
        <v>2148</v>
      </c>
      <c r="C1107" t="s">
        <v>2341</v>
      </c>
      <c r="D1107" t="s">
        <v>2342</v>
      </c>
      <c r="E1107" t="s">
        <v>2345</v>
      </c>
      <c r="F1107">
        <v>1</v>
      </c>
      <c r="G1107" t="s">
        <v>6018</v>
      </c>
      <c r="H1107">
        <v>2021</v>
      </c>
      <c r="I1107" t="s">
        <v>4</v>
      </c>
      <c r="J1107" t="s">
        <v>6007</v>
      </c>
      <c r="K1107" t="s">
        <v>5</v>
      </c>
      <c r="L1107" t="s">
        <v>2344</v>
      </c>
      <c r="P1107" s="4">
        <f t="shared" si="51"/>
        <v>80.989999999999995</v>
      </c>
      <c r="Q1107" s="4">
        <v>80.989999999999995</v>
      </c>
      <c r="R1107" s="1">
        <f t="shared" si="52"/>
        <v>1</v>
      </c>
      <c r="S1107">
        <v>1</v>
      </c>
      <c r="T1107" t="s">
        <v>11</v>
      </c>
      <c r="U1107" t="str">
        <f t="shared" si="53"/>
        <v>no</v>
      </c>
      <c r="Y1107" t="s">
        <v>6006</v>
      </c>
    </row>
    <row r="1108" spans="1:25" x14ac:dyDescent="0.25">
      <c r="A1108" t="s">
        <v>2102</v>
      </c>
      <c r="B1108" t="s">
        <v>2148</v>
      </c>
      <c r="C1108" t="s">
        <v>2341</v>
      </c>
      <c r="D1108" t="s">
        <v>2346</v>
      </c>
      <c r="E1108" t="s">
        <v>2347</v>
      </c>
      <c r="F1108">
        <v>1</v>
      </c>
      <c r="G1108" t="s">
        <v>6018</v>
      </c>
      <c r="H1108">
        <v>2021</v>
      </c>
      <c r="I1108" t="s">
        <v>4</v>
      </c>
      <c r="J1108" t="s">
        <v>6007</v>
      </c>
      <c r="K1108" t="s">
        <v>5</v>
      </c>
      <c r="L1108" t="s">
        <v>2344</v>
      </c>
      <c r="P1108" s="4">
        <f t="shared" si="51"/>
        <v>81.900000000000006</v>
      </c>
      <c r="Q1108" s="4">
        <v>81.900000000000006</v>
      </c>
      <c r="R1108" s="1">
        <f t="shared" si="52"/>
        <v>1</v>
      </c>
      <c r="S1108">
        <v>1</v>
      </c>
      <c r="T1108" t="s">
        <v>11</v>
      </c>
      <c r="U1108" t="str">
        <f t="shared" si="53"/>
        <v>no</v>
      </c>
      <c r="Y1108" t="s">
        <v>6006</v>
      </c>
    </row>
    <row r="1109" spans="1:25" x14ac:dyDescent="0.25">
      <c r="A1109" t="s">
        <v>2102</v>
      </c>
      <c r="B1109" t="s">
        <v>2148</v>
      </c>
      <c r="C1109" t="s">
        <v>2341</v>
      </c>
      <c r="D1109" t="s">
        <v>2342</v>
      </c>
      <c r="E1109" t="s">
        <v>2348</v>
      </c>
      <c r="F1109">
        <v>1</v>
      </c>
      <c r="G1109" t="s">
        <v>6018</v>
      </c>
      <c r="H1109">
        <v>2019</v>
      </c>
      <c r="I1109" t="s">
        <v>4</v>
      </c>
      <c r="J1109" t="s">
        <v>6007</v>
      </c>
      <c r="K1109" t="s">
        <v>5</v>
      </c>
      <c r="L1109" t="s">
        <v>2344</v>
      </c>
      <c r="P1109" s="4">
        <f t="shared" si="51"/>
        <v>189.63</v>
      </c>
      <c r="Q1109" s="4">
        <v>189.63</v>
      </c>
      <c r="R1109" s="1">
        <f t="shared" si="52"/>
        <v>1</v>
      </c>
      <c r="S1109">
        <v>1</v>
      </c>
      <c r="T1109" t="s">
        <v>11</v>
      </c>
      <c r="U1109" t="str">
        <f t="shared" si="53"/>
        <v>no</v>
      </c>
      <c r="Y1109" t="s">
        <v>6006</v>
      </c>
    </row>
    <row r="1110" spans="1:25" x14ac:dyDescent="0.25">
      <c r="A1110" t="s">
        <v>2102</v>
      </c>
      <c r="B1110" t="s">
        <v>2148</v>
      </c>
      <c r="C1110" t="s">
        <v>2341</v>
      </c>
      <c r="D1110" t="s">
        <v>2342</v>
      </c>
      <c r="E1110" t="s">
        <v>2349</v>
      </c>
      <c r="F1110">
        <v>1</v>
      </c>
      <c r="G1110" t="s">
        <v>6018</v>
      </c>
      <c r="H1110">
        <v>2021</v>
      </c>
      <c r="I1110" t="s">
        <v>4</v>
      </c>
      <c r="J1110" t="s">
        <v>6007</v>
      </c>
      <c r="K1110" t="s">
        <v>5</v>
      </c>
      <c r="L1110" t="s">
        <v>2344</v>
      </c>
      <c r="P1110" s="4">
        <f t="shared" si="51"/>
        <v>70.040000000000006</v>
      </c>
      <c r="Q1110" s="4">
        <v>70.040000000000006</v>
      </c>
      <c r="R1110" s="1">
        <f t="shared" si="52"/>
        <v>1</v>
      </c>
      <c r="S1110">
        <v>1</v>
      </c>
      <c r="T1110" t="s">
        <v>11</v>
      </c>
      <c r="U1110" t="str">
        <f t="shared" si="53"/>
        <v>no</v>
      </c>
      <c r="Y1110" t="s">
        <v>6006</v>
      </c>
    </row>
    <row r="1111" spans="1:25" x14ac:dyDescent="0.25">
      <c r="A1111" t="s">
        <v>2102</v>
      </c>
      <c r="B1111" t="s">
        <v>2148</v>
      </c>
      <c r="C1111" t="s">
        <v>2341</v>
      </c>
      <c r="E1111" t="s">
        <v>1953</v>
      </c>
      <c r="F1111">
        <v>1</v>
      </c>
      <c r="G1111" t="s">
        <v>6018</v>
      </c>
      <c r="H1111">
        <v>2023</v>
      </c>
      <c r="I1111" t="s">
        <v>4</v>
      </c>
      <c r="J1111" t="s">
        <v>6007</v>
      </c>
      <c r="K1111" t="s">
        <v>577</v>
      </c>
      <c r="L1111" t="s">
        <v>1954</v>
      </c>
      <c r="M1111" t="s">
        <v>1954</v>
      </c>
      <c r="P1111" s="4">
        <f t="shared" si="51"/>
        <v>380</v>
      </c>
      <c r="Q1111" s="4">
        <v>380</v>
      </c>
      <c r="R1111" s="1">
        <f t="shared" si="52"/>
        <v>1</v>
      </c>
      <c r="S1111">
        <v>1</v>
      </c>
      <c r="T1111" t="s">
        <v>7</v>
      </c>
      <c r="U1111" t="str">
        <f t="shared" si="53"/>
        <v>no</v>
      </c>
      <c r="Y1111" t="s">
        <v>6006</v>
      </c>
    </row>
    <row r="1112" spans="1:25" x14ac:dyDescent="0.25">
      <c r="A1112" t="s">
        <v>2102</v>
      </c>
      <c r="B1112" t="s">
        <v>2148</v>
      </c>
      <c r="C1112" t="s">
        <v>2350</v>
      </c>
      <c r="E1112" t="s">
        <v>2351</v>
      </c>
      <c r="F1112">
        <v>1</v>
      </c>
      <c r="G1112" t="s">
        <v>6018</v>
      </c>
      <c r="H1112">
        <v>2018</v>
      </c>
      <c r="I1112" t="s">
        <v>4</v>
      </c>
      <c r="J1112" t="s">
        <v>6007</v>
      </c>
      <c r="K1112" t="s">
        <v>5</v>
      </c>
      <c r="L1112" t="s">
        <v>2352</v>
      </c>
      <c r="N1112" t="s">
        <v>56</v>
      </c>
      <c r="O1112" t="s">
        <v>2353</v>
      </c>
      <c r="P1112" s="4">
        <f t="shared" si="51"/>
        <v>145.91999999999999</v>
      </c>
      <c r="Q1112" s="4">
        <v>145.91999999999999</v>
      </c>
      <c r="R1112" s="1">
        <f t="shared" si="52"/>
        <v>1</v>
      </c>
      <c r="S1112">
        <v>1</v>
      </c>
      <c r="T1112" t="s">
        <v>40</v>
      </c>
      <c r="U1112" t="str">
        <f t="shared" si="53"/>
        <v>no</v>
      </c>
      <c r="Y1112" t="s">
        <v>6006</v>
      </c>
    </row>
    <row r="1113" spans="1:25" x14ac:dyDescent="0.25">
      <c r="A1113" t="s">
        <v>2102</v>
      </c>
      <c r="B1113" t="s">
        <v>2148</v>
      </c>
      <c r="C1113" t="s">
        <v>2350</v>
      </c>
      <c r="D1113" t="s">
        <v>2354</v>
      </c>
      <c r="E1113" t="s">
        <v>2355</v>
      </c>
      <c r="F1113">
        <v>1</v>
      </c>
      <c r="G1113" t="s">
        <v>6018</v>
      </c>
      <c r="H1113">
        <v>2019</v>
      </c>
      <c r="I1113" t="s">
        <v>4</v>
      </c>
      <c r="J1113" t="s">
        <v>6007</v>
      </c>
      <c r="K1113" t="s">
        <v>5</v>
      </c>
      <c r="L1113" t="s">
        <v>2352</v>
      </c>
      <c r="M1113" t="s">
        <v>2356</v>
      </c>
      <c r="P1113" s="4">
        <f t="shared" si="51"/>
        <v>64.97999999999999</v>
      </c>
      <c r="Q1113" s="4">
        <v>64.97999999999999</v>
      </c>
      <c r="R1113" s="1">
        <f t="shared" si="52"/>
        <v>1</v>
      </c>
      <c r="S1113">
        <v>1</v>
      </c>
      <c r="T1113" t="s">
        <v>11</v>
      </c>
      <c r="U1113" t="str">
        <f t="shared" si="53"/>
        <v>no</v>
      </c>
      <c r="Y1113" t="s">
        <v>6006</v>
      </c>
    </row>
    <row r="1114" spans="1:25" x14ac:dyDescent="0.25">
      <c r="A1114" t="s">
        <v>2102</v>
      </c>
      <c r="B1114" t="s">
        <v>2148</v>
      </c>
      <c r="C1114" t="s">
        <v>2357</v>
      </c>
      <c r="E1114" t="s">
        <v>2358</v>
      </c>
      <c r="F1114">
        <v>1</v>
      </c>
      <c r="G1114" t="s">
        <v>6018</v>
      </c>
      <c r="H1114">
        <v>2019</v>
      </c>
      <c r="I1114" t="s">
        <v>4</v>
      </c>
      <c r="J1114" t="s">
        <v>6007</v>
      </c>
      <c r="K1114" t="s">
        <v>334</v>
      </c>
      <c r="L1114" t="s">
        <v>2359</v>
      </c>
      <c r="M1114" t="s">
        <v>347</v>
      </c>
      <c r="P1114" s="4">
        <f t="shared" si="51"/>
        <v>96.075000000000003</v>
      </c>
      <c r="Q1114" s="4">
        <v>96.075000000000003</v>
      </c>
      <c r="R1114" s="1">
        <f t="shared" si="52"/>
        <v>1</v>
      </c>
      <c r="S1114">
        <v>1</v>
      </c>
      <c r="T1114" t="s">
        <v>11</v>
      </c>
      <c r="U1114" t="str">
        <f t="shared" si="53"/>
        <v>no</v>
      </c>
      <c r="Y1114" t="s">
        <v>6006</v>
      </c>
    </row>
    <row r="1115" spans="1:25" x14ac:dyDescent="0.25">
      <c r="A1115" t="s">
        <v>2102</v>
      </c>
      <c r="B1115" t="s">
        <v>2148</v>
      </c>
      <c r="C1115" t="s">
        <v>2360</v>
      </c>
      <c r="E1115" t="s">
        <v>2361</v>
      </c>
      <c r="F1115">
        <v>1</v>
      </c>
      <c r="G1115" t="s">
        <v>6018</v>
      </c>
      <c r="H1115">
        <v>2022</v>
      </c>
      <c r="I1115" t="s">
        <v>4</v>
      </c>
      <c r="J1115" t="s">
        <v>6007</v>
      </c>
      <c r="K1115" t="s">
        <v>5</v>
      </c>
      <c r="L1115" t="s">
        <v>2362</v>
      </c>
      <c r="M1115" t="s">
        <v>2363</v>
      </c>
      <c r="P1115" s="4">
        <f t="shared" si="51"/>
        <v>65.5</v>
      </c>
      <c r="Q1115" s="4">
        <v>65.5</v>
      </c>
      <c r="R1115" s="1">
        <f t="shared" si="52"/>
        <v>1</v>
      </c>
      <c r="S1115">
        <v>1</v>
      </c>
      <c r="T1115" t="s">
        <v>7</v>
      </c>
      <c r="U1115" t="str">
        <f t="shared" si="53"/>
        <v>no</v>
      </c>
      <c r="Y1115" t="s">
        <v>6006</v>
      </c>
    </row>
    <row r="1116" spans="1:25" x14ac:dyDescent="0.25">
      <c r="A1116" t="s">
        <v>2102</v>
      </c>
      <c r="B1116" t="s">
        <v>2148</v>
      </c>
      <c r="C1116" t="s">
        <v>2360</v>
      </c>
      <c r="E1116" t="s">
        <v>2364</v>
      </c>
      <c r="F1116">
        <v>1</v>
      </c>
      <c r="G1116" t="s">
        <v>6018</v>
      </c>
      <c r="H1116">
        <v>2022</v>
      </c>
      <c r="I1116" t="s">
        <v>4</v>
      </c>
      <c r="J1116" t="s">
        <v>6007</v>
      </c>
      <c r="K1116" t="s">
        <v>5</v>
      </c>
      <c r="L1116" t="s">
        <v>2362</v>
      </c>
      <c r="P1116" s="4">
        <f t="shared" si="51"/>
        <v>81</v>
      </c>
      <c r="Q1116" s="4">
        <v>81</v>
      </c>
      <c r="R1116" s="1">
        <f t="shared" si="52"/>
        <v>1</v>
      </c>
      <c r="S1116">
        <v>1</v>
      </c>
      <c r="T1116" t="s">
        <v>7</v>
      </c>
      <c r="U1116" t="str">
        <f t="shared" si="53"/>
        <v>no</v>
      </c>
      <c r="Y1116" t="s">
        <v>6006</v>
      </c>
    </row>
    <row r="1117" spans="1:25" x14ac:dyDescent="0.25">
      <c r="A1117" t="s">
        <v>2102</v>
      </c>
      <c r="B1117" t="s">
        <v>2148</v>
      </c>
      <c r="C1117" t="s">
        <v>2360</v>
      </c>
      <c r="E1117" t="s">
        <v>2365</v>
      </c>
      <c r="F1117">
        <v>1</v>
      </c>
      <c r="G1117" t="s">
        <v>6018</v>
      </c>
      <c r="H1117">
        <v>2018</v>
      </c>
      <c r="I1117" t="s">
        <v>4</v>
      </c>
      <c r="J1117" t="s">
        <v>6007</v>
      </c>
      <c r="K1117" t="s">
        <v>5</v>
      </c>
      <c r="L1117" t="s">
        <v>2366</v>
      </c>
      <c r="P1117" s="4">
        <f t="shared" si="51"/>
        <v>49.14</v>
      </c>
      <c r="Q1117" s="4">
        <v>49.14</v>
      </c>
      <c r="R1117" s="1">
        <f t="shared" si="52"/>
        <v>1</v>
      </c>
      <c r="S1117">
        <v>1</v>
      </c>
      <c r="T1117" t="s">
        <v>11</v>
      </c>
      <c r="U1117" t="str">
        <f t="shared" si="53"/>
        <v>no</v>
      </c>
      <c r="Y1117" t="s">
        <v>6006</v>
      </c>
    </row>
    <row r="1118" spans="1:25" x14ac:dyDescent="0.25">
      <c r="A1118" t="s">
        <v>2102</v>
      </c>
      <c r="B1118" t="s">
        <v>2148</v>
      </c>
      <c r="C1118" t="s">
        <v>2360</v>
      </c>
      <c r="E1118" t="s">
        <v>2367</v>
      </c>
      <c r="F1118">
        <v>1</v>
      </c>
      <c r="G1118" t="s">
        <v>6018</v>
      </c>
      <c r="H1118">
        <v>2017</v>
      </c>
      <c r="I1118" t="s">
        <v>4</v>
      </c>
      <c r="J1118" t="s">
        <v>6007</v>
      </c>
      <c r="K1118" t="s">
        <v>5</v>
      </c>
      <c r="L1118" t="s">
        <v>2366</v>
      </c>
      <c r="O1118" t="s">
        <v>2368</v>
      </c>
      <c r="P1118" s="4">
        <f t="shared" si="51"/>
        <v>50.88</v>
      </c>
      <c r="Q1118" s="4">
        <v>50.88</v>
      </c>
      <c r="R1118" s="1">
        <f t="shared" si="52"/>
        <v>1</v>
      </c>
      <c r="S1118">
        <v>1</v>
      </c>
      <c r="T1118" t="s">
        <v>11</v>
      </c>
      <c r="U1118" t="str">
        <f t="shared" si="53"/>
        <v>no</v>
      </c>
      <c r="Y1118" t="s">
        <v>6006</v>
      </c>
    </row>
    <row r="1119" spans="1:25" x14ac:dyDescent="0.25">
      <c r="A1119" t="s">
        <v>2102</v>
      </c>
      <c r="B1119" t="s">
        <v>2148</v>
      </c>
      <c r="C1119" t="s">
        <v>2360</v>
      </c>
      <c r="E1119" t="s">
        <v>2369</v>
      </c>
      <c r="F1119">
        <v>1</v>
      </c>
      <c r="G1119" t="s">
        <v>6018</v>
      </c>
      <c r="H1119">
        <v>2020</v>
      </c>
      <c r="I1119" t="s">
        <v>4</v>
      </c>
      <c r="J1119" t="s">
        <v>6007</v>
      </c>
      <c r="K1119" t="s">
        <v>5</v>
      </c>
      <c r="L1119" t="s">
        <v>2366</v>
      </c>
      <c r="O1119" t="s">
        <v>2370</v>
      </c>
      <c r="P1119" s="4">
        <f t="shared" si="51"/>
        <v>56.58</v>
      </c>
      <c r="Q1119" s="4">
        <v>56.58</v>
      </c>
      <c r="R1119" s="1">
        <f t="shared" si="52"/>
        <v>1</v>
      </c>
      <c r="S1119">
        <v>1</v>
      </c>
      <c r="T1119" t="s">
        <v>11</v>
      </c>
      <c r="U1119" t="str">
        <f t="shared" si="53"/>
        <v>no</v>
      </c>
      <c r="Y1119" t="s">
        <v>6006</v>
      </c>
    </row>
    <row r="1120" spans="1:25" x14ac:dyDescent="0.25">
      <c r="A1120" t="s">
        <v>2102</v>
      </c>
      <c r="B1120" t="s">
        <v>2148</v>
      </c>
      <c r="C1120" t="s">
        <v>2360</v>
      </c>
      <c r="E1120" t="s">
        <v>2371</v>
      </c>
      <c r="F1120">
        <v>1</v>
      </c>
      <c r="G1120" t="s">
        <v>6018</v>
      </c>
      <c r="H1120">
        <v>2020</v>
      </c>
      <c r="I1120" t="s">
        <v>4</v>
      </c>
      <c r="J1120" t="s">
        <v>6007</v>
      </c>
      <c r="K1120" t="s">
        <v>5</v>
      </c>
      <c r="L1120" t="s">
        <v>2366</v>
      </c>
      <c r="P1120" s="4">
        <f t="shared" si="51"/>
        <v>74.37</v>
      </c>
      <c r="Q1120" s="4">
        <v>74.37</v>
      </c>
      <c r="R1120" s="1">
        <f t="shared" si="52"/>
        <v>1</v>
      </c>
      <c r="S1120">
        <v>1</v>
      </c>
      <c r="T1120" t="s">
        <v>11</v>
      </c>
      <c r="U1120" t="str">
        <f t="shared" si="53"/>
        <v>no</v>
      </c>
      <c r="Y1120" t="s">
        <v>6006</v>
      </c>
    </row>
    <row r="1121" spans="1:25" x14ac:dyDescent="0.25">
      <c r="A1121" t="s">
        <v>2102</v>
      </c>
      <c r="B1121" t="s">
        <v>2148</v>
      </c>
      <c r="C1121" t="s">
        <v>2360</v>
      </c>
      <c r="E1121" t="s">
        <v>2372</v>
      </c>
      <c r="F1121">
        <v>1</v>
      </c>
      <c r="G1121" t="s">
        <v>6018</v>
      </c>
      <c r="H1121">
        <v>2023</v>
      </c>
      <c r="I1121" t="s">
        <v>4</v>
      </c>
      <c r="J1121" t="s">
        <v>6007</v>
      </c>
      <c r="K1121" t="s">
        <v>5</v>
      </c>
      <c r="L1121" t="s">
        <v>2366</v>
      </c>
      <c r="P1121" s="4">
        <f t="shared" si="51"/>
        <v>75.2</v>
      </c>
      <c r="Q1121" s="4">
        <v>75.2</v>
      </c>
      <c r="R1121" s="1">
        <f t="shared" si="52"/>
        <v>1</v>
      </c>
      <c r="S1121">
        <v>1</v>
      </c>
      <c r="T1121" t="s">
        <v>7</v>
      </c>
      <c r="U1121" t="str">
        <f t="shared" si="53"/>
        <v>no</v>
      </c>
      <c r="Y1121" t="s">
        <v>6006</v>
      </c>
    </row>
    <row r="1122" spans="1:25" x14ac:dyDescent="0.25">
      <c r="A1122" t="s">
        <v>2102</v>
      </c>
      <c r="B1122" t="s">
        <v>2148</v>
      </c>
      <c r="C1122" t="s">
        <v>2360</v>
      </c>
      <c r="D1122" t="s">
        <v>2373</v>
      </c>
      <c r="E1122" t="s">
        <v>2374</v>
      </c>
      <c r="F1122">
        <v>1</v>
      </c>
      <c r="G1122" t="s">
        <v>6018</v>
      </c>
      <c r="H1122">
        <v>2022</v>
      </c>
      <c r="I1122" t="s">
        <v>4</v>
      </c>
      <c r="J1122" t="s">
        <v>6007</v>
      </c>
      <c r="K1122" t="s">
        <v>5</v>
      </c>
      <c r="L1122" t="s">
        <v>2375</v>
      </c>
      <c r="P1122" s="4">
        <f t="shared" si="51"/>
        <v>214.65</v>
      </c>
      <c r="Q1122" s="4">
        <v>214.65</v>
      </c>
      <c r="R1122" s="1">
        <f t="shared" si="52"/>
        <v>1</v>
      </c>
      <c r="S1122">
        <v>1</v>
      </c>
      <c r="T1122" t="s">
        <v>7</v>
      </c>
      <c r="U1122" t="str">
        <f t="shared" si="53"/>
        <v>no</v>
      </c>
      <c r="Y1122" t="s">
        <v>6006</v>
      </c>
    </row>
    <row r="1123" spans="1:25" x14ac:dyDescent="0.25">
      <c r="A1123" t="s">
        <v>2102</v>
      </c>
      <c r="B1123" t="s">
        <v>2148</v>
      </c>
      <c r="C1123" t="s">
        <v>2360</v>
      </c>
      <c r="D1123" t="s">
        <v>2373</v>
      </c>
      <c r="E1123" t="s">
        <v>2376</v>
      </c>
      <c r="F1123">
        <v>1</v>
      </c>
      <c r="G1123" t="s">
        <v>6018</v>
      </c>
      <c r="H1123">
        <v>2023</v>
      </c>
      <c r="I1123" t="s">
        <v>4</v>
      </c>
      <c r="J1123" t="s">
        <v>6007</v>
      </c>
      <c r="K1123" t="s">
        <v>5</v>
      </c>
      <c r="L1123" t="s">
        <v>2375</v>
      </c>
      <c r="P1123" s="4">
        <f t="shared" si="51"/>
        <v>81</v>
      </c>
      <c r="Q1123" s="4">
        <v>81</v>
      </c>
      <c r="R1123" s="1">
        <f t="shared" si="52"/>
        <v>1</v>
      </c>
      <c r="S1123">
        <v>1</v>
      </c>
      <c r="T1123" t="s">
        <v>7</v>
      </c>
      <c r="U1123" t="str">
        <f t="shared" si="53"/>
        <v>no</v>
      </c>
      <c r="Y1123" t="s">
        <v>6006</v>
      </c>
    </row>
    <row r="1124" spans="1:25" x14ac:dyDescent="0.25">
      <c r="A1124" t="s">
        <v>2102</v>
      </c>
      <c r="B1124" t="s">
        <v>2148</v>
      </c>
      <c r="C1124" t="s">
        <v>2360</v>
      </c>
      <c r="D1124" t="s">
        <v>2373</v>
      </c>
      <c r="E1124" t="s">
        <v>2377</v>
      </c>
      <c r="F1124">
        <v>1</v>
      </c>
      <c r="G1124" t="s">
        <v>6018</v>
      </c>
      <c r="H1124">
        <v>2023</v>
      </c>
      <c r="I1124" t="s">
        <v>4</v>
      </c>
      <c r="J1124" t="s">
        <v>6007</v>
      </c>
      <c r="K1124" t="s">
        <v>5</v>
      </c>
      <c r="L1124" t="s">
        <v>2375</v>
      </c>
      <c r="O1124" t="s">
        <v>2378</v>
      </c>
      <c r="P1124" s="4">
        <f t="shared" si="51"/>
        <v>51.239999999999995</v>
      </c>
      <c r="Q1124" s="4">
        <v>51.239999999999995</v>
      </c>
      <c r="R1124" s="1">
        <f t="shared" si="52"/>
        <v>1</v>
      </c>
      <c r="S1124">
        <v>1</v>
      </c>
      <c r="T1124" t="s">
        <v>7</v>
      </c>
      <c r="U1124" t="str">
        <f t="shared" si="53"/>
        <v>no</v>
      </c>
      <c r="Y1124" t="s">
        <v>6006</v>
      </c>
    </row>
    <row r="1125" spans="1:25" x14ac:dyDescent="0.25">
      <c r="A1125" t="s">
        <v>2102</v>
      </c>
      <c r="B1125" t="s">
        <v>2148</v>
      </c>
      <c r="C1125" t="s">
        <v>2360</v>
      </c>
      <c r="D1125" t="s">
        <v>2373</v>
      </c>
      <c r="E1125" t="s">
        <v>2379</v>
      </c>
      <c r="F1125">
        <v>1</v>
      </c>
      <c r="G1125" t="s">
        <v>6018</v>
      </c>
      <c r="H1125">
        <v>2023</v>
      </c>
      <c r="I1125" t="s">
        <v>4</v>
      </c>
      <c r="J1125" t="s">
        <v>6007</v>
      </c>
      <c r="K1125" t="s">
        <v>5</v>
      </c>
      <c r="L1125" t="s">
        <v>2375</v>
      </c>
      <c r="P1125" s="4">
        <f t="shared" si="51"/>
        <v>40.5</v>
      </c>
      <c r="Q1125" s="4">
        <v>40.5</v>
      </c>
      <c r="R1125" s="1">
        <f t="shared" si="52"/>
        <v>1</v>
      </c>
      <c r="S1125">
        <v>1</v>
      </c>
      <c r="T1125" t="s">
        <v>7</v>
      </c>
      <c r="U1125" t="str">
        <f t="shared" si="53"/>
        <v>no</v>
      </c>
      <c r="Y1125" t="s">
        <v>6006</v>
      </c>
    </row>
    <row r="1126" spans="1:25" x14ac:dyDescent="0.25">
      <c r="A1126" t="s">
        <v>2102</v>
      </c>
      <c r="B1126" t="s">
        <v>2148</v>
      </c>
      <c r="C1126" t="s">
        <v>2360</v>
      </c>
      <c r="E1126" t="s">
        <v>2380</v>
      </c>
      <c r="F1126">
        <v>1</v>
      </c>
      <c r="G1126" t="s">
        <v>6018</v>
      </c>
      <c r="H1126">
        <v>2023</v>
      </c>
      <c r="I1126" t="s">
        <v>4</v>
      </c>
      <c r="J1126" t="s">
        <v>6007</v>
      </c>
      <c r="K1126" t="s">
        <v>5</v>
      </c>
      <c r="L1126" t="s">
        <v>2381</v>
      </c>
      <c r="P1126" s="4">
        <f t="shared" si="51"/>
        <v>72.239999999999995</v>
      </c>
      <c r="Q1126" s="4">
        <v>72.239999999999995</v>
      </c>
      <c r="R1126" s="1">
        <f t="shared" si="52"/>
        <v>1</v>
      </c>
      <c r="S1126">
        <v>1</v>
      </c>
      <c r="T1126" t="s">
        <v>7</v>
      </c>
      <c r="U1126" t="str">
        <f t="shared" si="53"/>
        <v>no</v>
      </c>
      <c r="Y1126" t="s">
        <v>6006</v>
      </c>
    </row>
    <row r="1127" spans="1:25" x14ac:dyDescent="0.25">
      <c r="A1127" t="s">
        <v>2102</v>
      </c>
      <c r="B1127" t="s">
        <v>2148</v>
      </c>
      <c r="C1127" t="s">
        <v>2360</v>
      </c>
      <c r="E1127" t="s">
        <v>2382</v>
      </c>
      <c r="F1127">
        <v>1</v>
      </c>
      <c r="G1127" t="s">
        <v>6018</v>
      </c>
      <c r="H1127">
        <v>2015</v>
      </c>
      <c r="I1127" t="s">
        <v>4</v>
      </c>
      <c r="J1127" t="s">
        <v>6007</v>
      </c>
      <c r="K1127" t="s">
        <v>21</v>
      </c>
      <c r="L1127" t="s">
        <v>22</v>
      </c>
      <c r="N1127" t="s">
        <v>56</v>
      </c>
      <c r="O1127" t="s">
        <v>2383</v>
      </c>
      <c r="P1127" s="4">
        <f t="shared" si="51"/>
        <v>43.86</v>
      </c>
      <c r="Q1127" s="4">
        <v>43.86</v>
      </c>
      <c r="R1127" s="1">
        <f t="shared" si="52"/>
        <v>0</v>
      </c>
      <c r="S1127">
        <v>0</v>
      </c>
      <c r="T1127" t="s">
        <v>40</v>
      </c>
      <c r="U1127" t="str">
        <f t="shared" si="53"/>
        <v>yes</v>
      </c>
      <c r="Y1127" t="s">
        <v>6006</v>
      </c>
    </row>
    <row r="1128" spans="1:25" x14ac:dyDescent="0.25">
      <c r="A1128" t="s">
        <v>2102</v>
      </c>
      <c r="B1128" t="s">
        <v>2148</v>
      </c>
      <c r="C1128" t="s">
        <v>2360</v>
      </c>
      <c r="E1128" t="s">
        <v>2384</v>
      </c>
      <c r="F1128">
        <v>1</v>
      </c>
      <c r="G1128" t="s">
        <v>6018</v>
      </c>
      <c r="H1128">
        <v>2015</v>
      </c>
      <c r="I1128" t="s">
        <v>4</v>
      </c>
      <c r="J1128" t="s">
        <v>6007</v>
      </c>
      <c r="K1128" t="s">
        <v>21</v>
      </c>
      <c r="L1128" t="s">
        <v>22</v>
      </c>
      <c r="N1128" t="s">
        <v>56</v>
      </c>
      <c r="O1128" t="s">
        <v>2385</v>
      </c>
      <c r="P1128" s="4">
        <f t="shared" si="51"/>
        <v>69</v>
      </c>
      <c r="Q1128" s="4">
        <v>69</v>
      </c>
      <c r="R1128" s="1">
        <f t="shared" si="52"/>
        <v>0</v>
      </c>
      <c r="S1128">
        <v>0</v>
      </c>
      <c r="T1128" t="s">
        <v>40</v>
      </c>
      <c r="U1128" t="str">
        <f t="shared" si="53"/>
        <v>yes</v>
      </c>
      <c r="Y1128" t="s">
        <v>6006</v>
      </c>
    </row>
    <row r="1129" spans="1:25" x14ac:dyDescent="0.25">
      <c r="A1129" t="s">
        <v>2102</v>
      </c>
      <c r="B1129" t="s">
        <v>2148</v>
      </c>
      <c r="C1129" t="s">
        <v>2360</v>
      </c>
      <c r="E1129" t="s">
        <v>2386</v>
      </c>
      <c r="F1129">
        <v>1</v>
      </c>
      <c r="G1129" t="s">
        <v>6018</v>
      </c>
      <c r="H1129">
        <v>2017</v>
      </c>
      <c r="I1129" t="s">
        <v>4</v>
      </c>
      <c r="J1129" t="s">
        <v>6007</v>
      </c>
      <c r="K1129" t="s">
        <v>574</v>
      </c>
      <c r="L1129" t="s">
        <v>575</v>
      </c>
      <c r="P1129" s="4">
        <f t="shared" si="51"/>
        <v>23.85</v>
      </c>
      <c r="Q1129" s="4">
        <v>23.85</v>
      </c>
      <c r="R1129" s="1">
        <f t="shared" si="52"/>
        <v>1</v>
      </c>
      <c r="S1129">
        <v>1</v>
      </c>
      <c r="T1129" t="s">
        <v>11</v>
      </c>
      <c r="U1129" t="str">
        <f t="shared" si="53"/>
        <v>no</v>
      </c>
      <c r="Y1129" t="s">
        <v>6006</v>
      </c>
    </row>
    <row r="1130" spans="1:25" x14ac:dyDescent="0.25">
      <c r="A1130" t="s">
        <v>2102</v>
      </c>
      <c r="B1130" t="s">
        <v>2148</v>
      </c>
      <c r="C1130" t="s">
        <v>2387</v>
      </c>
      <c r="E1130" t="s">
        <v>2388</v>
      </c>
      <c r="F1130">
        <v>1</v>
      </c>
      <c r="G1130" t="s">
        <v>6018</v>
      </c>
      <c r="H1130">
        <v>2020</v>
      </c>
      <c r="I1130" t="s">
        <v>4</v>
      </c>
      <c r="J1130" t="s">
        <v>6007</v>
      </c>
      <c r="K1130" t="s">
        <v>5</v>
      </c>
      <c r="L1130" t="s">
        <v>2389</v>
      </c>
      <c r="M1130" t="s">
        <v>2390</v>
      </c>
      <c r="O1130" t="s">
        <v>2391</v>
      </c>
      <c r="P1130" s="4">
        <f t="shared" si="51"/>
        <v>56.440000000000005</v>
      </c>
      <c r="Q1130" s="4">
        <v>56.440000000000005</v>
      </c>
      <c r="R1130" s="1">
        <f t="shared" si="52"/>
        <v>1</v>
      </c>
      <c r="S1130">
        <v>1</v>
      </c>
      <c r="T1130" t="s">
        <v>11</v>
      </c>
      <c r="U1130" t="str">
        <f t="shared" si="53"/>
        <v>no</v>
      </c>
      <c r="Y1130" t="s">
        <v>6006</v>
      </c>
    </row>
    <row r="1131" spans="1:25" x14ac:dyDescent="0.25">
      <c r="A1131" t="s">
        <v>2102</v>
      </c>
      <c r="B1131" t="s">
        <v>2148</v>
      </c>
      <c r="C1131" t="s">
        <v>2387</v>
      </c>
      <c r="E1131" t="s">
        <v>2392</v>
      </c>
      <c r="F1131">
        <v>1</v>
      </c>
      <c r="G1131" t="s">
        <v>6018</v>
      </c>
      <c r="H1131">
        <v>2016</v>
      </c>
      <c r="I1131" t="s">
        <v>4</v>
      </c>
      <c r="J1131" t="s">
        <v>6007</v>
      </c>
      <c r="K1131" t="s">
        <v>5</v>
      </c>
      <c r="L1131" t="s">
        <v>2389</v>
      </c>
      <c r="N1131" t="s">
        <v>56</v>
      </c>
      <c r="P1131" s="4">
        <f t="shared" si="51"/>
        <v>56.94</v>
      </c>
      <c r="Q1131" s="4">
        <v>56.94</v>
      </c>
      <c r="R1131" s="1">
        <f t="shared" si="52"/>
        <v>1</v>
      </c>
      <c r="S1131">
        <v>1</v>
      </c>
      <c r="T1131" t="s">
        <v>40</v>
      </c>
      <c r="U1131" t="str">
        <f t="shared" si="53"/>
        <v>no</v>
      </c>
      <c r="Y1131" t="s">
        <v>6006</v>
      </c>
    </row>
    <row r="1132" spans="1:25" x14ac:dyDescent="0.25">
      <c r="A1132" t="s">
        <v>2102</v>
      </c>
      <c r="B1132" t="s">
        <v>2103</v>
      </c>
      <c r="C1132" t="s">
        <v>2393</v>
      </c>
      <c r="D1132" t="s">
        <v>2394</v>
      </c>
      <c r="E1132" t="s">
        <v>2395</v>
      </c>
      <c r="F1132">
        <v>1</v>
      </c>
      <c r="G1132" t="s">
        <v>6018</v>
      </c>
      <c r="H1132">
        <v>2021</v>
      </c>
      <c r="I1132" t="s">
        <v>4</v>
      </c>
      <c r="J1132" t="s">
        <v>6007</v>
      </c>
      <c r="K1132" t="s">
        <v>5</v>
      </c>
      <c r="L1132" t="s">
        <v>2396</v>
      </c>
      <c r="P1132" s="4">
        <f t="shared" si="51"/>
        <v>188</v>
      </c>
      <c r="Q1132" s="4">
        <v>188</v>
      </c>
      <c r="R1132" s="1">
        <f t="shared" si="52"/>
        <v>1</v>
      </c>
      <c r="S1132">
        <v>1</v>
      </c>
      <c r="T1132" t="s">
        <v>7</v>
      </c>
      <c r="U1132" t="str">
        <f t="shared" si="53"/>
        <v>no</v>
      </c>
      <c r="Y1132" t="s">
        <v>6006</v>
      </c>
    </row>
    <row r="1133" spans="1:25" x14ac:dyDescent="0.25">
      <c r="A1133" t="s">
        <v>2102</v>
      </c>
      <c r="B1133" t="s">
        <v>2148</v>
      </c>
      <c r="C1133" t="s">
        <v>2397</v>
      </c>
      <c r="E1133" t="s">
        <v>2398</v>
      </c>
      <c r="F1133">
        <v>1</v>
      </c>
      <c r="G1133" t="s">
        <v>6018</v>
      </c>
      <c r="H1133">
        <v>2020</v>
      </c>
      <c r="I1133" t="s">
        <v>4</v>
      </c>
      <c r="J1133" t="s">
        <v>6007</v>
      </c>
      <c r="K1133" t="s">
        <v>5</v>
      </c>
      <c r="L1133" t="s">
        <v>2399</v>
      </c>
      <c r="M1133" t="s">
        <v>347</v>
      </c>
      <c r="P1133" s="4">
        <f t="shared" si="51"/>
        <v>93.24</v>
      </c>
      <c r="Q1133" s="4">
        <v>93.24</v>
      </c>
      <c r="R1133" s="1">
        <f t="shared" si="52"/>
        <v>1</v>
      </c>
      <c r="S1133">
        <v>1</v>
      </c>
      <c r="T1133" t="s">
        <v>11</v>
      </c>
      <c r="U1133" t="str">
        <f t="shared" si="53"/>
        <v>no</v>
      </c>
      <c r="Y1133" t="s">
        <v>6006</v>
      </c>
    </row>
    <row r="1134" spans="1:25" x14ac:dyDescent="0.25">
      <c r="A1134" t="s">
        <v>2102</v>
      </c>
      <c r="B1134" t="s">
        <v>2148</v>
      </c>
      <c r="C1134" t="s">
        <v>2397</v>
      </c>
      <c r="E1134" t="s">
        <v>2400</v>
      </c>
      <c r="F1134">
        <v>1</v>
      </c>
      <c r="G1134" t="s">
        <v>6018</v>
      </c>
      <c r="H1134">
        <v>2019</v>
      </c>
      <c r="I1134" t="s">
        <v>4</v>
      </c>
      <c r="J1134" t="s">
        <v>6007</v>
      </c>
      <c r="K1134" t="s">
        <v>5</v>
      </c>
      <c r="L1134" t="s">
        <v>2399</v>
      </c>
      <c r="M1134" t="s">
        <v>347</v>
      </c>
      <c r="P1134" s="4">
        <f t="shared" si="51"/>
        <v>71.3</v>
      </c>
      <c r="Q1134" s="4">
        <v>71.3</v>
      </c>
      <c r="R1134" s="1">
        <f t="shared" si="52"/>
        <v>1</v>
      </c>
      <c r="S1134">
        <v>1</v>
      </c>
      <c r="T1134" t="s">
        <v>11</v>
      </c>
      <c r="U1134" t="str">
        <f t="shared" si="53"/>
        <v>no</v>
      </c>
      <c r="Y1134" t="s">
        <v>6006</v>
      </c>
    </row>
    <row r="1135" spans="1:25" x14ac:dyDescent="0.25">
      <c r="A1135" t="s">
        <v>2102</v>
      </c>
      <c r="B1135" t="s">
        <v>2103</v>
      </c>
      <c r="C1135" t="s">
        <v>2401</v>
      </c>
      <c r="E1135" t="s">
        <v>2402</v>
      </c>
      <c r="F1135">
        <v>1</v>
      </c>
      <c r="G1135" t="s">
        <v>6018</v>
      </c>
      <c r="H1135">
        <v>2017</v>
      </c>
      <c r="I1135" t="s">
        <v>4</v>
      </c>
      <c r="J1135" t="s">
        <v>6007</v>
      </c>
      <c r="K1135" t="s">
        <v>334</v>
      </c>
      <c r="L1135" t="s">
        <v>2403</v>
      </c>
      <c r="M1135" t="s">
        <v>347</v>
      </c>
      <c r="O1135" t="s">
        <v>2404</v>
      </c>
      <c r="P1135" s="4">
        <f t="shared" si="51"/>
        <v>59</v>
      </c>
      <c r="Q1135" s="4">
        <v>59</v>
      </c>
      <c r="R1135" s="1">
        <f t="shared" si="52"/>
        <v>1</v>
      </c>
      <c r="S1135">
        <v>1</v>
      </c>
      <c r="T1135" t="s">
        <v>11</v>
      </c>
      <c r="U1135" t="str">
        <f t="shared" si="53"/>
        <v>no</v>
      </c>
      <c r="Y1135" t="s">
        <v>6006</v>
      </c>
    </row>
    <row r="1136" spans="1:25" x14ac:dyDescent="0.25">
      <c r="A1136" t="s">
        <v>2102</v>
      </c>
      <c r="B1136" t="s">
        <v>2148</v>
      </c>
      <c r="C1136" t="s">
        <v>2405</v>
      </c>
      <c r="E1136" t="s">
        <v>2406</v>
      </c>
      <c r="F1136">
        <v>1</v>
      </c>
      <c r="G1136" t="s">
        <v>6018</v>
      </c>
      <c r="H1136">
        <v>2022</v>
      </c>
      <c r="I1136" t="s">
        <v>4</v>
      </c>
      <c r="J1136" t="s">
        <v>6007</v>
      </c>
      <c r="K1136" t="s">
        <v>5</v>
      </c>
      <c r="L1136" t="s">
        <v>2407</v>
      </c>
      <c r="P1136" s="4">
        <f t="shared" si="51"/>
        <v>380</v>
      </c>
      <c r="Q1136" s="4">
        <v>380</v>
      </c>
      <c r="R1136" s="1">
        <f t="shared" si="52"/>
        <v>1</v>
      </c>
      <c r="S1136">
        <v>1</v>
      </c>
      <c r="T1136" t="s">
        <v>7</v>
      </c>
      <c r="U1136" t="str">
        <f t="shared" si="53"/>
        <v>no</v>
      </c>
      <c r="Y1136" t="s">
        <v>6006</v>
      </c>
    </row>
    <row r="1137" spans="1:25" x14ac:dyDescent="0.25">
      <c r="A1137" t="s">
        <v>2102</v>
      </c>
      <c r="B1137" t="s">
        <v>2148</v>
      </c>
      <c r="C1137" t="s">
        <v>2408</v>
      </c>
      <c r="D1137" t="s">
        <v>2409</v>
      </c>
      <c r="E1137" t="s">
        <v>2410</v>
      </c>
      <c r="F1137">
        <v>1</v>
      </c>
      <c r="G1137" t="s">
        <v>6018</v>
      </c>
      <c r="H1137">
        <v>2017</v>
      </c>
      <c r="I1137" t="s">
        <v>4</v>
      </c>
      <c r="J1137" t="s">
        <v>6007</v>
      </c>
      <c r="K1137" t="s">
        <v>21</v>
      </c>
      <c r="L1137" t="s">
        <v>22</v>
      </c>
      <c r="N1137" t="s">
        <v>56</v>
      </c>
      <c r="P1137" s="4">
        <f t="shared" si="51"/>
        <v>176.4</v>
      </c>
      <c r="Q1137" s="4">
        <v>176.4</v>
      </c>
      <c r="R1137" s="1">
        <f t="shared" si="52"/>
        <v>0</v>
      </c>
      <c r="S1137">
        <v>0</v>
      </c>
      <c r="T1137" t="s">
        <v>40</v>
      </c>
      <c r="U1137" t="str">
        <f t="shared" si="53"/>
        <v>yes</v>
      </c>
      <c r="Y1137" t="s">
        <v>6006</v>
      </c>
    </row>
    <row r="1138" spans="1:25" x14ac:dyDescent="0.25">
      <c r="A1138" t="s">
        <v>2102</v>
      </c>
      <c r="B1138" t="s">
        <v>2148</v>
      </c>
      <c r="C1138" t="s">
        <v>2411</v>
      </c>
      <c r="E1138" t="s">
        <v>2412</v>
      </c>
      <c r="F1138">
        <v>1</v>
      </c>
      <c r="G1138" t="s">
        <v>6018</v>
      </c>
      <c r="H1138">
        <v>2019</v>
      </c>
      <c r="I1138" t="s">
        <v>4</v>
      </c>
      <c r="J1138" t="s">
        <v>6007</v>
      </c>
      <c r="K1138" t="s">
        <v>5</v>
      </c>
      <c r="L1138" t="s">
        <v>2413</v>
      </c>
      <c r="P1138" s="4">
        <f t="shared" si="51"/>
        <v>23.099999999999998</v>
      </c>
      <c r="Q1138" s="4">
        <v>23.099999999999998</v>
      </c>
      <c r="R1138" s="1">
        <f t="shared" si="52"/>
        <v>1</v>
      </c>
      <c r="S1138">
        <v>1</v>
      </c>
      <c r="T1138" t="s">
        <v>11</v>
      </c>
      <c r="U1138" t="str">
        <f t="shared" si="53"/>
        <v>no</v>
      </c>
      <c r="Y1138" t="s">
        <v>6006</v>
      </c>
    </row>
    <row r="1139" spans="1:25" x14ac:dyDescent="0.25">
      <c r="A1139" t="s">
        <v>2102</v>
      </c>
      <c r="B1139" t="s">
        <v>2148</v>
      </c>
      <c r="C1139" t="s">
        <v>2411</v>
      </c>
      <c r="E1139" t="s">
        <v>2414</v>
      </c>
      <c r="F1139">
        <v>1</v>
      </c>
      <c r="G1139" t="s">
        <v>6018</v>
      </c>
      <c r="H1139">
        <v>2015</v>
      </c>
      <c r="I1139" t="s">
        <v>4</v>
      </c>
      <c r="J1139" t="s">
        <v>6007</v>
      </c>
      <c r="K1139" t="s">
        <v>5</v>
      </c>
      <c r="L1139" t="s">
        <v>2413</v>
      </c>
      <c r="P1139" s="4">
        <f t="shared" si="51"/>
        <v>26.5</v>
      </c>
      <c r="Q1139" s="4">
        <v>26.5</v>
      </c>
      <c r="R1139" s="1">
        <f t="shared" si="52"/>
        <v>1</v>
      </c>
      <c r="S1139">
        <v>1</v>
      </c>
      <c r="T1139" t="s">
        <v>40</v>
      </c>
      <c r="U1139" t="str">
        <f t="shared" si="53"/>
        <v>no</v>
      </c>
      <c r="Y1139" t="s">
        <v>6006</v>
      </c>
    </row>
    <row r="1140" spans="1:25" x14ac:dyDescent="0.25">
      <c r="A1140" t="s">
        <v>2102</v>
      </c>
      <c r="B1140" t="s">
        <v>2103</v>
      </c>
      <c r="C1140" t="s">
        <v>2415</v>
      </c>
      <c r="E1140" t="s">
        <v>2416</v>
      </c>
      <c r="F1140">
        <v>1</v>
      </c>
      <c r="G1140" t="s">
        <v>6018</v>
      </c>
      <c r="H1140">
        <v>2019</v>
      </c>
      <c r="I1140" t="s">
        <v>4</v>
      </c>
      <c r="J1140" t="s">
        <v>6007</v>
      </c>
      <c r="K1140" t="s">
        <v>334</v>
      </c>
      <c r="L1140" t="s">
        <v>2417</v>
      </c>
      <c r="M1140" t="s">
        <v>347</v>
      </c>
      <c r="P1140" s="4">
        <f t="shared" si="51"/>
        <v>96</v>
      </c>
      <c r="Q1140" s="4">
        <v>96</v>
      </c>
      <c r="R1140" s="1">
        <f t="shared" si="52"/>
        <v>1</v>
      </c>
      <c r="S1140">
        <v>1</v>
      </c>
      <c r="T1140" t="s">
        <v>11</v>
      </c>
      <c r="U1140" t="str">
        <f t="shared" si="53"/>
        <v>no</v>
      </c>
      <c r="Y1140" t="s">
        <v>6006</v>
      </c>
    </row>
    <row r="1141" spans="1:25" x14ac:dyDescent="0.25">
      <c r="A1141" t="s">
        <v>2102</v>
      </c>
      <c r="B1141" t="s">
        <v>2103</v>
      </c>
      <c r="C1141" t="s">
        <v>2415</v>
      </c>
      <c r="E1141" t="s">
        <v>2418</v>
      </c>
      <c r="F1141">
        <v>1</v>
      </c>
      <c r="G1141" t="s">
        <v>6018</v>
      </c>
      <c r="H1141">
        <v>2022</v>
      </c>
      <c r="I1141" t="s">
        <v>4</v>
      </c>
      <c r="J1141" t="s">
        <v>6007</v>
      </c>
      <c r="K1141" t="s">
        <v>334</v>
      </c>
      <c r="L1141" t="s">
        <v>2417</v>
      </c>
      <c r="M1141" t="s">
        <v>347</v>
      </c>
      <c r="P1141" s="4">
        <f t="shared" si="51"/>
        <v>69.3</v>
      </c>
      <c r="Q1141" s="4">
        <v>69.3</v>
      </c>
      <c r="R1141" s="1">
        <f t="shared" si="52"/>
        <v>1</v>
      </c>
      <c r="S1141">
        <v>1</v>
      </c>
      <c r="T1141" t="s">
        <v>7</v>
      </c>
      <c r="U1141" t="str">
        <f t="shared" si="53"/>
        <v>no</v>
      </c>
      <c r="Y1141" t="s">
        <v>6006</v>
      </c>
    </row>
    <row r="1142" spans="1:25" x14ac:dyDescent="0.25">
      <c r="A1142" t="s">
        <v>2102</v>
      </c>
      <c r="B1142" t="s">
        <v>2115</v>
      </c>
      <c r="C1142" t="s">
        <v>2419</v>
      </c>
      <c r="D1142" t="s">
        <v>2420</v>
      </c>
      <c r="E1142" t="s">
        <v>2421</v>
      </c>
      <c r="F1142">
        <v>1</v>
      </c>
      <c r="G1142" t="s">
        <v>6018</v>
      </c>
      <c r="H1142">
        <v>2020</v>
      </c>
      <c r="I1142" t="s">
        <v>4</v>
      </c>
      <c r="J1142" t="s">
        <v>6007</v>
      </c>
      <c r="K1142" t="s">
        <v>334</v>
      </c>
      <c r="L1142" t="s">
        <v>2422</v>
      </c>
      <c r="M1142" t="s">
        <v>347</v>
      </c>
      <c r="P1142" s="4">
        <f t="shared" si="51"/>
        <v>81.070000000000007</v>
      </c>
      <c r="Q1142" s="4">
        <v>81.070000000000007</v>
      </c>
      <c r="R1142" s="1">
        <f t="shared" si="52"/>
        <v>1</v>
      </c>
      <c r="S1142">
        <v>1</v>
      </c>
      <c r="T1142" t="s">
        <v>11</v>
      </c>
      <c r="U1142" t="str">
        <f t="shared" si="53"/>
        <v>no</v>
      </c>
      <c r="Y1142" t="s">
        <v>6006</v>
      </c>
    </row>
    <row r="1143" spans="1:25" x14ac:dyDescent="0.25">
      <c r="A1143" t="s">
        <v>2102</v>
      </c>
      <c r="B1143" t="s">
        <v>2115</v>
      </c>
      <c r="C1143" t="s">
        <v>2419</v>
      </c>
      <c r="D1143" t="s">
        <v>2423</v>
      </c>
      <c r="E1143" t="s">
        <v>2424</v>
      </c>
      <c r="F1143">
        <v>1</v>
      </c>
      <c r="G1143" t="s">
        <v>6018</v>
      </c>
      <c r="H1143">
        <v>2021</v>
      </c>
      <c r="I1143" t="s">
        <v>4</v>
      </c>
      <c r="J1143" t="s">
        <v>6007</v>
      </c>
      <c r="K1143" t="s">
        <v>334</v>
      </c>
      <c r="L1143" t="s">
        <v>2422</v>
      </c>
      <c r="M1143" t="s">
        <v>347</v>
      </c>
      <c r="P1143" s="4">
        <f t="shared" si="51"/>
        <v>82.5</v>
      </c>
      <c r="Q1143" s="4">
        <v>82.5</v>
      </c>
      <c r="R1143" s="1">
        <f t="shared" si="52"/>
        <v>1</v>
      </c>
      <c r="S1143">
        <v>1</v>
      </c>
      <c r="T1143" t="s">
        <v>11</v>
      </c>
      <c r="U1143" t="str">
        <f t="shared" si="53"/>
        <v>no</v>
      </c>
      <c r="Y1143" t="s">
        <v>6006</v>
      </c>
    </row>
    <row r="1144" spans="1:25" x14ac:dyDescent="0.25">
      <c r="A1144" t="s">
        <v>2102</v>
      </c>
      <c r="B1144" t="s">
        <v>2115</v>
      </c>
      <c r="C1144" t="s">
        <v>2419</v>
      </c>
      <c r="D1144" t="s">
        <v>2425</v>
      </c>
      <c r="E1144" t="s">
        <v>2426</v>
      </c>
      <c r="F1144">
        <v>1</v>
      </c>
      <c r="G1144" t="s">
        <v>6018</v>
      </c>
      <c r="H1144">
        <v>2021</v>
      </c>
      <c r="I1144" t="s">
        <v>4</v>
      </c>
      <c r="J1144" t="s">
        <v>6007</v>
      </c>
      <c r="K1144" t="s">
        <v>334</v>
      </c>
      <c r="L1144" t="s">
        <v>2422</v>
      </c>
      <c r="M1144" t="s">
        <v>347</v>
      </c>
      <c r="P1144" s="4">
        <f t="shared" si="51"/>
        <v>33</v>
      </c>
      <c r="Q1144" s="4">
        <v>33</v>
      </c>
      <c r="R1144" s="1">
        <f t="shared" si="52"/>
        <v>1</v>
      </c>
      <c r="S1144">
        <v>1</v>
      </c>
      <c r="T1144" t="s">
        <v>11</v>
      </c>
      <c r="U1144" t="str">
        <f t="shared" si="53"/>
        <v>no</v>
      </c>
      <c r="Y1144" t="s">
        <v>6006</v>
      </c>
    </row>
    <row r="1145" spans="1:25" x14ac:dyDescent="0.25">
      <c r="A1145" t="s">
        <v>2102</v>
      </c>
      <c r="B1145" t="s">
        <v>2115</v>
      </c>
      <c r="C1145" t="s">
        <v>2419</v>
      </c>
      <c r="D1145" t="s">
        <v>2427</v>
      </c>
      <c r="E1145" t="s">
        <v>2428</v>
      </c>
      <c r="F1145">
        <v>1</v>
      </c>
      <c r="G1145" t="s">
        <v>6018</v>
      </c>
      <c r="H1145">
        <v>2020</v>
      </c>
      <c r="I1145" t="s">
        <v>4</v>
      </c>
      <c r="J1145" t="s">
        <v>6007</v>
      </c>
      <c r="K1145" t="s">
        <v>334</v>
      </c>
      <c r="L1145" t="s">
        <v>2422</v>
      </c>
      <c r="M1145" t="s">
        <v>347</v>
      </c>
      <c r="P1145" s="4">
        <f t="shared" si="51"/>
        <v>77.050000000000011</v>
      </c>
      <c r="Q1145" s="4">
        <v>77.050000000000011</v>
      </c>
      <c r="R1145" s="1">
        <f t="shared" si="52"/>
        <v>1</v>
      </c>
      <c r="S1145">
        <v>1</v>
      </c>
      <c r="T1145" t="s">
        <v>11</v>
      </c>
      <c r="U1145" t="str">
        <f t="shared" si="53"/>
        <v>no</v>
      </c>
      <c r="Y1145" t="s">
        <v>6006</v>
      </c>
    </row>
    <row r="1146" spans="1:25" x14ac:dyDescent="0.25">
      <c r="A1146" t="s">
        <v>2102</v>
      </c>
      <c r="B1146" t="s">
        <v>2201</v>
      </c>
      <c r="C1146" t="s">
        <v>2429</v>
      </c>
      <c r="E1146" t="s">
        <v>2430</v>
      </c>
      <c r="F1146">
        <v>1</v>
      </c>
      <c r="G1146" t="s">
        <v>6018</v>
      </c>
      <c r="H1146">
        <v>2016</v>
      </c>
      <c r="I1146" t="s">
        <v>4</v>
      </c>
      <c r="J1146" t="s">
        <v>6007</v>
      </c>
      <c r="K1146" t="s">
        <v>334</v>
      </c>
      <c r="L1146" t="s">
        <v>2431</v>
      </c>
      <c r="M1146" t="s">
        <v>347</v>
      </c>
      <c r="P1146" s="4">
        <f t="shared" si="51"/>
        <v>53.56</v>
      </c>
      <c r="Q1146" s="4">
        <v>53.56</v>
      </c>
      <c r="R1146" s="1">
        <f t="shared" si="52"/>
        <v>1</v>
      </c>
      <c r="S1146">
        <v>1</v>
      </c>
      <c r="T1146" t="s">
        <v>11</v>
      </c>
      <c r="U1146" t="str">
        <f t="shared" si="53"/>
        <v>no</v>
      </c>
      <c r="Y1146" t="s">
        <v>6006</v>
      </c>
    </row>
    <row r="1147" spans="1:25" x14ac:dyDescent="0.25">
      <c r="A1147" t="s">
        <v>2102</v>
      </c>
      <c r="B1147" t="s">
        <v>2201</v>
      </c>
      <c r="C1147" t="s">
        <v>2429</v>
      </c>
      <c r="E1147" t="s">
        <v>2432</v>
      </c>
      <c r="F1147">
        <v>1</v>
      </c>
      <c r="G1147" t="s">
        <v>6018</v>
      </c>
      <c r="H1147">
        <v>2016</v>
      </c>
      <c r="I1147" t="s">
        <v>4</v>
      </c>
      <c r="J1147" t="s">
        <v>6007</v>
      </c>
      <c r="K1147" t="s">
        <v>334</v>
      </c>
      <c r="L1147" t="s">
        <v>2431</v>
      </c>
      <c r="M1147" t="s">
        <v>347</v>
      </c>
      <c r="P1147" s="4">
        <f t="shared" si="51"/>
        <v>33.4</v>
      </c>
      <c r="Q1147" s="4">
        <v>33.4</v>
      </c>
      <c r="R1147" s="1">
        <f t="shared" si="52"/>
        <v>1</v>
      </c>
      <c r="S1147">
        <v>1</v>
      </c>
      <c r="T1147" t="s">
        <v>11</v>
      </c>
      <c r="U1147" t="str">
        <f t="shared" si="53"/>
        <v>no</v>
      </c>
      <c r="Y1147" t="s">
        <v>6006</v>
      </c>
    </row>
    <row r="1148" spans="1:25" x14ac:dyDescent="0.25">
      <c r="A1148" t="s">
        <v>2102</v>
      </c>
      <c r="B1148" t="s">
        <v>2201</v>
      </c>
      <c r="C1148" t="s">
        <v>2429</v>
      </c>
      <c r="E1148" t="s">
        <v>2433</v>
      </c>
      <c r="F1148">
        <v>1</v>
      </c>
      <c r="G1148" t="s">
        <v>6018</v>
      </c>
      <c r="H1148">
        <v>2017</v>
      </c>
      <c r="I1148" t="s">
        <v>4</v>
      </c>
      <c r="J1148" t="s">
        <v>6007</v>
      </c>
      <c r="K1148" t="s">
        <v>334</v>
      </c>
      <c r="L1148" t="s">
        <v>2431</v>
      </c>
      <c r="M1148" t="s">
        <v>347</v>
      </c>
      <c r="P1148" s="4">
        <f t="shared" si="51"/>
        <v>33.39</v>
      </c>
      <c r="Q1148" s="4">
        <v>33.39</v>
      </c>
      <c r="R1148" s="1">
        <f t="shared" si="52"/>
        <v>1</v>
      </c>
      <c r="S1148">
        <v>1</v>
      </c>
      <c r="T1148" t="s">
        <v>11</v>
      </c>
      <c r="U1148" t="str">
        <f t="shared" si="53"/>
        <v>no</v>
      </c>
      <c r="Y1148" t="s">
        <v>6006</v>
      </c>
    </row>
    <row r="1149" spans="1:25" x14ac:dyDescent="0.25">
      <c r="A1149" t="s">
        <v>2102</v>
      </c>
      <c r="B1149" t="s">
        <v>2201</v>
      </c>
      <c r="C1149" t="s">
        <v>2429</v>
      </c>
      <c r="E1149" t="s">
        <v>2434</v>
      </c>
      <c r="F1149">
        <v>1</v>
      </c>
      <c r="G1149" t="s">
        <v>6018</v>
      </c>
      <c r="H1149">
        <v>2018</v>
      </c>
      <c r="I1149" t="s">
        <v>4</v>
      </c>
      <c r="J1149" t="s">
        <v>6007</v>
      </c>
      <c r="K1149" t="s">
        <v>334</v>
      </c>
      <c r="L1149" t="s">
        <v>2431</v>
      </c>
      <c r="M1149" t="s">
        <v>347</v>
      </c>
      <c r="P1149" s="4">
        <f t="shared" si="51"/>
        <v>33.39</v>
      </c>
      <c r="Q1149" s="4">
        <v>33.39</v>
      </c>
      <c r="R1149" s="1">
        <f t="shared" si="52"/>
        <v>1</v>
      </c>
      <c r="S1149">
        <v>1</v>
      </c>
      <c r="T1149" t="s">
        <v>11</v>
      </c>
      <c r="U1149" t="str">
        <f t="shared" si="53"/>
        <v>no</v>
      </c>
      <c r="Y1149" t="s">
        <v>6006</v>
      </c>
    </row>
    <row r="1150" spans="1:25" x14ac:dyDescent="0.25">
      <c r="A1150" t="s">
        <v>0</v>
      </c>
      <c r="B1150" t="s">
        <v>0</v>
      </c>
      <c r="C1150" t="s">
        <v>8</v>
      </c>
      <c r="E1150" t="s">
        <v>2435</v>
      </c>
      <c r="F1150">
        <v>3</v>
      </c>
      <c r="G1150" t="s">
        <v>6020</v>
      </c>
      <c r="H1150">
        <v>2024</v>
      </c>
      <c r="I1150" t="s">
        <v>4</v>
      </c>
      <c r="J1150" t="s">
        <v>6007</v>
      </c>
      <c r="K1150" t="s">
        <v>5</v>
      </c>
      <c r="L1150" t="s">
        <v>10</v>
      </c>
      <c r="P1150" s="4">
        <f t="shared" si="51"/>
        <v>73.8</v>
      </c>
      <c r="Q1150" s="4">
        <v>73.8</v>
      </c>
      <c r="R1150" s="1">
        <f t="shared" si="52"/>
        <v>1</v>
      </c>
      <c r="S1150">
        <v>1</v>
      </c>
      <c r="T1150" t="s">
        <v>7</v>
      </c>
      <c r="U1150" t="str">
        <f t="shared" si="53"/>
        <v>no</v>
      </c>
      <c r="Y1150" t="s">
        <v>6006</v>
      </c>
    </row>
    <row r="1151" spans="1:25" x14ac:dyDescent="0.25">
      <c r="A1151" t="s">
        <v>0</v>
      </c>
      <c r="B1151" t="s">
        <v>0</v>
      </c>
      <c r="C1151" t="s">
        <v>46</v>
      </c>
      <c r="D1151" t="s">
        <v>2436</v>
      </c>
      <c r="E1151" t="s">
        <v>2437</v>
      </c>
      <c r="F1151">
        <v>3</v>
      </c>
      <c r="G1151" t="s">
        <v>6020</v>
      </c>
      <c r="H1151">
        <v>2024</v>
      </c>
      <c r="I1151" t="s">
        <v>4</v>
      </c>
      <c r="J1151" t="s">
        <v>6007</v>
      </c>
      <c r="K1151" t="s">
        <v>5</v>
      </c>
      <c r="L1151" t="s">
        <v>49</v>
      </c>
      <c r="P1151" s="4">
        <f t="shared" si="51"/>
        <v>45</v>
      </c>
      <c r="Q1151" s="4">
        <v>45</v>
      </c>
      <c r="R1151" s="1">
        <f t="shared" si="52"/>
        <v>1</v>
      </c>
      <c r="S1151">
        <v>1</v>
      </c>
      <c r="T1151" t="s">
        <v>7</v>
      </c>
      <c r="U1151" t="str">
        <f t="shared" si="53"/>
        <v>no</v>
      </c>
      <c r="Y1151" t="s">
        <v>6006</v>
      </c>
    </row>
    <row r="1152" spans="1:25" x14ac:dyDescent="0.25">
      <c r="A1152" t="s">
        <v>0</v>
      </c>
      <c r="B1152" t="s">
        <v>0</v>
      </c>
      <c r="C1152" t="s">
        <v>2438</v>
      </c>
      <c r="E1152" t="s">
        <v>2439</v>
      </c>
      <c r="F1152">
        <v>3</v>
      </c>
      <c r="G1152" t="s">
        <v>6020</v>
      </c>
      <c r="H1152">
        <v>2024</v>
      </c>
      <c r="I1152" t="s">
        <v>4</v>
      </c>
      <c r="J1152" t="s">
        <v>6007</v>
      </c>
      <c r="K1152" t="s">
        <v>5</v>
      </c>
      <c r="L1152" t="s">
        <v>2440</v>
      </c>
      <c r="P1152" s="4">
        <f t="shared" si="51"/>
        <v>65</v>
      </c>
      <c r="Q1152" s="4">
        <v>65</v>
      </c>
      <c r="R1152" s="1">
        <f t="shared" si="52"/>
        <v>1</v>
      </c>
      <c r="S1152">
        <v>1</v>
      </c>
      <c r="T1152" t="s">
        <v>7</v>
      </c>
      <c r="U1152" t="str">
        <f t="shared" si="53"/>
        <v>no</v>
      </c>
      <c r="Y1152" t="s">
        <v>6006</v>
      </c>
    </row>
    <row r="1153" spans="1:25" x14ac:dyDescent="0.25">
      <c r="A1153" t="s">
        <v>0</v>
      </c>
      <c r="B1153" t="s">
        <v>0</v>
      </c>
      <c r="C1153" t="s">
        <v>58</v>
      </c>
      <c r="E1153" t="s">
        <v>2441</v>
      </c>
      <c r="F1153">
        <v>3</v>
      </c>
      <c r="G1153" t="s">
        <v>6020</v>
      </c>
      <c r="H1153">
        <v>2024</v>
      </c>
      <c r="I1153" t="s">
        <v>4</v>
      </c>
      <c r="J1153" t="s">
        <v>6007</v>
      </c>
      <c r="K1153" t="s">
        <v>5</v>
      </c>
      <c r="L1153" t="s">
        <v>61</v>
      </c>
      <c r="P1153" s="4">
        <f t="shared" si="51"/>
        <v>82</v>
      </c>
      <c r="Q1153" s="4">
        <v>82</v>
      </c>
      <c r="R1153" s="1">
        <f t="shared" si="52"/>
        <v>1</v>
      </c>
      <c r="S1153">
        <v>1</v>
      </c>
      <c r="T1153" t="s">
        <v>7</v>
      </c>
      <c r="U1153" t="str">
        <f t="shared" si="53"/>
        <v>no</v>
      </c>
      <c r="Y1153" t="s">
        <v>6006</v>
      </c>
    </row>
    <row r="1154" spans="1:25" x14ac:dyDescent="0.25">
      <c r="A1154" t="s">
        <v>0</v>
      </c>
      <c r="B1154" t="s">
        <v>0</v>
      </c>
      <c r="C1154" t="s">
        <v>58</v>
      </c>
      <c r="E1154" t="s">
        <v>2442</v>
      </c>
      <c r="F1154">
        <v>3</v>
      </c>
      <c r="G1154" t="s">
        <v>6020</v>
      </c>
      <c r="H1154">
        <v>2024</v>
      </c>
      <c r="I1154" t="s">
        <v>4</v>
      </c>
      <c r="J1154" t="s">
        <v>6007</v>
      </c>
      <c r="K1154" t="s">
        <v>5</v>
      </c>
      <c r="L1154" t="s">
        <v>61</v>
      </c>
      <c r="P1154" s="4">
        <f t="shared" ref="P1154:P1217" si="54">IFERROR(IF(Q1154&gt;0,Q1154*1,0),0)</f>
        <v>82</v>
      </c>
      <c r="Q1154" s="4">
        <v>82</v>
      </c>
      <c r="R1154" s="1">
        <f t="shared" ref="R1154:R1217" si="55">IFERROR(IF(S1154&gt;0,S1154*1,0),0)</f>
        <v>1</v>
      </c>
      <c r="S1154">
        <v>1</v>
      </c>
      <c r="T1154" t="s">
        <v>7</v>
      </c>
      <c r="U1154" t="str">
        <f t="shared" ref="U1154:U1217" si="56">IF(S1154 = 1,"no","yes")</f>
        <v>no</v>
      </c>
      <c r="Y1154" t="s">
        <v>6006</v>
      </c>
    </row>
    <row r="1155" spans="1:25" x14ac:dyDescent="0.25">
      <c r="A1155" t="s">
        <v>0</v>
      </c>
      <c r="B1155" t="s">
        <v>0</v>
      </c>
      <c r="C1155" t="s">
        <v>58</v>
      </c>
      <c r="E1155" t="s">
        <v>2443</v>
      </c>
      <c r="F1155">
        <v>3</v>
      </c>
      <c r="G1155" t="s">
        <v>6020</v>
      </c>
      <c r="H1155">
        <v>2024</v>
      </c>
      <c r="I1155" t="s">
        <v>4</v>
      </c>
      <c r="J1155" t="s">
        <v>6007</v>
      </c>
      <c r="K1155" t="s">
        <v>5</v>
      </c>
      <c r="L1155" t="s">
        <v>61</v>
      </c>
      <c r="P1155" s="4">
        <f t="shared" si="54"/>
        <v>82</v>
      </c>
      <c r="Q1155" s="4">
        <v>82</v>
      </c>
      <c r="R1155" s="1">
        <f t="shared" si="55"/>
        <v>1</v>
      </c>
      <c r="S1155">
        <v>1</v>
      </c>
      <c r="T1155" t="s">
        <v>7</v>
      </c>
      <c r="U1155" t="str">
        <f t="shared" si="56"/>
        <v>no</v>
      </c>
      <c r="Y1155" t="s">
        <v>6006</v>
      </c>
    </row>
    <row r="1156" spans="1:25" x14ac:dyDescent="0.25">
      <c r="A1156" t="s">
        <v>0</v>
      </c>
      <c r="B1156" t="s">
        <v>0</v>
      </c>
      <c r="C1156" t="s">
        <v>58</v>
      </c>
      <c r="E1156" t="s">
        <v>2444</v>
      </c>
      <c r="F1156">
        <v>3</v>
      </c>
      <c r="G1156" t="s">
        <v>6020</v>
      </c>
      <c r="H1156">
        <v>2024</v>
      </c>
      <c r="I1156" t="s">
        <v>4</v>
      </c>
      <c r="J1156" t="s">
        <v>6007</v>
      </c>
      <c r="K1156" t="s">
        <v>5</v>
      </c>
      <c r="L1156" t="s">
        <v>61</v>
      </c>
      <c r="P1156" s="4">
        <f t="shared" si="54"/>
        <v>82</v>
      </c>
      <c r="Q1156" s="4">
        <v>82</v>
      </c>
      <c r="R1156" s="1">
        <f t="shared" si="55"/>
        <v>1</v>
      </c>
      <c r="S1156">
        <v>1</v>
      </c>
      <c r="T1156" t="s">
        <v>7</v>
      </c>
      <c r="U1156" t="str">
        <f t="shared" si="56"/>
        <v>no</v>
      </c>
      <c r="Y1156" t="s">
        <v>6006</v>
      </c>
    </row>
    <row r="1157" spans="1:25" x14ac:dyDescent="0.25">
      <c r="A1157" t="s">
        <v>0</v>
      </c>
      <c r="B1157" t="s">
        <v>0</v>
      </c>
      <c r="C1157" t="s">
        <v>58</v>
      </c>
      <c r="E1157" t="s">
        <v>2445</v>
      </c>
      <c r="F1157">
        <v>3</v>
      </c>
      <c r="G1157" t="s">
        <v>6020</v>
      </c>
      <c r="H1157">
        <v>2024</v>
      </c>
      <c r="I1157" t="s">
        <v>4</v>
      </c>
      <c r="J1157" t="s">
        <v>6007</v>
      </c>
      <c r="K1157" t="s">
        <v>5</v>
      </c>
      <c r="L1157" t="s">
        <v>61</v>
      </c>
      <c r="P1157" s="4">
        <f t="shared" si="54"/>
        <v>82</v>
      </c>
      <c r="Q1157" s="4">
        <v>82</v>
      </c>
      <c r="R1157" s="1">
        <f t="shared" si="55"/>
        <v>1</v>
      </c>
      <c r="S1157">
        <v>1</v>
      </c>
      <c r="T1157" t="s">
        <v>7</v>
      </c>
      <c r="U1157" t="str">
        <f t="shared" si="56"/>
        <v>no</v>
      </c>
      <c r="Y1157" t="s">
        <v>6006</v>
      </c>
    </row>
    <row r="1158" spans="1:25" x14ac:dyDescent="0.25">
      <c r="A1158" t="s">
        <v>101</v>
      </c>
      <c r="B1158" t="s">
        <v>101</v>
      </c>
      <c r="C1158" t="s">
        <v>102</v>
      </c>
      <c r="D1158" t="s">
        <v>2446</v>
      </c>
      <c r="E1158" t="s">
        <v>2447</v>
      </c>
      <c r="F1158">
        <v>3</v>
      </c>
      <c r="G1158" t="s">
        <v>6020</v>
      </c>
      <c r="H1158">
        <v>2024</v>
      </c>
      <c r="I1158" t="s">
        <v>4</v>
      </c>
      <c r="J1158" t="s">
        <v>6007</v>
      </c>
      <c r="K1158" t="s">
        <v>5</v>
      </c>
      <c r="L1158" t="s">
        <v>105</v>
      </c>
      <c r="M1158" t="s">
        <v>106</v>
      </c>
      <c r="P1158" s="4">
        <f t="shared" si="54"/>
        <v>99.75</v>
      </c>
      <c r="Q1158" s="4">
        <v>99.75</v>
      </c>
      <c r="R1158" s="1">
        <f t="shared" si="55"/>
        <v>1</v>
      </c>
      <c r="S1158">
        <v>1</v>
      </c>
      <c r="T1158" t="s">
        <v>7</v>
      </c>
      <c r="U1158" t="str">
        <f t="shared" si="56"/>
        <v>no</v>
      </c>
      <c r="Y1158" t="s">
        <v>6006</v>
      </c>
    </row>
    <row r="1159" spans="1:25" x14ac:dyDescent="0.25">
      <c r="A1159" t="s">
        <v>101</v>
      </c>
      <c r="B1159" t="s">
        <v>101</v>
      </c>
      <c r="C1159" t="s">
        <v>102</v>
      </c>
      <c r="D1159" t="s">
        <v>2448</v>
      </c>
      <c r="E1159" t="s">
        <v>2449</v>
      </c>
      <c r="F1159">
        <v>3</v>
      </c>
      <c r="G1159" t="s">
        <v>6020</v>
      </c>
      <c r="H1159">
        <v>2024</v>
      </c>
      <c r="I1159" t="s">
        <v>4</v>
      </c>
      <c r="J1159" t="s">
        <v>6007</v>
      </c>
      <c r="K1159" t="s">
        <v>580</v>
      </c>
      <c r="L1159" t="s">
        <v>2450</v>
      </c>
      <c r="M1159" t="s">
        <v>121</v>
      </c>
      <c r="P1159" s="4">
        <f t="shared" si="54"/>
        <v>98</v>
      </c>
      <c r="Q1159" s="4">
        <v>98</v>
      </c>
      <c r="R1159" s="1">
        <f t="shared" si="55"/>
        <v>1</v>
      </c>
      <c r="S1159">
        <v>1</v>
      </c>
      <c r="T1159" t="s">
        <v>7</v>
      </c>
      <c r="U1159" t="str">
        <f t="shared" si="56"/>
        <v>no</v>
      </c>
      <c r="Y1159" t="s">
        <v>6006</v>
      </c>
    </row>
    <row r="1160" spans="1:25" x14ac:dyDescent="0.25">
      <c r="A1160" t="s">
        <v>101</v>
      </c>
      <c r="B1160" t="s">
        <v>101</v>
      </c>
      <c r="C1160" t="s">
        <v>154</v>
      </c>
      <c r="D1160" t="s">
        <v>161</v>
      </c>
      <c r="E1160" t="s">
        <v>2451</v>
      </c>
      <c r="F1160">
        <v>3</v>
      </c>
      <c r="G1160" t="s">
        <v>6020</v>
      </c>
      <c r="H1160">
        <v>2024</v>
      </c>
      <c r="I1160" t="s">
        <v>4</v>
      </c>
      <c r="J1160" t="s">
        <v>6007</v>
      </c>
      <c r="K1160" t="s">
        <v>5</v>
      </c>
      <c r="L1160" t="s">
        <v>163</v>
      </c>
      <c r="P1160" s="4">
        <f t="shared" si="54"/>
        <v>99.75</v>
      </c>
      <c r="Q1160" s="4">
        <v>99.75</v>
      </c>
      <c r="R1160" s="1">
        <f t="shared" si="55"/>
        <v>1</v>
      </c>
      <c r="S1160">
        <v>1</v>
      </c>
      <c r="T1160" t="s">
        <v>7</v>
      </c>
      <c r="U1160" t="str">
        <f t="shared" si="56"/>
        <v>no</v>
      </c>
      <c r="Y1160" t="s">
        <v>6006</v>
      </c>
    </row>
    <row r="1161" spans="1:25" x14ac:dyDescent="0.25">
      <c r="A1161" t="s">
        <v>101</v>
      </c>
      <c r="B1161" t="s">
        <v>101</v>
      </c>
      <c r="C1161" t="s">
        <v>154</v>
      </c>
      <c r="D1161" t="s">
        <v>161</v>
      </c>
      <c r="E1161" t="s">
        <v>2452</v>
      </c>
      <c r="F1161">
        <v>3</v>
      </c>
      <c r="G1161" t="s">
        <v>6020</v>
      </c>
      <c r="H1161">
        <v>2024</v>
      </c>
      <c r="I1161" t="s">
        <v>4</v>
      </c>
      <c r="J1161" t="s">
        <v>6007</v>
      </c>
      <c r="K1161" t="s">
        <v>5</v>
      </c>
      <c r="L1161" t="s">
        <v>163</v>
      </c>
      <c r="P1161" s="4">
        <f t="shared" si="54"/>
        <v>71.75</v>
      </c>
      <c r="Q1161" s="4">
        <v>71.75</v>
      </c>
      <c r="R1161" s="1">
        <f t="shared" si="55"/>
        <v>1</v>
      </c>
      <c r="S1161">
        <v>1</v>
      </c>
      <c r="T1161" t="s">
        <v>7</v>
      </c>
      <c r="U1161" t="str">
        <f t="shared" si="56"/>
        <v>no</v>
      </c>
      <c r="Y1161" t="s">
        <v>6006</v>
      </c>
    </row>
    <row r="1162" spans="1:25" x14ac:dyDescent="0.25">
      <c r="A1162" t="s">
        <v>101</v>
      </c>
      <c r="B1162" t="s">
        <v>101</v>
      </c>
      <c r="C1162" t="s">
        <v>154</v>
      </c>
      <c r="D1162" t="s">
        <v>161</v>
      </c>
      <c r="E1162" t="s">
        <v>2453</v>
      </c>
      <c r="F1162">
        <v>3</v>
      </c>
      <c r="G1162" t="s">
        <v>6020</v>
      </c>
      <c r="H1162">
        <v>2024</v>
      </c>
      <c r="I1162" t="s">
        <v>4</v>
      </c>
      <c r="J1162" t="s">
        <v>6007</v>
      </c>
      <c r="K1162" t="s">
        <v>5</v>
      </c>
      <c r="L1162" t="s">
        <v>163</v>
      </c>
      <c r="P1162" s="4">
        <f t="shared" si="54"/>
        <v>99.75</v>
      </c>
      <c r="Q1162" s="4">
        <v>99.75</v>
      </c>
      <c r="R1162" s="1">
        <f t="shared" si="55"/>
        <v>1</v>
      </c>
      <c r="S1162">
        <v>1</v>
      </c>
      <c r="T1162" t="s">
        <v>7</v>
      </c>
      <c r="U1162" t="str">
        <f t="shared" si="56"/>
        <v>no</v>
      </c>
      <c r="Y1162" t="s">
        <v>6006</v>
      </c>
    </row>
    <row r="1163" spans="1:25" x14ac:dyDescent="0.25">
      <c r="A1163" t="s">
        <v>101</v>
      </c>
      <c r="B1163" t="s">
        <v>101</v>
      </c>
      <c r="C1163" t="s">
        <v>154</v>
      </c>
      <c r="D1163" t="s">
        <v>161</v>
      </c>
      <c r="E1163" t="s">
        <v>2454</v>
      </c>
      <c r="F1163">
        <v>3</v>
      </c>
      <c r="G1163" t="s">
        <v>6020</v>
      </c>
      <c r="H1163">
        <v>2024</v>
      </c>
      <c r="I1163" t="s">
        <v>4</v>
      </c>
      <c r="J1163" t="s">
        <v>6007</v>
      </c>
      <c r="K1163" t="s">
        <v>5</v>
      </c>
      <c r="L1163" t="s">
        <v>163</v>
      </c>
      <c r="P1163" s="4">
        <f t="shared" si="54"/>
        <v>77</v>
      </c>
      <c r="Q1163" s="4">
        <v>77</v>
      </c>
      <c r="R1163" s="1">
        <f t="shared" si="55"/>
        <v>1</v>
      </c>
      <c r="S1163">
        <v>1</v>
      </c>
      <c r="T1163" t="s">
        <v>7</v>
      </c>
      <c r="U1163" t="str">
        <f t="shared" si="56"/>
        <v>no</v>
      </c>
      <c r="Y1163" t="s">
        <v>6006</v>
      </c>
    </row>
    <row r="1164" spans="1:25" x14ac:dyDescent="0.25">
      <c r="A1164" t="s">
        <v>101</v>
      </c>
      <c r="B1164" t="s">
        <v>101</v>
      </c>
      <c r="C1164" t="s">
        <v>182</v>
      </c>
      <c r="E1164" t="s">
        <v>2455</v>
      </c>
      <c r="F1164">
        <v>3</v>
      </c>
      <c r="G1164" t="s">
        <v>6020</v>
      </c>
      <c r="H1164">
        <v>2024</v>
      </c>
      <c r="I1164" t="s">
        <v>4</v>
      </c>
      <c r="J1164" t="s">
        <v>6007</v>
      </c>
      <c r="K1164" t="s">
        <v>5</v>
      </c>
      <c r="L1164" t="s">
        <v>191</v>
      </c>
      <c r="P1164" s="4">
        <f t="shared" si="54"/>
        <v>108</v>
      </c>
      <c r="Q1164" s="4">
        <v>108</v>
      </c>
      <c r="R1164" s="1">
        <f t="shared" si="55"/>
        <v>1</v>
      </c>
      <c r="S1164">
        <v>1</v>
      </c>
      <c r="T1164" t="s">
        <v>7</v>
      </c>
      <c r="U1164" t="str">
        <f t="shared" si="56"/>
        <v>no</v>
      </c>
      <c r="Y1164" t="s">
        <v>6006</v>
      </c>
    </row>
    <row r="1165" spans="1:25" x14ac:dyDescent="0.25">
      <c r="A1165" t="s">
        <v>101</v>
      </c>
      <c r="B1165" t="s">
        <v>101</v>
      </c>
      <c r="C1165" t="s">
        <v>224</v>
      </c>
      <c r="E1165" t="s">
        <v>2456</v>
      </c>
      <c r="F1165">
        <v>3</v>
      </c>
      <c r="G1165" t="s">
        <v>6020</v>
      </c>
      <c r="H1165">
        <v>2024</v>
      </c>
      <c r="I1165" t="s">
        <v>4</v>
      </c>
      <c r="J1165" t="s">
        <v>6007</v>
      </c>
      <c r="K1165" t="s">
        <v>5</v>
      </c>
      <c r="L1165" t="s">
        <v>236</v>
      </c>
      <c r="M1165" t="s">
        <v>106</v>
      </c>
      <c r="P1165" s="4">
        <f t="shared" si="54"/>
        <v>115.6</v>
      </c>
      <c r="Q1165" s="4">
        <v>115.6</v>
      </c>
      <c r="R1165" s="1">
        <f t="shared" si="55"/>
        <v>1</v>
      </c>
      <c r="S1165">
        <v>1</v>
      </c>
      <c r="T1165" t="s">
        <v>7</v>
      </c>
      <c r="U1165" t="str">
        <f t="shared" si="56"/>
        <v>no</v>
      </c>
      <c r="Y1165" t="s">
        <v>6006</v>
      </c>
    </row>
    <row r="1166" spans="1:25" x14ac:dyDescent="0.25">
      <c r="A1166" t="s">
        <v>101</v>
      </c>
      <c r="B1166" t="s">
        <v>101</v>
      </c>
      <c r="C1166" t="s">
        <v>224</v>
      </c>
      <c r="D1166" t="s">
        <v>2457</v>
      </c>
      <c r="E1166" t="s">
        <v>2458</v>
      </c>
      <c r="F1166">
        <v>3</v>
      </c>
      <c r="G1166" t="s">
        <v>6020</v>
      </c>
      <c r="H1166">
        <v>2024</v>
      </c>
      <c r="I1166" t="s">
        <v>4</v>
      </c>
      <c r="J1166" t="s">
        <v>6007</v>
      </c>
      <c r="K1166" t="s">
        <v>5</v>
      </c>
      <c r="L1166" t="s">
        <v>137</v>
      </c>
      <c r="M1166" t="s">
        <v>106</v>
      </c>
      <c r="P1166" s="4">
        <f t="shared" si="54"/>
        <v>60</v>
      </c>
      <c r="Q1166" s="4">
        <v>60</v>
      </c>
      <c r="R1166" s="1">
        <f t="shared" si="55"/>
        <v>1</v>
      </c>
      <c r="S1166">
        <v>1</v>
      </c>
      <c r="T1166" t="s">
        <v>7</v>
      </c>
      <c r="U1166" t="str">
        <f t="shared" si="56"/>
        <v>no</v>
      </c>
      <c r="Y1166" t="s">
        <v>6006</v>
      </c>
    </row>
    <row r="1167" spans="1:25" x14ac:dyDescent="0.25">
      <c r="A1167" t="s">
        <v>101</v>
      </c>
      <c r="B1167" t="s">
        <v>101</v>
      </c>
      <c r="C1167" t="s">
        <v>224</v>
      </c>
      <c r="D1167" t="s">
        <v>2459</v>
      </c>
      <c r="E1167" t="s">
        <v>2460</v>
      </c>
      <c r="F1167">
        <v>3</v>
      </c>
      <c r="G1167" t="s">
        <v>6020</v>
      </c>
      <c r="H1167">
        <v>2024</v>
      </c>
      <c r="I1167" t="s">
        <v>4</v>
      </c>
      <c r="J1167" t="s">
        <v>6007</v>
      </c>
      <c r="K1167" t="s">
        <v>5</v>
      </c>
      <c r="L1167" t="s">
        <v>2461</v>
      </c>
      <c r="P1167" s="4">
        <f t="shared" si="54"/>
        <v>100</v>
      </c>
      <c r="Q1167" s="4">
        <v>100</v>
      </c>
      <c r="R1167" s="1">
        <f t="shared" si="55"/>
        <v>1</v>
      </c>
      <c r="S1167">
        <v>1</v>
      </c>
      <c r="T1167" t="s">
        <v>7</v>
      </c>
      <c r="U1167" t="str">
        <f t="shared" si="56"/>
        <v>no</v>
      </c>
      <c r="Y1167" t="s">
        <v>6006</v>
      </c>
    </row>
    <row r="1168" spans="1:25" x14ac:dyDescent="0.25">
      <c r="A1168" t="s">
        <v>101</v>
      </c>
      <c r="B1168" t="s">
        <v>101</v>
      </c>
      <c r="C1168" t="s">
        <v>224</v>
      </c>
      <c r="D1168" t="s">
        <v>242</v>
      </c>
      <c r="E1168" t="s">
        <v>2462</v>
      </c>
      <c r="F1168">
        <v>4</v>
      </c>
      <c r="G1168" t="s">
        <v>6021</v>
      </c>
      <c r="H1168">
        <v>2025</v>
      </c>
      <c r="I1168" t="s">
        <v>4</v>
      </c>
      <c r="J1168" t="s">
        <v>6007</v>
      </c>
      <c r="K1168" t="s">
        <v>5</v>
      </c>
      <c r="L1168" t="s">
        <v>2463</v>
      </c>
      <c r="P1168" s="4">
        <f t="shared" si="54"/>
        <v>0</v>
      </c>
      <c r="Q1168" s="4"/>
      <c r="R1168" s="1">
        <f t="shared" si="55"/>
        <v>0</v>
      </c>
      <c r="U1168" t="str">
        <f t="shared" si="56"/>
        <v>yes</v>
      </c>
      <c r="Y1168" t="s">
        <v>6006</v>
      </c>
    </row>
    <row r="1169" spans="1:25" x14ac:dyDescent="0.25">
      <c r="A1169" t="s">
        <v>101</v>
      </c>
      <c r="B1169" t="s">
        <v>101</v>
      </c>
      <c r="C1169" t="s">
        <v>251</v>
      </c>
      <c r="D1169" t="s">
        <v>252</v>
      </c>
      <c r="E1169" t="s">
        <v>2464</v>
      </c>
      <c r="F1169">
        <v>3</v>
      </c>
      <c r="G1169" t="s">
        <v>6020</v>
      </c>
      <c r="H1169">
        <v>2024</v>
      </c>
      <c r="I1169" t="s">
        <v>4</v>
      </c>
      <c r="J1169" t="s">
        <v>6007</v>
      </c>
      <c r="K1169" t="s">
        <v>5</v>
      </c>
      <c r="L1169" t="s">
        <v>254</v>
      </c>
      <c r="P1169" s="4">
        <f t="shared" si="54"/>
        <v>63</v>
      </c>
      <c r="Q1169" s="4">
        <v>63</v>
      </c>
      <c r="R1169" s="1">
        <f t="shared" si="55"/>
        <v>1</v>
      </c>
      <c r="S1169">
        <v>1</v>
      </c>
      <c r="T1169" t="s">
        <v>7</v>
      </c>
      <c r="U1169" t="str">
        <f t="shared" si="56"/>
        <v>no</v>
      </c>
      <c r="Y1169" t="s">
        <v>6006</v>
      </c>
    </row>
    <row r="1170" spans="1:25" x14ac:dyDescent="0.25">
      <c r="A1170" t="s">
        <v>101</v>
      </c>
      <c r="B1170" t="s">
        <v>101</v>
      </c>
      <c r="C1170" t="s">
        <v>257</v>
      </c>
      <c r="E1170" t="s">
        <v>2465</v>
      </c>
      <c r="F1170">
        <v>4</v>
      </c>
      <c r="G1170" t="s">
        <v>6021</v>
      </c>
      <c r="H1170">
        <v>2025</v>
      </c>
      <c r="I1170" t="s">
        <v>4</v>
      </c>
      <c r="J1170" t="s">
        <v>6007</v>
      </c>
      <c r="K1170" t="s">
        <v>5</v>
      </c>
      <c r="L1170" t="s">
        <v>264</v>
      </c>
      <c r="P1170" s="4">
        <f t="shared" si="54"/>
        <v>0</v>
      </c>
      <c r="Q1170" s="4"/>
      <c r="R1170" s="1">
        <f t="shared" si="55"/>
        <v>0</v>
      </c>
      <c r="U1170" t="str">
        <f t="shared" si="56"/>
        <v>yes</v>
      </c>
      <c r="Y1170" t="s">
        <v>6006</v>
      </c>
    </row>
    <row r="1171" spans="1:25" x14ac:dyDescent="0.25">
      <c r="A1171" t="s">
        <v>101</v>
      </c>
      <c r="B1171" t="s">
        <v>101</v>
      </c>
      <c r="C1171" t="s">
        <v>279</v>
      </c>
      <c r="D1171" t="s">
        <v>2466</v>
      </c>
      <c r="E1171" t="s">
        <v>2467</v>
      </c>
      <c r="F1171">
        <v>3</v>
      </c>
      <c r="G1171" t="s">
        <v>6020</v>
      </c>
      <c r="H1171">
        <v>2024</v>
      </c>
      <c r="I1171" t="s">
        <v>4</v>
      </c>
      <c r="J1171" t="s">
        <v>6007</v>
      </c>
      <c r="K1171" t="s">
        <v>5</v>
      </c>
      <c r="L1171" t="s">
        <v>282</v>
      </c>
      <c r="M1171" t="s">
        <v>106</v>
      </c>
      <c r="P1171" s="4">
        <f t="shared" si="54"/>
        <v>82</v>
      </c>
      <c r="Q1171" s="4">
        <v>82</v>
      </c>
      <c r="R1171" s="1">
        <f t="shared" si="55"/>
        <v>1</v>
      </c>
      <c r="S1171">
        <v>1</v>
      </c>
      <c r="T1171" t="s">
        <v>7</v>
      </c>
      <c r="U1171" t="str">
        <f t="shared" si="56"/>
        <v>no</v>
      </c>
      <c r="Y1171" t="s">
        <v>6006</v>
      </c>
    </row>
    <row r="1172" spans="1:25" x14ac:dyDescent="0.25">
      <c r="A1172" t="s">
        <v>101</v>
      </c>
      <c r="B1172" t="s">
        <v>101</v>
      </c>
      <c r="C1172" t="s">
        <v>279</v>
      </c>
      <c r="D1172" t="s">
        <v>2468</v>
      </c>
      <c r="E1172" t="s">
        <v>2469</v>
      </c>
      <c r="F1172">
        <v>3</v>
      </c>
      <c r="G1172" t="s">
        <v>6020</v>
      </c>
      <c r="H1172">
        <v>2024</v>
      </c>
      <c r="I1172" t="s">
        <v>4</v>
      </c>
      <c r="J1172" t="s">
        <v>6007</v>
      </c>
      <c r="K1172" t="s">
        <v>5</v>
      </c>
      <c r="L1172" t="s">
        <v>282</v>
      </c>
      <c r="M1172" t="s">
        <v>106</v>
      </c>
      <c r="P1172" s="4">
        <f t="shared" si="54"/>
        <v>90</v>
      </c>
      <c r="Q1172" s="4">
        <v>90</v>
      </c>
      <c r="R1172" s="1">
        <f t="shared" si="55"/>
        <v>1</v>
      </c>
      <c r="S1172">
        <v>1</v>
      </c>
      <c r="T1172" t="s">
        <v>7</v>
      </c>
      <c r="U1172" t="str">
        <f t="shared" si="56"/>
        <v>no</v>
      </c>
      <c r="Y1172" t="s">
        <v>6006</v>
      </c>
    </row>
    <row r="1173" spans="1:25" x14ac:dyDescent="0.25">
      <c r="A1173" t="s">
        <v>101</v>
      </c>
      <c r="B1173" t="s">
        <v>101</v>
      </c>
      <c r="C1173" t="s">
        <v>279</v>
      </c>
      <c r="D1173" t="s">
        <v>2470</v>
      </c>
      <c r="E1173" t="s">
        <v>2471</v>
      </c>
      <c r="F1173">
        <v>3</v>
      </c>
      <c r="G1173" t="s">
        <v>6020</v>
      </c>
      <c r="H1173">
        <v>2024</v>
      </c>
      <c r="I1173" t="s">
        <v>4</v>
      </c>
      <c r="J1173" t="s">
        <v>6007</v>
      </c>
      <c r="K1173" t="s">
        <v>5</v>
      </c>
      <c r="L1173" t="s">
        <v>282</v>
      </c>
      <c r="M1173" t="s">
        <v>106</v>
      </c>
      <c r="P1173" s="4">
        <f t="shared" si="54"/>
        <v>69</v>
      </c>
      <c r="Q1173" s="4">
        <v>69</v>
      </c>
      <c r="R1173" s="1">
        <f t="shared" si="55"/>
        <v>1</v>
      </c>
      <c r="S1173">
        <v>1</v>
      </c>
      <c r="T1173" t="s">
        <v>7</v>
      </c>
      <c r="U1173" t="str">
        <f t="shared" si="56"/>
        <v>no</v>
      </c>
      <c r="Y1173" t="s">
        <v>6006</v>
      </c>
    </row>
    <row r="1174" spans="1:25" x14ac:dyDescent="0.25">
      <c r="A1174" t="s">
        <v>319</v>
      </c>
      <c r="B1174" t="s">
        <v>350</v>
      </c>
      <c r="C1174" t="s">
        <v>351</v>
      </c>
      <c r="E1174" t="s">
        <v>2472</v>
      </c>
      <c r="F1174">
        <v>3</v>
      </c>
      <c r="G1174" t="s">
        <v>6020</v>
      </c>
      <c r="H1174">
        <v>2024</v>
      </c>
      <c r="I1174" t="s">
        <v>4</v>
      </c>
      <c r="J1174" t="s">
        <v>6007</v>
      </c>
      <c r="K1174" t="s">
        <v>5</v>
      </c>
      <c r="L1174" t="s">
        <v>2473</v>
      </c>
      <c r="P1174" s="4">
        <f t="shared" si="54"/>
        <v>652.5</v>
      </c>
      <c r="Q1174" s="4">
        <v>652.5</v>
      </c>
      <c r="R1174" s="1">
        <f t="shared" si="55"/>
        <v>1</v>
      </c>
      <c r="S1174">
        <v>1</v>
      </c>
      <c r="T1174" t="s">
        <v>7</v>
      </c>
      <c r="U1174" t="str">
        <f t="shared" si="56"/>
        <v>no</v>
      </c>
      <c r="Y1174" t="s">
        <v>6006</v>
      </c>
    </row>
    <row r="1175" spans="1:25" x14ac:dyDescent="0.25">
      <c r="A1175" t="s">
        <v>319</v>
      </c>
      <c r="B1175" t="s">
        <v>366</v>
      </c>
      <c r="C1175" t="s">
        <v>367</v>
      </c>
      <c r="E1175" t="s">
        <v>2474</v>
      </c>
      <c r="F1175">
        <v>3</v>
      </c>
      <c r="G1175" t="s">
        <v>6020</v>
      </c>
      <c r="H1175">
        <v>2024</v>
      </c>
      <c r="I1175" t="s">
        <v>4</v>
      </c>
      <c r="J1175" t="s">
        <v>6007</v>
      </c>
      <c r="K1175" t="s">
        <v>577</v>
      </c>
      <c r="L1175" t="s">
        <v>1954</v>
      </c>
      <c r="M1175" t="s">
        <v>1954</v>
      </c>
      <c r="P1175" s="4">
        <f t="shared" si="54"/>
        <v>62</v>
      </c>
      <c r="Q1175" s="4">
        <v>62</v>
      </c>
      <c r="R1175" s="1">
        <f t="shared" si="55"/>
        <v>1</v>
      </c>
      <c r="S1175">
        <v>1</v>
      </c>
      <c r="T1175" t="s">
        <v>7</v>
      </c>
      <c r="U1175" t="str">
        <f t="shared" si="56"/>
        <v>no</v>
      </c>
      <c r="Y1175" t="s">
        <v>6006</v>
      </c>
    </row>
    <row r="1176" spans="1:25" x14ac:dyDescent="0.25">
      <c r="A1176" t="s">
        <v>319</v>
      </c>
      <c r="B1176" t="s">
        <v>434</v>
      </c>
      <c r="C1176" t="s">
        <v>435</v>
      </c>
      <c r="D1176" t="s">
        <v>2475</v>
      </c>
      <c r="E1176" t="s">
        <v>2476</v>
      </c>
      <c r="F1176">
        <v>4</v>
      </c>
      <c r="G1176" t="s">
        <v>6021</v>
      </c>
      <c r="H1176">
        <v>2025</v>
      </c>
      <c r="I1176" t="s">
        <v>4</v>
      </c>
      <c r="J1176" t="s">
        <v>6007</v>
      </c>
      <c r="K1176" t="s">
        <v>5</v>
      </c>
      <c r="L1176" t="s">
        <v>437</v>
      </c>
      <c r="P1176" s="4">
        <f t="shared" si="54"/>
        <v>0</v>
      </c>
      <c r="Q1176" s="4"/>
      <c r="R1176" s="1">
        <f t="shared" si="55"/>
        <v>0</v>
      </c>
      <c r="U1176" t="str">
        <f t="shared" si="56"/>
        <v>yes</v>
      </c>
      <c r="Y1176" t="s">
        <v>6006</v>
      </c>
    </row>
    <row r="1177" spans="1:25" x14ac:dyDescent="0.25">
      <c r="A1177" t="s">
        <v>319</v>
      </c>
      <c r="B1177" t="s">
        <v>320</v>
      </c>
      <c r="C1177" t="s">
        <v>453</v>
      </c>
      <c r="D1177" t="s">
        <v>453</v>
      </c>
      <c r="E1177" t="s">
        <v>2477</v>
      </c>
      <c r="F1177">
        <v>3</v>
      </c>
      <c r="G1177" t="s">
        <v>6020</v>
      </c>
      <c r="H1177">
        <v>2024</v>
      </c>
      <c r="I1177" t="s">
        <v>4</v>
      </c>
      <c r="J1177" t="s">
        <v>6007</v>
      </c>
      <c r="K1177" t="s">
        <v>5</v>
      </c>
      <c r="L1177" t="s">
        <v>455</v>
      </c>
      <c r="P1177" s="4">
        <f t="shared" si="54"/>
        <v>95</v>
      </c>
      <c r="Q1177" s="4">
        <v>95</v>
      </c>
      <c r="R1177" s="1">
        <f t="shared" si="55"/>
        <v>1</v>
      </c>
      <c r="S1177">
        <v>1</v>
      </c>
      <c r="T1177" t="s">
        <v>7</v>
      </c>
      <c r="U1177" t="str">
        <f t="shared" si="56"/>
        <v>no</v>
      </c>
      <c r="Y1177" t="s">
        <v>6006</v>
      </c>
    </row>
    <row r="1178" spans="1:25" x14ac:dyDescent="0.25">
      <c r="A1178" t="s">
        <v>319</v>
      </c>
      <c r="B1178" t="s">
        <v>320</v>
      </c>
      <c r="C1178" t="s">
        <v>453</v>
      </c>
      <c r="D1178" t="s">
        <v>2478</v>
      </c>
      <c r="E1178" t="s">
        <v>2479</v>
      </c>
      <c r="F1178">
        <v>3</v>
      </c>
      <c r="G1178" t="s">
        <v>6020</v>
      </c>
      <c r="H1178">
        <v>2024</v>
      </c>
      <c r="I1178" t="s">
        <v>4</v>
      </c>
      <c r="J1178" t="s">
        <v>6007</v>
      </c>
      <c r="K1178" t="s">
        <v>5</v>
      </c>
      <c r="L1178" t="s">
        <v>455</v>
      </c>
      <c r="P1178" s="4">
        <f t="shared" si="54"/>
        <v>96</v>
      </c>
      <c r="Q1178" s="4">
        <v>96</v>
      </c>
      <c r="R1178" s="1">
        <f t="shared" si="55"/>
        <v>1</v>
      </c>
      <c r="S1178">
        <v>1</v>
      </c>
      <c r="T1178" t="s">
        <v>7</v>
      </c>
      <c r="U1178" t="str">
        <f t="shared" si="56"/>
        <v>no</v>
      </c>
      <c r="Y1178" t="s">
        <v>6006</v>
      </c>
    </row>
    <row r="1179" spans="1:25" x14ac:dyDescent="0.25">
      <c r="A1179" t="s">
        <v>319</v>
      </c>
      <c r="B1179" t="s">
        <v>320</v>
      </c>
      <c r="C1179" t="s">
        <v>453</v>
      </c>
      <c r="D1179" t="s">
        <v>453</v>
      </c>
      <c r="E1179" t="s">
        <v>2480</v>
      </c>
      <c r="F1179">
        <v>3</v>
      </c>
      <c r="G1179" t="s">
        <v>6020</v>
      </c>
      <c r="H1179">
        <v>2024</v>
      </c>
      <c r="I1179" t="s">
        <v>4</v>
      </c>
      <c r="J1179" t="s">
        <v>6007</v>
      </c>
      <c r="K1179" t="s">
        <v>5</v>
      </c>
      <c r="L1179" t="s">
        <v>455</v>
      </c>
      <c r="P1179" s="4">
        <f t="shared" si="54"/>
        <v>96</v>
      </c>
      <c r="Q1179" s="4">
        <v>96</v>
      </c>
      <c r="R1179" s="1">
        <f t="shared" si="55"/>
        <v>1</v>
      </c>
      <c r="S1179">
        <v>1</v>
      </c>
      <c r="T1179" t="s">
        <v>7</v>
      </c>
      <c r="U1179" t="str">
        <f t="shared" si="56"/>
        <v>no</v>
      </c>
      <c r="Y1179" t="s">
        <v>6006</v>
      </c>
    </row>
    <row r="1180" spans="1:25" x14ac:dyDescent="0.25">
      <c r="A1180" t="s">
        <v>319</v>
      </c>
      <c r="B1180" t="s">
        <v>370</v>
      </c>
      <c r="C1180" t="s">
        <v>474</v>
      </c>
      <c r="D1180" t="s">
        <v>474</v>
      </c>
      <c r="E1180" t="s">
        <v>2481</v>
      </c>
      <c r="F1180">
        <v>3</v>
      </c>
      <c r="G1180" t="s">
        <v>6020</v>
      </c>
      <c r="H1180">
        <v>2024</v>
      </c>
      <c r="I1180" t="s">
        <v>4</v>
      </c>
      <c r="J1180" t="s">
        <v>6007</v>
      </c>
      <c r="K1180" t="s">
        <v>5</v>
      </c>
      <c r="L1180" t="s">
        <v>477</v>
      </c>
      <c r="P1180" s="4">
        <f t="shared" si="54"/>
        <v>98.4</v>
      </c>
      <c r="Q1180" s="4">
        <v>98.4</v>
      </c>
      <c r="R1180" s="1">
        <f t="shared" si="55"/>
        <v>1</v>
      </c>
      <c r="S1180">
        <v>1</v>
      </c>
      <c r="T1180" t="s">
        <v>7</v>
      </c>
      <c r="U1180" t="str">
        <f t="shared" si="56"/>
        <v>no</v>
      </c>
      <c r="Y1180" t="s">
        <v>6006</v>
      </c>
    </row>
    <row r="1181" spans="1:25" x14ac:dyDescent="0.25">
      <c r="A1181" t="s">
        <v>319</v>
      </c>
      <c r="B1181" t="s">
        <v>370</v>
      </c>
      <c r="C1181" t="s">
        <v>474</v>
      </c>
      <c r="E1181" t="s">
        <v>2482</v>
      </c>
      <c r="F1181">
        <v>3</v>
      </c>
      <c r="G1181" t="s">
        <v>6020</v>
      </c>
      <c r="H1181">
        <v>2024</v>
      </c>
      <c r="I1181" t="s">
        <v>4</v>
      </c>
      <c r="J1181" t="s">
        <v>6007</v>
      </c>
      <c r="K1181" t="s">
        <v>5</v>
      </c>
      <c r="L1181" t="s">
        <v>477</v>
      </c>
      <c r="P1181" s="4">
        <f t="shared" si="54"/>
        <v>98.399999999999991</v>
      </c>
      <c r="Q1181" s="4">
        <v>98.399999999999991</v>
      </c>
      <c r="R1181" s="1">
        <f t="shared" si="55"/>
        <v>1</v>
      </c>
      <c r="S1181">
        <v>1</v>
      </c>
      <c r="T1181" t="s">
        <v>7</v>
      </c>
      <c r="U1181" t="str">
        <f t="shared" si="56"/>
        <v>no</v>
      </c>
      <c r="Y1181" t="s">
        <v>6006</v>
      </c>
    </row>
    <row r="1182" spans="1:25" x14ac:dyDescent="0.25">
      <c r="A1182" t="s">
        <v>319</v>
      </c>
      <c r="B1182" t="s">
        <v>370</v>
      </c>
      <c r="C1182" t="s">
        <v>487</v>
      </c>
      <c r="E1182" t="s">
        <v>2483</v>
      </c>
      <c r="F1182">
        <v>3</v>
      </c>
      <c r="G1182" t="s">
        <v>6020</v>
      </c>
      <c r="H1182">
        <v>2024</v>
      </c>
      <c r="I1182" t="s">
        <v>4</v>
      </c>
      <c r="J1182" t="s">
        <v>6007</v>
      </c>
      <c r="K1182" t="s">
        <v>5</v>
      </c>
      <c r="L1182" t="s">
        <v>489</v>
      </c>
      <c r="P1182" s="4">
        <f t="shared" si="54"/>
        <v>348</v>
      </c>
      <c r="Q1182" s="4">
        <v>348</v>
      </c>
      <c r="R1182" s="1">
        <f t="shared" si="55"/>
        <v>1</v>
      </c>
      <c r="S1182">
        <v>1</v>
      </c>
      <c r="T1182" t="s">
        <v>7</v>
      </c>
      <c r="U1182" t="str">
        <f t="shared" si="56"/>
        <v>no</v>
      </c>
      <c r="Y1182" t="s">
        <v>6006</v>
      </c>
    </row>
    <row r="1183" spans="1:25" x14ac:dyDescent="0.25">
      <c r="A1183" t="s">
        <v>319</v>
      </c>
      <c r="B1183" t="s">
        <v>370</v>
      </c>
      <c r="C1183" t="s">
        <v>487</v>
      </c>
      <c r="E1183" t="s">
        <v>2484</v>
      </c>
      <c r="F1183">
        <v>3</v>
      </c>
      <c r="G1183" t="s">
        <v>6020</v>
      </c>
      <c r="H1183">
        <v>2024</v>
      </c>
      <c r="I1183" t="s">
        <v>4</v>
      </c>
      <c r="J1183" t="s">
        <v>6007</v>
      </c>
      <c r="K1183" t="s">
        <v>5</v>
      </c>
      <c r="L1183" t="s">
        <v>489</v>
      </c>
      <c r="P1183" s="4">
        <f t="shared" si="54"/>
        <v>458</v>
      </c>
      <c r="Q1183" s="4">
        <v>458</v>
      </c>
      <c r="R1183" s="1">
        <f t="shared" si="55"/>
        <v>1</v>
      </c>
      <c r="S1183">
        <v>1</v>
      </c>
      <c r="T1183" t="s">
        <v>7</v>
      </c>
      <c r="U1183" t="str">
        <f t="shared" si="56"/>
        <v>no</v>
      </c>
      <c r="Y1183" t="s">
        <v>6006</v>
      </c>
    </row>
    <row r="1184" spans="1:25" x14ac:dyDescent="0.25">
      <c r="A1184" t="s">
        <v>319</v>
      </c>
      <c r="B1184" t="s">
        <v>370</v>
      </c>
      <c r="C1184" t="s">
        <v>495</v>
      </c>
      <c r="E1184" t="s">
        <v>2485</v>
      </c>
      <c r="F1184">
        <v>3</v>
      </c>
      <c r="G1184" t="s">
        <v>6020</v>
      </c>
      <c r="H1184">
        <v>2024</v>
      </c>
      <c r="I1184" t="s">
        <v>4</v>
      </c>
      <c r="J1184" t="s">
        <v>6007</v>
      </c>
      <c r="K1184" t="s">
        <v>5</v>
      </c>
      <c r="L1184" t="s">
        <v>497</v>
      </c>
      <c r="P1184" s="4">
        <f t="shared" si="54"/>
        <v>67.260000000000005</v>
      </c>
      <c r="Q1184" s="4">
        <v>67.260000000000005</v>
      </c>
      <c r="R1184" s="1">
        <f t="shared" si="55"/>
        <v>1</v>
      </c>
      <c r="S1184">
        <v>1</v>
      </c>
      <c r="T1184" t="s">
        <v>7</v>
      </c>
      <c r="U1184" t="str">
        <f t="shared" si="56"/>
        <v>no</v>
      </c>
      <c r="Y1184" t="s">
        <v>6006</v>
      </c>
    </row>
    <row r="1185" spans="1:25" x14ac:dyDescent="0.25">
      <c r="A1185" t="s">
        <v>319</v>
      </c>
      <c r="B1185" t="s">
        <v>326</v>
      </c>
      <c r="C1185" t="s">
        <v>521</v>
      </c>
      <c r="E1185" t="s">
        <v>2486</v>
      </c>
      <c r="F1185">
        <v>3</v>
      </c>
      <c r="G1185" t="s">
        <v>6020</v>
      </c>
      <c r="H1185">
        <v>2024</v>
      </c>
      <c r="I1185" t="s">
        <v>4</v>
      </c>
      <c r="J1185" t="s">
        <v>6007</v>
      </c>
      <c r="K1185" t="s">
        <v>5</v>
      </c>
      <c r="L1185" t="s">
        <v>523</v>
      </c>
      <c r="P1185" s="4">
        <f t="shared" si="54"/>
        <v>86</v>
      </c>
      <c r="Q1185" s="4">
        <v>86</v>
      </c>
      <c r="R1185" s="1">
        <f t="shared" si="55"/>
        <v>1</v>
      </c>
      <c r="S1185">
        <v>1</v>
      </c>
      <c r="T1185" t="s">
        <v>7</v>
      </c>
      <c r="U1185" t="str">
        <f t="shared" si="56"/>
        <v>no</v>
      </c>
      <c r="Y1185" t="s">
        <v>6006</v>
      </c>
    </row>
    <row r="1186" spans="1:25" x14ac:dyDescent="0.25">
      <c r="A1186" t="s">
        <v>319</v>
      </c>
      <c r="B1186" t="s">
        <v>326</v>
      </c>
      <c r="C1186" t="s">
        <v>521</v>
      </c>
      <c r="E1186" t="s">
        <v>2487</v>
      </c>
      <c r="F1186">
        <v>3</v>
      </c>
      <c r="G1186" t="s">
        <v>6020</v>
      </c>
      <c r="H1186">
        <v>2024</v>
      </c>
      <c r="I1186" t="s">
        <v>4</v>
      </c>
      <c r="J1186" t="s">
        <v>6007</v>
      </c>
      <c r="K1186" t="s">
        <v>5</v>
      </c>
      <c r="L1186" t="s">
        <v>523</v>
      </c>
      <c r="P1186" s="4">
        <f t="shared" si="54"/>
        <v>80</v>
      </c>
      <c r="Q1186" s="4">
        <v>80</v>
      </c>
      <c r="R1186" s="1">
        <f t="shared" si="55"/>
        <v>1</v>
      </c>
      <c r="S1186">
        <v>1</v>
      </c>
      <c r="T1186" t="s">
        <v>7</v>
      </c>
      <c r="U1186" t="str">
        <f t="shared" si="56"/>
        <v>no</v>
      </c>
      <c r="Y1186" t="s">
        <v>6006</v>
      </c>
    </row>
    <row r="1187" spans="1:25" x14ac:dyDescent="0.25">
      <c r="A1187" t="s">
        <v>319</v>
      </c>
      <c r="B1187" t="s">
        <v>326</v>
      </c>
      <c r="C1187" t="s">
        <v>521</v>
      </c>
      <c r="E1187" t="s">
        <v>2488</v>
      </c>
      <c r="F1187">
        <v>3</v>
      </c>
      <c r="G1187" t="s">
        <v>6020</v>
      </c>
      <c r="H1187">
        <v>2024</v>
      </c>
      <c r="I1187" t="s">
        <v>4</v>
      </c>
      <c r="J1187" t="s">
        <v>6007</v>
      </c>
      <c r="K1187" t="s">
        <v>5</v>
      </c>
      <c r="L1187" t="s">
        <v>523</v>
      </c>
      <c r="P1187" s="4">
        <f t="shared" si="54"/>
        <v>76</v>
      </c>
      <c r="Q1187" s="4">
        <v>76</v>
      </c>
      <c r="R1187" s="1">
        <f t="shared" si="55"/>
        <v>1</v>
      </c>
      <c r="S1187">
        <v>1</v>
      </c>
      <c r="T1187" t="s">
        <v>7</v>
      </c>
      <c r="U1187" t="str">
        <f t="shared" si="56"/>
        <v>no</v>
      </c>
      <c r="Y1187" t="s">
        <v>6006</v>
      </c>
    </row>
    <row r="1188" spans="1:25" x14ac:dyDescent="0.25">
      <c r="A1188" t="s">
        <v>319</v>
      </c>
      <c r="B1188" t="s">
        <v>326</v>
      </c>
      <c r="C1188" t="s">
        <v>521</v>
      </c>
      <c r="E1188" t="s">
        <v>2489</v>
      </c>
      <c r="F1188">
        <v>3</v>
      </c>
      <c r="G1188" t="s">
        <v>6020</v>
      </c>
      <c r="H1188">
        <v>2024</v>
      </c>
      <c r="I1188" t="s">
        <v>4</v>
      </c>
      <c r="J1188" t="s">
        <v>6007</v>
      </c>
      <c r="K1188" t="s">
        <v>5</v>
      </c>
      <c r="L1188" t="s">
        <v>523</v>
      </c>
      <c r="P1188" s="4">
        <f t="shared" si="54"/>
        <v>75</v>
      </c>
      <c r="Q1188" s="4">
        <v>75</v>
      </c>
      <c r="R1188" s="1">
        <f t="shared" si="55"/>
        <v>1</v>
      </c>
      <c r="S1188">
        <v>1</v>
      </c>
      <c r="T1188" t="s">
        <v>7</v>
      </c>
      <c r="U1188" t="str">
        <f t="shared" si="56"/>
        <v>no</v>
      </c>
      <c r="Y1188" t="s">
        <v>6006</v>
      </c>
    </row>
    <row r="1189" spans="1:25" x14ac:dyDescent="0.25">
      <c r="A1189" t="s">
        <v>319</v>
      </c>
      <c r="B1189" t="s">
        <v>326</v>
      </c>
      <c r="C1189" t="s">
        <v>521</v>
      </c>
      <c r="E1189" t="s">
        <v>2490</v>
      </c>
      <c r="F1189">
        <v>3</v>
      </c>
      <c r="G1189" t="s">
        <v>6020</v>
      </c>
      <c r="H1189">
        <v>2024</v>
      </c>
      <c r="I1189" t="s">
        <v>4</v>
      </c>
      <c r="J1189" t="s">
        <v>6007</v>
      </c>
      <c r="K1189" t="s">
        <v>5</v>
      </c>
      <c r="L1189" t="s">
        <v>523</v>
      </c>
      <c r="P1189" s="4">
        <f t="shared" si="54"/>
        <v>46</v>
      </c>
      <c r="Q1189" s="4">
        <v>46</v>
      </c>
      <c r="R1189" s="1">
        <f t="shared" si="55"/>
        <v>1</v>
      </c>
      <c r="S1189">
        <v>1</v>
      </c>
      <c r="T1189" t="s">
        <v>7</v>
      </c>
      <c r="U1189" t="str">
        <f t="shared" si="56"/>
        <v>no</v>
      </c>
      <c r="Y1189" t="s">
        <v>6006</v>
      </c>
    </row>
    <row r="1190" spans="1:25" x14ac:dyDescent="0.25">
      <c r="A1190" t="s">
        <v>319</v>
      </c>
      <c r="B1190" t="s">
        <v>434</v>
      </c>
      <c r="C1190" t="s">
        <v>536</v>
      </c>
      <c r="D1190" t="s">
        <v>406</v>
      </c>
      <c r="E1190" t="s">
        <v>2491</v>
      </c>
      <c r="F1190">
        <v>3</v>
      </c>
      <c r="G1190" t="s">
        <v>6020</v>
      </c>
      <c r="H1190">
        <v>2024</v>
      </c>
      <c r="I1190" t="s">
        <v>4</v>
      </c>
      <c r="J1190" t="s">
        <v>6007</v>
      </c>
      <c r="K1190" t="s">
        <v>5</v>
      </c>
      <c r="L1190" t="s">
        <v>539</v>
      </c>
      <c r="P1190" s="4">
        <f t="shared" si="54"/>
        <v>100</v>
      </c>
      <c r="Q1190" s="4">
        <v>100</v>
      </c>
      <c r="R1190" s="1">
        <f t="shared" si="55"/>
        <v>1</v>
      </c>
      <c r="S1190">
        <v>1</v>
      </c>
      <c r="T1190" t="s">
        <v>7</v>
      </c>
      <c r="U1190" t="str">
        <f t="shared" si="56"/>
        <v>no</v>
      </c>
      <c r="Y1190" t="s">
        <v>6006</v>
      </c>
    </row>
    <row r="1191" spans="1:25" x14ac:dyDescent="0.25">
      <c r="A1191" t="s">
        <v>319</v>
      </c>
      <c r="B1191" t="s">
        <v>434</v>
      </c>
      <c r="C1191" t="s">
        <v>536</v>
      </c>
      <c r="D1191" t="s">
        <v>709</v>
      </c>
      <c r="E1191" t="s">
        <v>2492</v>
      </c>
      <c r="F1191">
        <v>3</v>
      </c>
      <c r="G1191" t="s">
        <v>6020</v>
      </c>
      <c r="H1191">
        <v>2024</v>
      </c>
      <c r="I1191" t="s">
        <v>4</v>
      </c>
      <c r="J1191" t="s">
        <v>6007</v>
      </c>
      <c r="K1191" t="s">
        <v>5</v>
      </c>
      <c r="L1191" t="s">
        <v>539</v>
      </c>
      <c r="P1191" s="4">
        <f t="shared" si="54"/>
        <v>100</v>
      </c>
      <c r="Q1191" s="4">
        <v>100</v>
      </c>
      <c r="R1191" s="1">
        <f t="shared" si="55"/>
        <v>1</v>
      </c>
      <c r="S1191">
        <v>1</v>
      </c>
      <c r="T1191" t="s">
        <v>7</v>
      </c>
      <c r="U1191" t="str">
        <f t="shared" si="56"/>
        <v>no</v>
      </c>
      <c r="Y1191" t="s">
        <v>6006</v>
      </c>
    </row>
    <row r="1192" spans="1:25" x14ac:dyDescent="0.25">
      <c r="A1192" t="s">
        <v>319</v>
      </c>
      <c r="B1192" t="s">
        <v>366</v>
      </c>
      <c r="C1192" t="s">
        <v>560</v>
      </c>
      <c r="E1192" t="s">
        <v>2493</v>
      </c>
      <c r="F1192">
        <v>3</v>
      </c>
      <c r="G1192" t="s">
        <v>6020</v>
      </c>
      <c r="H1192">
        <v>2024</v>
      </c>
      <c r="I1192" t="s">
        <v>4</v>
      </c>
      <c r="J1192" t="s">
        <v>6007</v>
      </c>
      <c r="K1192" t="s">
        <v>334</v>
      </c>
      <c r="L1192" t="s">
        <v>562</v>
      </c>
      <c r="P1192" s="4">
        <f t="shared" si="54"/>
        <v>67</v>
      </c>
      <c r="Q1192" s="4">
        <v>67</v>
      </c>
      <c r="R1192" s="1">
        <f t="shared" si="55"/>
        <v>1</v>
      </c>
      <c r="S1192">
        <v>1</v>
      </c>
      <c r="T1192" t="s">
        <v>7</v>
      </c>
      <c r="U1192" t="str">
        <f t="shared" si="56"/>
        <v>no</v>
      </c>
      <c r="Y1192" t="s">
        <v>6006</v>
      </c>
    </row>
    <row r="1193" spans="1:25" x14ac:dyDescent="0.25">
      <c r="A1193" t="s">
        <v>319</v>
      </c>
      <c r="B1193" t="s">
        <v>320</v>
      </c>
      <c r="C1193" t="s">
        <v>593</v>
      </c>
      <c r="D1193" t="s">
        <v>2494</v>
      </c>
      <c r="E1193" t="s">
        <v>2495</v>
      </c>
      <c r="F1193">
        <v>3</v>
      </c>
      <c r="G1193" t="s">
        <v>6020</v>
      </c>
      <c r="H1193">
        <v>2024</v>
      </c>
      <c r="I1193" t="s">
        <v>4</v>
      </c>
      <c r="J1193" t="s">
        <v>6007</v>
      </c>
      <c r="K1193" t="s">
        <v>5</v>
      </c>
      <c r="L1193" t="s">
        <v>2496</v>
      </c>
      <c r="P1193" s="4">
        <f t="shared" si="54"/>
        <v>84.86999999999999</v>
      </c>
      <c r="Q1193" s="4">
        <v>84.86999999999999</v>
      </c>
      <c r="R1193" s="1">
        <f t="shared" si="55"/>
        <v>1</v>
      </c>
      <c r="S1193">
        <v>1</v>
      </c>
      <c r="T1193" t="s">
        <v>7</v>
      </c>
      <c r="U1193" t="str">
        <f t="shared" si="56"/>
        <v>no</v>
      </c>
      <c r="Y1193" t="s">
        <v>6006</v>
      </c>
    </row>
    <row r="1194" spans="1:25" x14ac:dyDescent="0.25">
      <c r="A1194" t="s">
        <v>319</v>
      </c>
      <c r="B1194" t="s">
        <v>320</v>
      </c>
      <c r="C1194" t="s">
        <v>593</v>
      </c>
      <c r="E1194" t="s">
        <v>2497</v>
      </c>
      <c r="F1194">
        <v>4</v>
      </c>
      <c r="G1194" t="s">
        <v>6021</v>
      </c>
      <c r="H1194">
        <v>2025</v>
      </c>
      <c r="I1194" t="s">
        <v>4</v>
      </c>
      <c r="J1194" t="s">
        <v>6007</v>
      </c>
      <c r="K1194" t="s">
        <v>5</v>
      </c>
      <c r="L1194" t="s">
        <v>608</v>
      </c>
      <c r="M1194" t="s">
        <v>613</v>
      </c>
      <c r="O1194" t="s">
        <v>2498</v>
      </c>
      <c r="P1194" s="4">
        <f t="shared" si="54"/>
        <v>0</v>
      </c>
      <c r="Q1194" s="4"/>
      <c r="R1194" s="1">
        <f t="shared" si="55"/>
        <v>1</v>
      </c>
      <c r="S1194">
        <v>1</v>
      </c>
      <c r="T1194" t="s">
        <v>7</v>
      </c>
      <c r="U1194" t="str">
        <f t="shared" si="56"/>
        <v>no</v>
      </c>
      <c r="Y1194" t="s">
        <v>6006</v>
      </c>
    </row>
    <row r="1195" spans="1:25" x14ac:dyDescent="0.25">
      <c r="A1195" t="s">
        <v>319</v>
      </c>
      <c r="B1195" t="s">
        <v>320</v>
      </c>
      <c r="C1195" t="s">
        <v>593</v>
      </c>
      <c r="D1195" t="s">
        <v>321</v>
      </c>
      <c r="E1195" t="s">
        <v>2499</v>
      </c>
      <c r="F1195">
        <v>4</v>
      </c>
      <c r="G1195" t="s">
        <v>6021</v>
      </c>
      <c r="H1195">
        <v>2025</v>
      </c>
      <c r="I1195" t="s">
        <v>4</v>
      </c>
      <c r="J1195" t="s">
        <v>6007</v>
      </c>
      <c r="K1195" t="s">
        <v>5</v>
      </c>
      <c r="L1195" t="s">
        <v>608</v>
      </c>
      <c r="M1195" t="s">
        <v>613</v>
      </c>
      <c r="P1195" s="4">
        <f t="shared" si="54"/>
        <v>0</v>
      </c>
      <c r="Q1195" s="4"/>
      <c r="R1195" s="1">
        <f t="shared" si="55"/>
        <v>1</v>
      </c>
      <c r="S1195">
        <v>1</v>
      </c>
      <c r="T1195" t="s">
        <v>7</v>
      </c>
      <c r="U1195" t="str">
        <f t="shared" si="56"/>
        <v>no</v>
      </c>
      <c r="Y1195" t="s">
        <v>6006</v>
      </c>
    </row>
    <row r="1196" spans="1:25" x14ac:dyDescent="0.25">
      <c r="A1196" t="s">
        <v>319</v>
      </c>
      <c r="B1196" t="s">
        <v>434</v>
      </c>
      <c r="C1196" t="s">
        <v>645</v>
      </c>
      <c r="E1196" t="s">
        <v>2500</v>
      </c>
      <c r="F1196">
        <v>3</v>
      </c>
      <c r="G1196" t="s">
        <v>6020</v>
      </c>
      <c r="H1196">
        <v>2024</v>
      </c>
      <c r="I1196" t="s">
        <v>4</v>
      </c>
      <c r="J1196" t="s">
        <v>6007</v>
      </c>
      <c r="K1196" t="s">
        <v>5</v>
      </c>
      <c r="L1196" t="s">
        <v>650</v>
      </c>
      <c r="P1196" s="4">
        <f t="shared" si="54"/>
        <v>319.60000000000002</v>
      </c>
      <c r="Q1196" s="4">
        <v>319.60000000000002</v>
      </c>
      <c r="R1196" s="1">
        <f t="shared" si="55"/>
        <v>1</v>
      </c>
      <c r="S1196">
        <v>1</v>
      </c>
      <c r="T1196" t="s">
        <v>40</v>
      </c>
      <c r="U1196" t="str">
        <f t="shared" si="56"/>
        <v>no</v>
      </c>
      <c r="Y1196" t="s">
        <v>6006</v>
      </c>
    </row>
    <row r="1197" spans="1:25" x14ac:dyDescent="0.25">
      <c r="A1197" t="s">
        <v>319</v>
      </c>
      <c r="B1197" t="s">
        <v>366</v>
      </c>
      <c r="C1197" t="s">
        <v>666</v>
      </c>
      <c r="D1197" t="s">
        <v>666</v>
      </c>
      <c r="E1197" t="s">
        <v>2501</v>
      </c>
      <c r="F1197">
        <v>3</v>
      </c>
      <c r="G1197" t="s">
        <v>6020</v>
      </c>
      <c r="H1197">
        <v>2024</v>
      </c>
      <c r="I1197" t="s">
        <v>4</v>
      </c>
      <c r="J1197" t="s">
        <v>6007</v>
      </c>
      <c r="K1197" t="s">
        <v>5</v>
      </c>
      <c r="L1197" t="s">
        <v>673</v>
      </c>
      <c r="P1197" s="4">
        <f t="shared" si="54"/>
        <v>113.4</v>
      </c>
      <c r="Q1197" s="4">
        <v>113.4</v>
      </c>
      <c r="R1197" s="1">
        <f t="shared" si="55"/>
        <v>1</v>
      </c>
      <c r="S1197">
        <v>1</v>
      </c>
      <c r="T1197" t="s">
        <v>7</v>
      </c>
      <c r="U1197" t="str">
        <f t="shared" si="56"/>
        <v>no</v>
      </c>
      <c r="Y1197" t="s">
        <v>6006</v>
      </c>
    </row>
    <row r="1198" spans="1:25" x14ac:dyDescent="0.25">
      <c r="A1198" t="s">
        <v>319</v>
      </c>
      <c r="B1198" t="s">
        <v>366</v>
      </c>
      <c r="C1198" t="s">
        <v>666</v>
      </c>
      <c r="E1198" t="s">
        <v>2502</v>
      </c>
      <c r="F1198">
        <v>4</v>
      </c>
      <c r="G1198" t="s">
        <v>6021</v>
      </c>
      <c r="H1198">
        <v>2025</v>
      </c>
      <c r="I1198" t="s">
        <v>4</v>
      </c>
      <c r="J1198" t="s">
        <v>6007</v>
      </c>
      <c r="K1198" t="s">
        <v>5</v>
      </c>
      <c r="L1198" t="s">
        <v>463</v>
      </c>
      <c r="P1198" s="4">
        <f t="shared" si="54"/>
        <v>69</v>
      </c>
      <c r="Q1198" s="4">
        <v>69</v>
      </c>
      <c r="R1198" s="1">
        <f t="shared" si="55"/>
        <v>1</v>
      </c>
      <c r="S1198">
        <v>1</v>
      </c>
      <c r="T1198" t="s">
        <v>68</v>
      </c>
      <c r="U1198" t="str">
        <f t="shared" si="56"/>
        <v>no</v>
      </c>
      <c r="Y1198" t="s">
        <v>6006</v>
      </c>
    </row>
    <row r="1199" spans="1:25" x14ac:dyDescent="0.25">
      <c r="A1199" t="s">
        <v>319</v>
      </c>
      <c r="B1199" t="s">
        <v>434</v>
      </c>
      <c r="C1199" t="s">
        <v>676</v>
      </c>
      <c r="E1199" t="s">
        <v>2503</v>
      </c>
      <c r="F1199">
        <v>3</v>
      </c>
      <c r="G1199" t="s">
        <v>6020</v>
      </c>
      <c r="H1199">
        <v>2024</v>
      </c>
      <c r="I1199" t="s">
        <v>4</v>
      </c>
      <c r="J1199" t="s">
        <v>6007</v>
      </c>
      <c r="K1199" t="s">
        <v>5</v>
      </c>
      <c r="L1199" t="s">
        <v>2504</v>
      </c>
      <c r="P1199" s="4">
        <f t="shared" si="54"/>
        <v>3200</v>
      </c>
      <c r="Q1199" s="4">
        <v>3200</v>
      </c>
      <c r="R1199" s="1">
        <f t="shared" si="55"/>
        <v>1</v>
      </c>
      <c r="S1199">
        <v>1</v>
      </c>
      <c r="T1199" t="s">
        <v>40</v>
      </c>
      <c r="U1199" t="str">
        <f t="shared" si="56"/>
        <v>no</v>
      </c>
      <c r="Y1199" t="s">
        <v>6006</v>
      </c>
    </row>
    <row r="1200" spans="1:25" x14ac:dyDescent="0.25">
      <c r="A1200" t="s">
        <v>319</v>
      </c>
      <c r="B1200" t="s">
        <v>434</v>
      </c>
      <c r="C1200" t="s">
        <v>676</v>
      </c>
      <c r="D1200" t="s">
        <v>2505</v>
      </c>
      <c r="E1200" t="s">
        <v>2506</v>
      </c>
      <c r="F1200">
        <v>3</v>
      </c>
      <c r="G1200" t="s">
        <v>6020</v>
      </c>
      <c r="H1200">
        <v>2024</v>
      </c>
      <c r="I1200" t="s">
        <v>4</v>
      </c>
      <c r="J1200" t="s">
        <v>6007</v>
      </c>
      <c r="K1200" t="s">
        <v>5</v>
      </c>
      <c r="L1200" t="s">
        <v>679</v>
      </c>
      <c r="P1200" s="4">
        <f t="shared" si="54"/>
        <v>500</v>
      </c>
      <c r="Q1200" s="4">
        <v>500</v>
      </c>
      <c r="R1200" s="1">
        <f t="shared" si="55"/>
        <v>1</v>
      </c>
      <c r="S1200">
        <v>1</v>
      </c>
      <c r="T1200" t="s">
        <v>7</v>
      </c>
      <c r="U1200" t="str">
        <f t="shared" si="56"/>
        <v>no</v>
      </c>
      <c r="Y1200" t="s">
        <v>6006</v>
      </c>
    </row>
    <row r="1201" spans="1:25" x14ac:dyDescent="0.25">
      <c r="A1201" t="s">
        <v>319</v>
      </c>
      <c r="B1201" t="s">
        <v>434</v>
      </c>
      <c r="C1201" t="s">
        <v>676</v>
      </c>
      <c r="D1201" t="s">
        <v>2507</v>
      </c>
      <c r="E1201" t="s">
        <v>2508</v>
      </c>
      <c r="F1201">
        <v>3</v>
      </c>
      <c r="G1201" t="s">
        <v>6020</v>
      </c>
      <c r="H1201">
        <v>2024</v>
      </c>
      <c r="I1201" t="s">
        <v>4</v>
      </c>
      <c r="J1201" t="s">
        <v>6007</v>
      </c>
      <c r="K1201" t="s">
        <v>5</v>
      </c>
      <c r="L1201" t="s">
        <v>679</v>
      </c>
      <c r="P1201" s="4">
        <f t="shared" si="54"/>
        <v>100</v>
      </c>
      <c r="Q1201" s="4">
        <v>100</v>
      </c>
      <c r="R1201" s="1">
        <f t="shared" si="55"/>
        <v>1</v>
      </c>
      <c r="S1201">
        <v>1</v>
      </c>
      <c r="T1201" t="s">
        <v>7</v>
      </c>
      <c r="U1201" t="str">
        <f t="shared" si="56"/>
        <v>no</v>
      </c>
      <c r="Y1201" t="s">
        <v>6006</v>
      </c>
    </row>
    <row r="1202" spans="1:25" x14ac:dyDescent="0.25">
      <c r="A1202" t="s">
        <v>319</v>
      </c>
      <c r="B1202" t="s">
        <v>434</v>
      </c>
      <c r="C1202" t="s">
        <v>676</v>
      </c>
      <c r="D1202" t="s">
        <v>2505</v>
      </c>
      <c r="E1202" t="s">
        <v>2509</v>
      </c>
      <c r="F1202">
        <v>3</v>
      </c>
      <c r="G1202" t="s">
        <v>6020</v>
      </c>
      <c r="H1202">
        <v>2024</v>
      </c>
      <c r="I1202" t="s">
        <v>4</v>
      </c>
      <c r="J1202" t="s">
        <v>6007</v>
      </c>
      <c r="K1202" t="s">
        <v>5</v>
      </c>
      <c r="L1202" t="s">
        <v>679</v>
      </c>
      <c r="P1202" s="4">
        <f t="shared" si="54"/>
        <v>500</v>
      </c>
      <c r="Q1202" s="4">
        <v>500</v>
      </c>
      <c r="R1202" s="1">
        <f t="shared" si="55"/>
        <v>1</v>
      </c>
      <c r="S1202">
        <v>1</v>
      </c>
      <c r="T1202" t="s">
        <v>7</v>
      </c>
      <c r="U1202" t="str">
        <f t="shared" si="56"/>
        <v>no</v>
      </c>
      <c r="Y1202" t="s">
        <v>6006</v>
      </c>
    </row>
    <row r="1203" spans="1:25" x14ac:dyDescent="0.25">
      <c r="A1203" t="s">
        <v>319</v>
      </c>
      <c r="B1203" t="s">
        <v>434</v>
      </c>
      <c r="C1203" t="s">
        <v>676</v>
      </c>
      <c r="D1203" t="s">
        <v>682</v>
      </c>
      <c r="E1203" t="s">
        <v>2510</v>
      </c>
      <c r="F1203">
        <v>3</v>
      </c>
      <c r="G1203" t="s">
        <v>6020</v>
      </c>
      <c r="H1203">
        <v>2024</v>
      </c>
      <c r="I1203" t="s">
        <v>4</v>
      </c>
      <c r="J1203" t="s">
        <v>6007</v>
      </c>
      <c r="K1203" t="s">
        <v>5</v>
      </c>
      <c r="L1203" t="s">
        <v>679</v>
      </c>
      <c r="P1203" s="4">
        <f t="shared" si="54"/>
        <v>70</v>
      </c>
      <c r="Q1203" s="4">
        <v>70</v>
      </c>
      <c r="R1203" s="1">
        <f t="shared" si="55"/>
        <v>1</v>
      </c>
      <c r="S1203">
        <v>1</v>
      </c>
      <c r="T1203" t="s">
        <v>7</v>
      </c>
      <c r="U1203" t="str">
        <f t="shared" si="56"/>
        <v>no</v>
      </c>
      <c r="Y1203" t="s">
        <v>6006</v>
      </c>
    </row>
    <row r="1204" spans="1:25" x14ac:dyDescent="0.25">
      <c r="A1204" t="s">
        <v>319</v>
      </c>
      <c r="B1204" t="s">
        <v>434</v>
      </c>
      <c r="C1204" t="s">
        <v>676</v>
      </c>
      <c r="D1204" t="s">
        <v>2511</v>
      </c>
      <c r="E1204" t="s">
        <v>2512</v>
      </c>
      <c r="F1204">
        <v>3</v>
      </c>
      <c r="G1204" t="s">
        <v>6020</v>
      </c>
      <c r="H1204">
        <v>2024</v>
      </c>
      <c r="I1204" t="s">
        <v>4</v>
      </c>
      <c r="J1204" t="s">
        <v>6007</v>
      </c>
      <c r="K1204" t="s">
        <v>5</v>
      </c>
      <c r="L1204" t="s">
        <v>679</v>
      </c>
      <c r="P1204" s="4">
        <f t="shared" si="54"/>
        <v>40</v>
      </c>
      <c r="Q1204" s="4">
        <v>40</v>
      </c>
      <c r="R1204" s="1">
        <f t="shared" si="55"/>
        <v>1</v>
      </c>
      <c r="S1204">
        <v>1</v>
      </c>
      <c r="T1204" t="s">
        <v>7</v>
      </c>
      <c r="U1204" t="str">
        <f t="shared" si="56"/>
        <v>no</v>
      </c>
      <c r="Y1204" t="s">
        <v>6006</v>
      </c>
    </row>
    <row r="1205" spans="1:25" x14ac:dyDescent="0.25">
      <c r="A1205" t="s">
        <v>319</v>
      </c>
      <c r="B1205" t="s">
        <v>434</v>
      </c>
      <c r="C1205" t="s">
        <v>676</v>
      </c>
      <c r="D1205" t="s">
        <v>2513</v>
      </c>
      <c r="E1205" t="s">
        <v>2514</v>
      </c>
      <c r="F1205">
        <v>3</v>
      </c>
      <c r="G1205" t="s">
        <v>6020</v>
      </c>
      <c r="H1205">
        <v>2024</v>
      </c>
      <c r="I1205" t="s">
        <v>4</v>
      </c>
      <c r="J1205" t="s">
        <v>6007</v>
      </c>
      <c r="K1205" t="s">
        <v>5</v>
      </c>
      <c r="L1205" t="s">
        <v>679</v>
      </c>
      <c r="P1205" s="4">
        <f t="shared" si="54"/>
        <v>89</v>
      </c>
      <c r="Q1205" s="4">
        <v>89</v>
      </c>
      <c r="R1205" s="1">
        <f t="shared" si="55"/>
        <v>1</v>
      </c>
      <c r="S1205">
        <v>1</v>
      </c>
      <c r="T1205" t="s">
        <v>7</v>
      </c>
      <c r="U1205" t="str">
        <f t="shared" si="56"/>
        <v>no</v>
      </c>
      <c r="Y1205" t="s">
        <v>6006</v>
      </c>
    </row>
    <row r="1206" spans="1:25" x14ac:dyDescent="0.25">
      <c r="A1206" t="s">
        <v>319</v>
      </c>
      <c r="B1206" t="s">
        <v>434</v>
      </c>
      <c r="C1206" t="s">
        <v>676</v>
      </c>
      <c r="D1206" t="s">
        <v>682</v>
      </c>
      <c r="E1206" t="s">
        <v>2515</v>
      </c>
      <c r="F1206">
        <v>3</v>
      </c>
      <c r="G1206" t="s">
        <v>6020</v>
      </c>
      <c r="H1206">
        <v>2024</v>
      </c>
      <c r="I1206" t="s">
        <v>4</v>
      </c>
      <c r="J1206" t="s">
        <v>6007</v>
      </c>
      <c r="K1206" t="s">
        <v>5</v>
      </c>
      <c r="L1206" t="s">
        <v>679</v>
      </c>
      <c r="P1206" s="4">
        <f t="shared" si="54"/>
        <v>70</v>
      </c>
      <c r="Q1206" s="4">
        <v>70</v>
      </c>
      <c r="R1206" s="1">
        <f t="shared" si="55"/>
        <v>1</v>
      </c>
      <c r="S1206">
        <v>1</v>
      </c>
      <c r="T1206" t="s">
        <v>7</v>
      </c>
      <c r="U1206" t="str">
        <f t="shared" si="56"/>
        <v>no</v>
      </c>
      <c r="Y1206" t="s">
        <v>6006</v>
      </c>
    </row>
    <row r="1207" spans="1:25" x14ac:dyDescent="0.25">
      <c r="A1207" t="s">
        <v>319</v>
      </c>
      <c r="B1207" t="s">
        <v>320</v>
      </c>
      <c r="C1207" t="s">
        <v>2517</v>
      </c>
      <c r="D1207" t="s">
        <v>701</v>
      </c>
      <c r="E1207" t="s">
        <v>2516</v>
      </c>
      <c r="F1207">
        <v>3</v>
      </c>
      <c r="G1207" t="s">
        <v>6020</v>
      </c>
      <c r="H1207">
        <v>2024</v>
      </c>
      <c r="I1207" t="s">
        <v>4</v>
      </c>
      <c r="J1207" t="s">
        <v>6007</v>
      </c>
      <c r="K1207" t="s">
        <v>5</v>
      </c>
      <c r="L1207" t="s">
        <v>700</v>
      </c>
      <c r="M1207" t="s">
        <v>325</v>
      </c>
      <c r="P1207" s="4">
        <f t="shared" si="54"/>
        <v>68.040000000000006</v>
      </c>
      <c r="Q1207" s="4">
        <v>68.040000000000006</v>
      </c>
      <c r="R1207" s="1">
        <f t="shared" si="55"/>
        <v>1</v>
      </c>
      <c r="S1207">
        <v>1</v>
      </c>
      <c r="T1207" t="s">
        <v>7</v>
      </c>
      <c r="U1207" t="str">
        <f t="shared" si="56"/>
        <v>no</v>
      </c>
      <c r="Y1207" t="s">
        <v>6006</v>
      </c>
    </row>
    <row r="1208" spans="1:25" x14ac:dyDescent="0.25">
      <c r="A1208" t="s">
        <v>319</v>
      </c>
      <c r="B1208" t="s">
        <v>320</v>
      </c>
      <c r="C1208" t="s">
        <v>2517</v>
      </c>
      <c r="D1208" t="s">
        <v>2517</v>
      </c>
      <c r="E1208" t="s">
        <v>2518</v>
      </c>
      <c r="F1208">
        <v>3</v>
      </c>
      <c r="G1208" t="s">
        <v>6020</v>
      </c>
      <c r="H1208">
        <v>2024</v>
      </c>
      <c r="I1208" t="s">
        <v>4</v>
      </c>
      <c r="J1208" t="s">
        <v>6007</v>
      </c>
      <c r="K1208" t="s">
        <v>5</v>
      </c>
      <c r="L1208" t="s">
        <v>700</v>
      </c>
      <c r="M1208" t="s">
        <v>325</v>
      </c>
      <c r="P1208" s="4">
        <f t="shared" si="54"/>
        <v>68.040000000000006</v>
      </c>
      <c r="Q1208" s="4">
        <v>68.040000000000006</v>
      </c>
      <c r="R1208" s="1">
        <f t="shared" si="55"/>
        <v>1</v>
      </c>
      <c r="S1208">
        <v>1</v>
      </c>
      <c r="T1208" t="s">
        <v>7</v>
      </c>
      <c r="U1208" t="str">
        <f t="shared" si="56"/>
        <v>no</v>
      </c>
      <c r="Y1208" t="s">
        <v>6006</v>
      </c>
    </row>
    <row r="1209" spans="1:25" x14ac:dyDescent="0.25">
      <c r="A1209" t="s">
        <v>319</v>
      </c>
      <c r="B1209" t="s">
        <v>350</v>
      </c>
      <c r="C1209" t="s">
        <v>713</v>
      </c>
      <c r="E1209" t="s">
        <v>2519</v>
      </c>
      <c r="F1209">
        <v>3</v>
      </c>
      <c r="G1209" t="s">
        <v>6020</v>
      </c>
      <c r="H1209">
        <v>2024</v>
      </c>
      <c r="I1209" t="s">
        <v>4</v>
      </c>
      <c r="J1209" t="s">
        <v>6007</v>
      </c>
      <c r="K1209" t="s">
        <v>577</v>
      </c>
      <c r="L1209" t="s">
        <v>718</v>
      </c>
      <c r="M1209" t="s">
        <v>718</v>
      </c>
      <c r="P1209" s="4">
        <f t="shared" si="54"/>
        <v>160</v>
      </c>
      <c r="Q1209" s="4">
        <v>160</v>
      </c>
      <c r="R1209" s="1">
        <f t="shared" si="55"/>
        <v>1</v>
      </c>
      <c r="S1209">
        <v>1</v>
      </c>
      <c r="T1209" t="s">
        <v>7</v>
      </c>
      <c r="U1209" t="str">
        <f t="shared" si="56"/>
        <v>no</v>
      </c>
      <c r="Y1209" t="s">
        <v>6006</v>
      </c>
    </row>
    <row r="1210" spans="1:25" x14ac:dyDescent="0.25">
      <c r="A1210" t="s">
        <v>728</v>
      </c>
      <c r="B1210" t="s">
        <v>728</v>
      </c>
      <c r="C1210" t="s">
        <v>729</v>
      </c>
      <c r="E1210" t="s">
        <v>2520</v>
      </c>
      <c r="F1210">
        <v>3</v>
      </c>
      <c r="G1210" t="s">
        <v>6020</v>
      </c>
      <c r="H1210">
        <v>2024</v>
      </c>
      <c r="I1210" t="s">
        <v>4</v>
      </c>
      <c r="J1210" t="s">
        <v>6007</v>
      </c>
      <c r="K1210" t="s">
        <v>5</v>
      </c>
      <c r="L1210" t="s">
        <v>731</v>
      </c>
      <c r="O1210" t="s">
        <v>732</v>
      </c>
      <c r="P1210" s="4">
        <f t="shared" si="54"/>
        <v>81.600000000000009</v>
      </c>
      <c r="Q1210" s="4">
        <v>81.600000000000009</v>
      </c>
      <c r="R1210" s="1">
        <f t="shared" si="55"/>
        <v>1</v>
      </c>
      <c r="S1210">
        <v>1</v>
      </c>
      <c r="T1210" t="s">
        <v>7</v>
      </c>
      <c r="U1210" t="str">
        <f t="shared" si="56"/>
        <v>no</v>
      </c>
      <c r="Y1210" t="s">
        <v>6006</v>
      </c>
    </row>
    <row r="1211" spans="1:25" x14ac:dyDescent="0.25">
      <c r="A1211" t="s">
        <v>728</v>
      </c>
      <c r="B1211" t="s">
        <v>728</v>
      </c>
      <c r="C1211" t="s">
        <v>729</v>
      </c>
      <c r="D1211" t="s">
        <v>2521</v>
      </c>
      <c r="E1211" t="s">
        <v>2522</v>
      </c>
      <c r="F1211">
        <v>3</v>
      </c>
      <c r="G1211" t="s">
        <v>6020</v>
      </c>
      <c r="H1211">
        <v>2024</v>
      </c>
      <c r="I1211" t="s">
        <v>4</v>
      </c>
      <c r="J1211" t="s">
        <v>6007</v>
      </c>
      <c r="K1211" t="s">
        <v>5</v>
      </c>
      <c r="L1211" t="s">
        <v>2523</v>
      </c>
      <c r="P1211" s="4">
        <f t="shared" si="54"/>
        <v>84</v>
      </c>
      <c r="Q1211" s="4">
        <v>84</v>
      </c>
      <c r="R1211" s="1">
        <f t="shared" si="55"/>
        <v>1</v>
      </c>
      <c r="S1211">
        <v>1</v>
      </c>
      <c r="T1211" t="s">
        <v>7</v>
      </c>
      <c r="U1211" t="str">
        <f t="shared" si="56"/>
        <v>no</v>
      </c>
      <c r="Y1211" t="s">
        <v>6006</v>
      </c>
    </row>
    <row r="1212" spans="1:25" x14ac:dyDescent="0.25">
      <c r="A1212" t="s">
        <v>728</v>
      </c>
      <c r="B1212" t="s">
        <v>728</v>
      </c>
      <c r="C1212" t="s">
        <v>729</v>
      </c>
      <c r="E1212" t="s">
        <v>2524</v>
      </c>
      <c r="F1212">
        <v>4</v>
      </c>
      <c r="G1212" t="s">
        <v>6021</v>
      </c>
      <c r="H1212">
        <v>2025</v>
      </c>
      <c r="I1212" t="s">
        <v>4</v>
      </c>
      <c r="J1212" t="s">
        <v>6007</v>
      </c>
      <c r="K1212" t="s">
        <v>5</v>
      </c>
      <c r="L1212" t="s">
        <v>735</v>
      </c>
      <c r="P1212" s="4">
        <f t="shared" si="54"/>
        <v>0</v>
      </c>
      <c r="Q1212" s="4"/>
      <c r="R1212" s="1">
        <f t="shared" si="55"/>
        <v>1</v>
      </c>
      <c r="S1212">
        <v>1</v>
      </c>
      <c r="T1212" t="s">
        <v>7</v>
      </c>
      <c r="U1212" t="str">
        <f t="shared" si="56"/>
        <v>no</v>
      </c>
      <c r="Y1212" t="s">
        <v>6006</v>
      </c>
    </row>
    <row r="1213" spans="1:25" x14ac:dyDescent="0.25">
      <c r="A1213" t="s">
        <v>728</v>
      </c>
      <c r="B1213" t="s">
        <v>728</v>
      </c>
      <c r="C1213" t="s">
        <v>728</v>
      </c>
      <c r="E1213" t="s">
        <v>2525</v>
      </c>
      <c r="F1213">
        <v>3</v>
      </c>
      <c r="G1213" t="s">
        <v>6020</v>
      </c>
      <c r="H1213">
        <v>2024</v>
      </c>
      <c r="I1213" t="s">
        <v>4</v>
      </c>
      <c r="J1213" t="s">
        <v>6007</v>
      </c>
      <c r="K1213" t="s">
        <v>5</v>
      </c>
      <c r="L1213" t="s">
        <v>2526</v>
      </c>
      <c r="P1213" s="4">
        <f t="shared" si="54"/>
        <v>78</v>
      </c>
      <c r="Q1213" s="4">
        <v>78</v>
      </c>
      <c r="R1213" s="1">
        <f t="shared" si="55"/>
        <v>1</v>
      </c>
      <c r="S1213">
        <v>1</v>
      </c>
      <c r="T1213" t="s">
        <v>7</v>
      </c>
      <c r="U1213" t="str">
        <f t="shared" si="56"/>
        <v>no</v>
      </c>
      <c r="Y1213" t="s">
        <v>6006</v>
      </c>
    </row>
    <row r="1214" spans="1:25" x14ac:dyDescent="0.25">
      <c r="A1214" t="s">
        <v>728</v>
      </c>
      <c r="B1214" t="s">
        <v>728</v>
      </c>
      <c r="C1214" t="s">
        <v>728</v>
      </c>
      <c r="D1214" t="s">
        <v>749</v>
      </c>
      <c r="E1214" t="s">
        <v>2527</v>
      </c>
      <c r="F1214">
        <v>3</v>
      </c>
      <c r="G1214" t="s">
        <v>6020</v>
      </c>
      <c r="H1214">
        <v>2024</v>
      </c>
      <c r="I1214" t="s">
        <v>4</v>
      </c>
      <c r="J1214" t="s">
        <v>6007</v>
      </c>
      <c r="K1214" t="s">
        <v>5</v>
      </c>
      <c r="L1214" t="s">
        <v>751</v>
      </c>
      <c r="P1214" s="4">
        <f t="shared" si="54"/>
        <v>15.4</v>
      </c>
      <c r="Q1214" s="4">
        <v>15.4</v>
      </c>
      <c r="R1214" s="1">
        <f t="shared" si="55"/>
        <v>1</v>
      </c>
      <c r="S1214">
        <v>1</v>
      </c>
      <c r="T1214" t="s">
        <v>7</v>
      </c>
      <c r="U1214" t="str">
        <f t="shared" si="56"/>
        <v>no</v>
      </c>
      <c r="Y1214" t="s">
        <v>6006</v>
      </c>
    </row>
    <row r="1215" spans="1:25" x14ac:dyDescent="0.25">
      <c r="A1215" t="s">
        <v>728</v>
      </c>
      <c r="B1215" t="s">
        <v>728</v>
      </c>
      <c r="C1215" t="s">
        <v>728</v>
      </c>
      <c r="D1215" t="s">
        <v>749</v>
      </c>
      <c r="E1215" t="s">
        <v>2528</v>
      </c>
      <c r="F1215">
        <v>3</v>
      </c>
      <c r="G1215" t="s">
        <v>6020</v>
      </c>
      <c r="H1215">
        <v>2024</v>
      </c>
      <c r="I1215" t="s">
        <v>4</v>
      </c>
      <c r="J1215" t="s">
        <v>6007</v>
      </c>
      <c r="K1215" t="s">
        <v>5</v>
      </c>
      <c r="L1215" t="s">
        <v>751</v>
      </c>
      <c r="P1215" s="4">
        <f t="shared" si="54"/>
        <v>19.899999999999999</v>
      </c>
      <c r="Q1215" s="4">
        <v>19.899999999999999</v>
      </c>
      <c r="R1215" s="1">
        <f t="shared" si="55"/>
        <v>1</v>
      </c>
      <c r="S1215">
        <v>1</v>
      </c>
      <c r="T1215" t="s">
        <v>7</v>
      </c>
      <c r="U1215" t="str">
        <f t="shared" si="56"/>
        <v>no</v>
      </c>
      <c r="Y1215" t="s">
        <v>6006</v>
      </c>
    </row>
    <row r="1216" spans="1:25" x14ac:dyDescent="0.25">
      <c r="A1216" t="s">
        <v>728</v>
      </c>
      <c r="B1216" t="s">
        <v>728</v>
      </c>
      <c r="C1216" t="s">
        <v>728</v>
      </c>
      <c r="D1216" t="s">
        <v>2529</v>
      </c>
      <c r="E1216" t="s">
        <v>2530</v>
      </c>
      <c r="F1216">
        <v>3</v>
      </c>
      <c r="G1216" t="s">
        <v>6020</v>
      </c>
      <c r="H1216">
        <v>2024</v>
      </c>
      <c r="I1216" t="s">
        <v>4</v>
      </c>
      <c r="J1216" t="s">
        <v>6007</v>
      </c>
      <c r="K1216" t="s">
        <v>5</v>
      </c>
      <c r="L1216" t="s">
        <v>2531</v>
      </c>
      <c r="P1216" s="4">
        <f t="shared" si="54"/>
        <v>70</v>
      </c>
      <c r="Q1216" s="4">
        <v>70</v>
      </c>
      <c r="R1216" s="1">
        <f t="shared" si="55"/>
        <v>1</v>
      </c>
      <c r="S1216">
        <v>1</v>
      </c>
      <c r="T1216" t="s">
        <v>7</v>
      </c>
      <c r="U1216" t="str">
        <f t="shared" si="56"/>
        <v>no</v>
      </c>
      <c r="Y1216" t="s">
        <v>6006</v>
      </c>
    </row>
    <row r="1217" spans="1:25" x14ac:dyDescent="0.25">
      <c r="A1217" t="s">
        <v>728</v>
      </c>
      <c r="B1217" t="s">
        <v>728</v>
      </c>
      <c r="C1217" t="s">
        <v>728</v>
      </c>
      <c r="D1217" t="s">
        <v>728</v>
      </c>
      <c r="E1217" t="s">
        <v>2532</v>
      </c>
      <c r="F1217">
        <v>3</v>
      </c>
      <c r="G1217" t="s">
        <v>6020</v>
      </c>
      <c r="H1217">
        <v>2024</v>
      </c>
      <c r="I1217" t="s">
        <v>4</v>
      </c>
      <c r="J1217" t="s">
        <v>6007</v>
      </c>
      <c r="K1217" t="s">
        <v>5</v>
      </c>
      <c r="L1217" t="s">
        <v>109</v>
      </c>
      <c r="M1217" t="s">
        <v>110</v>
      </c>
      <c r="P1217" s="4">
        <f t="shared" si="54"/>
        <v>90.75</v>
      </c>
      <c r="Q1217" s="4">
        <v>90.75</v>
      </c>
      <c r="R1217" s="1">
        <f t="shared" si="55"/>
        <v>1</v>
      </c>
      <c r="S1217">
        <v>1</v>
      </c>
      <c r="T1217" t="s">
        <v>7</v>
      </c>
      <c r="U1217" t="str">
        <f t="shared" si="56"/>
        <v>no</v>
      </c>
      <c r="Y1217" t="s">
        <v>6006</v>
      </c>
    </row>
    <row r="1218" spans="1:25" x14ac:dyDescent="0.25">
      <c r="A1218" t="s">
        <v>728</v>
      </c>
      <c r="B1218" t="s">
        <v>728</v>
      </c>
      <c r="C1218" t="s">
        <v>728</v>
      </c>
      <c r="D1218" t="s">
        <v>728</v>
      </c>
      <c r="E1218" t="s">
        <v>2533</v>
      </c>
      <c r="F1218">
        <v>3</v>
      </c>
      <c r="G1218" t="s">
        <v>6020</v>
      </c>
      <c r="H1218">
        <v>2024</v>
      </c>
      <c r="I1218" t="s">
        <v>4</v>
      </c>
      <c r="J1218" t="s">
        <v>6007</v>
      </c>
      <c r="K1218" t="s">
        <v>5</v>
      </c>
      <c r="L1218" t="s">
        <v>109</v>
      </c>
      <c r="M1218" t="s">
        <v>110</v>
      </c>
      <c r="P1218" s="4">
        <f t="shared" ref="P1218:P1281" si="57">IFERROR(IF(Q1218&gt;0,Q1218*1,0),0)</f>
        <v>54</v>
      </c>
      <c r="Q1218" s="4">
        <v>54</v>
      </c>
      <c r="R1218" s="1">
        <f t="shared" ref="R1218:R1281" si="58">IFERROR(IF(S1218&gt;0,S1218*1,0),0)</f>
        <v>1</v>
      </c>
      <c r="S1218">
        <v>1</v>
      </c>
      <c r="T1218" t="s">
        <v>7</v>
      </c>
      <c r="U1218" t="str">
        <f t="shared" ref="U1218:U1281" si="59">IF(S1218 = 1,"no","yes")</f>
        <v>no</v>
      </c>
      <c r="Y1218" t="s">
        <v>6006</v>
      </c>
    </row>
    <row r="1219" spans="1:25" x14ac:dyDescent="0.25">
      <c r="A1219" t="s">
        <v>728</v>
      </c>
      <c r="B1219" t="s">
        <v>728</v>
      </c>
      <c r="C1219" t="s">
        <v>728</v>
      </c>
      <c r="D1219" t="s">
        <v>728</v>
      </c>
      <c r="E1219" t="s">
        <v>2534</v>
      </c>
      <c r="F1219">
        <v>3</v>
      </c>
      <c r="G1219" t="s">
        <v>6020</v>
      </c>
      <c r="H1219">
        <v>2024</v>
      </c>
      <c r="I1219" t="s">
        <v>4</v>
      </c>
      <c r="J1219" t="s">
        <v>6007</v>
      </c>
      <c r="K1219" t="s">
        <v>5</v>
      </c>
      <c r="L1219" t="s">
        <v>109</v>
      </c>
      <c r="M1219" t="s">
        <v>110</v>
      </c>
      <c r="P1219" s="4">
        <f t="shared" si="57"/>
        <v>76</v>
      </c>
      <c r="Q1219" s="4">
        <v>76</v>
      </c>
      <c r="R1219" s="1">
        <f t="shared" si="58"/>
        <v>1</v>
      </c>
      <c r="S1219">
        <v>1</v>
      </c>
      <c r="T1219" t="s">
        <v>7</v>
      </c>
      <c r="U1219" t="str">
        <f t="shared" si="59"/>
        <v>no</v>
      </c>
      <c r="Y1219" t="s">
        <v>6006</v>
      </c>
    </row>
    <row r="1220" spans="1:25" x14ac:dyDescent="0.25">
      <c r="A1220" t="s">
        <v>728</v>
      </c>
      <c r="B1220" t="s">
        <v>728</v>
      </c>
      <c r="C1220" t="s">
        <v>728</v>
      </c>
      <c r="D1220" t="s">
        <v>2535</v>
      </c>
      <c r="E1220" t="s">
        <v>2536</v>
      </c>
      <c r="F1220">
        <v>3</v>
      </c>
      <c r="G1220" t="s">
        <v>6020</v>
      </c>
      <c r="H1220">
        <v>2024</v>
      </c>
      <c r="I1220" t="s">
        <v>4</v>
      </c>
      <c r="J1220" t="s">
        <v>6007</v>
      </c>
      <c r="K1220" t="s">
        <v>5</v>
      </c>
      <c r="L1220" t="s">
        <v>2537</v>
      </c>
      <c r="P1220" s="4">
        <f t="shared" si="57"/>
        <v>81</v>
      </c>
      <c r="Q1220" s="4">
        <v>81</v>
      </c>
      <c r="R1220" s="1">
        <f t="shared" si="58"/>
        <v>1</v>
      </c>
      <c r="S1220">
        <v>1</v>
      </c>
      <c r="T1220" t="s">
        <v>7</v>
      </c>
      <c r="U1220" t="str">
        <f t="shared" si="59"/>
        <v>no</v>
      </c>
      <c r="Y1220" t="s">
        <v>6006</v>
      </c>
    </row>
    <row r="1221" spans="1:25" x14ac:dyDescent="0.25">
      <c r="A1221" t="s">
        <v>728</v>
      </c>
      <c r="B1221" t="s">
        <v>728</v>
      </c>
      <c r="C1221" t="s">
        <v>791</v>
      </c>
      <c r="D1221" t="s">
        <v>2538</v>
      </c>
      <c r="E1221" t="s">
        <v>2539</v>
      </c>
      <c r="F1221">
        <v>3</v>
      </c>
      <c r="G1221" t="s">
        <v>6020</v>
      </c>
      <c r="H1221">
        <v>2024</v>
      </c>
      <c r="I1221" t="s">
        <v>4</v>
      </c>
      <c r="J1221" t="s">
        <v>6007</v>
      </c>
      <c r="K1221" t="s">
        <v>5</v>
      </c>
      <c r="L1221" t="s">
        <v>793</v>
      </c>
      <c r="P1221" s="4">
        <f t="shared" si="57"/>
        <v>99.6</v>
      </c>
      <c r="Q1221" s="4">
        <v>99.6</v>
      </c>
      <c r="R1221" s="1">
        <f t="shared" si="58"/>
        <v>1</v>
      </c>
      <c r="S1221">
        <v>1</v>
      </c>
      <c r="T1221" t="s">
        <v>7</v>
      </c>
      <c r="U1221" t="str">
        <f t="shared" si="59"/>
        <v>no</v>
      </c>
      <c r="Y1221" t="s">
        <v>6006</v>
      </c>
    </row>
    <row r="1222" spans="1:25" x14ac:dyDescent="0.25">
      <c r="A1222" t="s">
        <v>728</v>
      </c>
      <c r="B1222" t="s">
        <v>728</v>
      </c>
      <c r="C1222" t="s">
        <v>791</v>
      </c>
      <c r="D1222" t="s">
        <v>794</v>
      </c>
      <c r="E1222" t="s">
        <v>2540</v>
      </c>
      <c r="F1222">
        <v>3</v>
      </c>
      <c r="G1222" t="s">
        <v>6020</v>
      </c>
      <c r="H1222">
        <v>2024</v>
      </c>
      <c r="I1222" t="s">
        <v>4</v>
      </c>
      <c r="J1222" t="s">
        <v>6007</v>
      </c>
      <c r="K1222" t="s">
        <v>5</v>
      </c>
      <c r="L1222" t="s">
        <v>796</v>
      </c>
      <c r="P1222" s="4">
        <f t="shared" si="57"/>
        <v>100</v>
      </c>
      <c r="Q1222" s="4">
        <v>100</v>
      </c>
      <c r="R1222" s="1">
        <f t="shared" si="58"/>
        <v>1</v>
      </c>
      <c r="S1222">
        <v>1</v>
      </c>
      <c r="T1222" t="s">
        <v>7</v>
      </c>
      <c r="U1222" t="str">
        <f t="shared" si="59"/>
        <v>no</v>
      </c>
      <c r="Y1222" t="s">
        <v>6006</v>
      </c>
    </row>
    <row r="1223" spans="1:25" x14ac:dyDescent="0.25">
      <c r="A1223" t="s">
        <v>728</v>
      </c>
      <c r="B1223" t="s">
        <v>728</v>
      </c>
      <c r="C1223" t="s">
        <v>791</v>
      </c>
      <c r="D1223" t="s">
        <v>794</v>
      </c>
      <c r="E1223" t="s">
        <v>2541</v>
      </c>
      <c r="F1223">
        <v>3</v>
      </c>
      <c r="G1223" t="s">
        <v>6020</v>
      </c>
      <c r="H1223">
        <v>2024</v>
      </c>
      <c r="I1223" t="s">
        <v>4</v>
      </c>
      <c r="J1223" t="s">
        <v>6007</v>
      </c>
      <c r="K1223" t="s">
        <v>5</v>
      </c>
      <c r="L1223" t="s">
        <v>796</v>
      </c>
      <c r="P1223" s="4">
        <f t="shared" si="57"/>
        <v>51</v>
      </c>
      <c r="Q1223" s="4">
        <v>51</v>
      </c>
      <c r="R1223" s="1">
        <f t="shared" si="58"/>
        <v>1</v>
      </c>
      <c r="S1223">
        <v>1</v>
      </c>
      <c r="T1223" t="s">
        <v>7</v>
      </c>
      <c r="U1223" t="str">
        <f t="shared" si="59"/>
        <v>no</v>
      </c>
      <c r="Y1223" t="s">
        <v>6006</v>
      </c>
    </row>
    <row r="1224" spans="1:25" x14ac:dyDescent="0.25">
      <c r="A1224" t="s">
        <v>728</v>
      </c>
      <c r="B1224" t="s">
        <v>728</v>
      </c>
      <c r="C1224" t="s">
        <v>791</v>
      </c>
      <c r="D1224" t="s">
        <v>805</v>
      </c>
      <c r="E1224" t="s">
        <v>2542</v>
      </c>
      <c r="F1224">
        <v>3</v>
      </c>
      <c r="G1224" t="s">
        <v>6020</v>
      </c>
      <c r="H1224">
        <v>2024</v>
      </c>
      <c r="I1224" t="s">
        <v>4</v>
      </c>
      <c r="J1224" t="s">
        <v>6007</v>
      </c>
      <c r="K1224" t="s">
        <v>5</v>
      </c>
      <c r="L1224" t="s">
        <v>807</v>
      </c>
      <c r="P1224" s="4">
        <f t="shared" si="57"/>
        <v>78</v>
      </c>
      <c r="Q1224" s="4">
        <v>78</v>
      </c>
      <c r="R1224" s="1">
        <f t="shared" si="58"/>
        <v>1</v>
      </c>
      <c r="S1224">
        <v>1</v>
      </c>
      <c r="T1224" t="s">
        <v>7</v>
      </c>
      <c r="U1224" t="str">
        <f t="shared" si="59"/>
        <v>no</v>
      </c>
      <c r="Y1224" t="s">
        <v>6006</v>
      </c>
    </row>
    <row r="1225" spans="1:25" x14ac:dyDescent="0.25">
      <c r="A1225" t="s">
        <v>728</v>
      </c>
      <c r="B1225" t="s">
        <v>728</v>
      </c>
      <c r="C1225" t="s">
        <v>791</v>
      </c>
      <c r="D1225" t="s">
        <v>805</v>
      </c>
      <c r="E1225" t="s">
        <v>2543</v>
      </c>
      <c r="F1225">
        <v>3</v>
      </c>
      <c r="G1225" t="s">
        <v>6020</v>
      </c>
      <c r="H1225">
        <v>2024</v>
      </c>
      <c r="I1225" t="s">
        <v>4</v>
      </c>
      <c r="J1225" t="s">
        <v>6007</v>
      </c>
      <c r="K1225" t="s">
        <v>5</v>
      </c>
      <c r="L1225" t="s">
        <v>807</v>
      </c>
      <c r="P1225" s="4">
        <f t="shared" si="57"/>
        <v>72</v>
      </c>
      <c r="Q1225" s="4">
        <v>72</v>
      </c>
      <c r="R1225" s="1">
        <f t="shared" si="58"/>
        <v>1</v>
      </c>
      <c r="S1225">
        <v>1</v>
      </c>
      <c r="T1225" t="s">
        <v>7</v>
      </c>
      <c r="U1225" t="str">
        <f t="shared" si="59"/>
        <v>no</v>
      </c>
      <c r="Y1225" t="s">
        <v>6006</v>
      </c>
    </row>
    <row r="1226" spans="1:25" x14ac:dyDescent="0.25">
      <c r="A1226" t="s">
        <v>728</v>
      </c>
      <c r="B1226" t="s">
        <v>728</v>
      </c>
      <c r="C1226" t="s">
        <v>791</v>
      </c>
      <c r="D1226" t="s">
        <v>831</v>
      </c>
      <c r="E1226" t="s">
        <v>2544</v>
      </c>
      <c r="F1226">
        <v>3</v>
      </c>
      <c r="G1226" t="s">
        <v>6020</v>
      </c>
      <c r="H1226">
        <v>2024</v>
      </c>
      <c r="I1226" t="s">
        <v>4</v>
      </c>
      <c r="J1226" t="s">
        <v>6007</v>
      </c>
      <c r="K1226" t="s">
        <v>5</v>
      </c>
      <c r="L1226" t="s">
        <v>782</v>
      </c>
      <c r="P1226" s="4">
        <f t="shared" si="57"/>
        <v>68.400000000000006</v>
      </c>
      <c r="Q1226" s="4">
        <v>68.400000000000006</v>
      </c>
      <c r="R1226" s="1">
        <f t="shared" si="58"/>
        <v>1</v>
      </c>
      <c r="S1226">
        <v>1</v>
      </c>
      <c r="T1226" t="s">
        <v>7</v>
      </c>
      <c r="U1226" t="str">
        <f t="shared" si="59"/>
        <v>no</v>
      </c>
      <c r="Y1226" t="s">
        <v>6006</v>
      </c>
    </row>
    <row r="1227" spans="1:25" x14ac:dyDescent="0.25">
      <c r="A1227" t="s">
        <v>728</v>
      </c>
      <c r="B1227" t="s">
        <v>728</v>
      </c>
      <c r="C1227" t="s">
        <v>791</v>
      </c>
      <c r="D1227" t="s">
        <v>2545</v>
      </c>
      <c r="E1227" t="s">
        <v>2546</v>
      </c>
      <c r="F1227">
        <v>4</v>
      </c>
      <c r="G1227" t="s">
        <v>6021</v>
      </c>
      <c r="H1227">
        <v>2025</v>
      </c>
      <c r="I1227" t="s">
        <v>4</v>
      </c>
      <c r="J1227" t="s">
        <v>6007</v>
      </c>
      <c r="K1227" t="s">
        <v>5</v>
      </c>
      <c r="L1227" t="s">
        <v>807</v>
      </c>
      <c r="P1227" s="4">
        <f t="shared" si="57"/>
        <v>498.74999999999994</v>
      </c>
      <c r="Q1227" s="4">
        <v>498.74999999999994</v>
      </c>
      <c r="R1227" s="1">
        <f t="shared" si="58"/>
        <v>1</v>
      </c>
      <c r="S1227">
        <v>1</v>
      </c>
      <c r="T1227" t="s">
        <v>40</v>
      </c>
      <c r="U1227" t="str">
        <f t="shared" si="59"/>
        <v>no</v>
      </c>
      <c r="Y1227" t="s">
        <v>6006</v>
      </c>
    </row>
    <row r="1228" spans="1:25" x14ac:dyDescent="0.25">
      <c r="A1228" t="s">
        <v>728</v>
      </c>
      <c r="B1228" t="s">
        <v>728</v>
      </c>
      <c r="C1228" t="s">
        <v>791</v>
      </c>
      <c r="D1228" t="s">
        <v>809</v>
      </c>
      <c r="E1228" t="s">
        <v>2547</v>
      </c>
      <c r="F1228">
        <v>4</v>
      </c>
      <c r="G1228" t="s">
        <v>6021</v>
      </c>
      <c r="H1228">
        <v>2025</v>
      </c>
      <c r="I1228" t="s">
        <v>4</v>
      </c>
      <c r="J1228" t="s">
        <v>6007</v>
      </c>
      <c r="K1228" t="s">
        <v>5</v>
      </c>
      <c r="L1228" t="s">
        <v>807</v>
      </c>
      <c r="P1228" s="4">
        <f t="shared" si="57"/>
        <v>282.14999999999998</v>
      </c>
      <c r="Q1228" s="4">
        <v>282.14999999999998</v>
      </c>
      <c r="R1228" s="1">
        <f t="shared" si="58"/>
        <v>1</v>
      </c>
      <c r="S1228">
        <v>1</v>
      </c>
      <c r="T1228" t="s">
        <v>40</v>
      </c>
      <c r="U1228" t="str">
        <f t="shared" si="59"/>
        <v>no</v>
      </c>
      <c r="Y1228" t="s">
        <v>6006</v>
      </c>
    </row>
    <row r="1229" spans="1:25" x14ac:dyDescent="0.25">
      <c r="A1229" t="s">
        <v>728</v>
      </c>
      <c r="B1229" t="s">
        <v>728</v>
      </c>
      <c r="C1229" t="s">
        <v>791</v>
      </c>
      <c r="D1229" t="s">
        <v>2548</v>
      </c>
      <c r="E1229" t="s">
        <v>2549</v>
      </c>
      <c r="F1229">
        <v>4</v>
      </c>
      <c r="G1229" t="s">
        <v>6021</v>
      </c>
      <c r="H1229">
        <v>2025</v>
      </c>
      <c r="I1229" t="s">
        <v>4</v>
      </c>
      <c r="J1229" t="s">
        <v>6007</v>
      </c>
      <c r="K1229" t="s">
        <v>5</v>
      </c>
      <c r="L1229" t="s">
        <v>807</v>
      </c>
      <c r="P1229" s="4">
        <f t="shared" si="57"/>
        <v>470.24999999999994</v>
      </c>
      <c r="Q1229" s="4">
        <v>470.24999999999994</v>
      </c>
      <c r="R1229" s="1">
        <f t="shared" si="58"/>
        <v>0.5</v>
      </c>
      <c r="S1229">
        <v>0.5</v>
      </c>
      <c r="T1229" t="s">
        <v>40</v>
      </c>
      <c r="U1229" t="str">
        <f t="shared" si="59"/>
        <v>yes</v>
      </c>
      <c r="Y1229" t="s">
        <v>6006</v>
      </c>
    </row>
    <row r="1230" spans="1:25" x14ac:dyDescent="0.25">
      <c r="A1230" t="s">
        <v>728</v>
      </c>
      <c r="B1230" t="s">
        <v>728</v>
      </c>
      <c r="C1230" t="s">
        <v>182</v>
      </c>
      <c r="E1230" t="s">
        <v>2550</v>
      </c>
      <c r="F1230">
        <v>3</v>
      </c>
      <c r="G1230" t="s">
        <v>6020</v>
      </c>
      <c r="H1230">
        <v>2024</v>
      </c>
      <c r="I1230" t="s">
        <v>4</v>
      </c>
      <c r="J1230" t="s">
        <v>6007</v>
      </c>
      <c r="K1230" t="s">
        <v>5</v>
      </c>
      <c r="L1230" t="s">
        <v>185</v>
      </c>
      <c r="P1230" s="4">
        <f t="shared" si="57"/>
        <v>194.4</v>
      </c>
      <c r="Q1230" s="4">
        <v>194.4</v>
      </c>
      <c r="R1230" s="1">
        <f t="shared" si="58"/>
        <v>1</v>
      </c>
      <c r="S1230">
        <v>1</v>
      </c>
      <c r="T1230" t="s">
        <v>7</v>
      </c>
      <c r="U1230" t="str">
        <f t="shared" si="59"/>
        <v>no</v>
      </c>
      <c r="Y1230" t="s">
        <v>6006</v>
      </c>
    </row>
    <row r="1231" spans="1:25" x14ac:dyDescent="0.25">
      <c r="A1231" t="s">
        <v>728</v>
      </c>
      <c r="B1231" t="s">
        <v>728</v>
      </c>
      <c r="C1231" t="s">
        <v>182</v>
      </c>
      <c r="E1231" t="s">
        <v>2551</v>
      </c>
      <c r="F1231">
        <v>3</v>
      </c>
      <c r="G1231" t="s">
        <v>6020</v>
      </c>
      <c r="H1231">
        <v>2024</v>
      </c>
      <c r="I1231" t="s">
        <v>4</v>
      </c>
      <c r="J1231" t="s">
        <v>6007</v>
      </c>
      <c r="K1231" t="s">
        <v>5</v>
      </c>
      <c r="L1231" t="s">
        <v>185</v>
      </c>
      <c r="P1231" s="4">
        <f t="shared" si="57"/>
        <v>58.320000000000007</v>
      </c>
      <c r="Q1231" s="4">
        <v>58.320000000000007</v>
      </c>
      <c r="R1231" s="1">
        <f t="shared" si="58"/>
        <v>1</v>
      </c>
      <c r="S1231">
        <v>1</v>
      </c>
      <c r="T1231" t="s">
        <v>7</v>
      </c>
      <c r="U1231" t="str">
        <f t="shared" si="59"/>
        <v>no</v>
      </c>
      <c r="Y1231" t="s">
        <v>6006</v>
      </c>
    </row>
    <row r="1232" spans="1:25" x14ac:dyDescent="0.25">
      <c r="A1232" t="s">
        <v>728</v>
      </c>
      <c r="B1232" t="s">
        <v>728</v>
      </c>
      <c r="C1232" t="s">
        <v>864</v>
      </c>
      <c r="D1232" t="s">
        <v>865</v>
      </c>
      <c r="E1232" t="s">
        <v>2552</v>
      </c>
      <c r="F1232">
        <v>3</v>
      </c>
      <c r="G1232" t="s">
        <v>6020</v>
      </c>
      <c r="H1232">
        <v>2024</v>
      </c>
      <c r="I1232" t="s">
        <v>4</v>
      </c>
      <c r="J1232" t="s">
        <v>6007</v>
      </c>
      <c r="K1232" t="s">
        <v>5</v>
      </c>
      <c r="L1232" t="s">
        <v>867</v>
      </c>
      <c r="P1232" s="4">
        <f t="shared" si="57"/>
        <v>89</v>
      </c>
      <c r="Q1232" s="4">
        <v>89</v>
      </c>
      <c r="R1232" s="1">
        <f t="shared" si="58"/>
        <v>1</v>
      </c>
      <c r="S1232">
        <v>1</v>
      </c>
      <c r="T1232" t="s">
        <v>7</v>
      </c>
      <c r="U1232" t="str">
        <f t="shared" si="59"/>
        <v>no</v>
      </c>
      <c r="Y1232" t="s">
        <v>6006</v>
      </c>
    </row>
    <row r="1233" spans="1:25" x14ac:dyDescent="0.25">
      <c r="A1233" t="s">
        <v>728</v>
      </c>
      <c r="B1233" t="s">
        <v>728</v>
      </c>
      <c r="C1233" t="s">
        <v>864</v>
      </c>
      <c r="D1233" t="s">
        <v>887</v>
      </c>
      <c r="E1233" t="s">
        <v>2553</v>
      </c>
      <c r="F1233">
        <v>3</v>
      </c>
      <c r="G1233" t="s">
        <v>6020</v>
      </c>
      <c r="H1233">
        <v>2024</v>
      </c>
      <c r="I1233" t="s">
        <v>4</v>
      </c>
      <c r="J1233" t="s">
        <v>6007</v>
      </c>
      <c r="K1233" t="s">
        <v>5</v>
      </c>
      <c r="L1233" t="s">
        <v>867</v>
      </c>
      <c r="P1233" s="4">
        <f t="shared" si="57"/>
        <v>79</v>
      </c>
      <c r="Q1233" s="4">
        <v>79</v>
      </c>
      <c r="R1233" s="1">
        <f t="shared" si="58"/>
        <v>1</v>
      </c>
      <c r="S1233">
        <v>1</v>
      </c>
      <c r="T1233" t="s">
        <v>7</v>
      </c>
      <c r="U1233" t="str">
        <f t="shared" si="59"/>
        <v>no</v>
      </c>
      <c r="Y1233" t="s">
        <v>6006</v>
      </c>
    </row>
    <row r="1234" spans="1:25" x14ac:dyDescent="0.25">
      <c r="A1234" t="s">
        <v>728</v>
      </c>
      <c r="B1234" t="s">
        <v>728</v>
      </c>
      <c r="C1234" t="s">
        <v>864</v>
      </c>
      <c r="E1234" t="s">
        <v>2554</v>
      </c>
      <c r="F1234">
        <v>3</v>
      </c>
      <c r="G1234" t="s">
        <v>6020</v>
      </c>
      <c r="H1234">
        <v>2024</v>
      </c>
      <c r="I1234" t="s">
        <v>4</v>
      </c>
      <c r="J1234" t="s">
        <v>6007</v>
      </c>
      <c r="K1234" t="s">
        <v>5</v>
      </c>
      <c r="L1234" t="s">
        <v>870</v>
      </c>
      <c r="P1234" s="4">
        <f t="shared" si="57"/>
        <v>78.849999999999994</v>
      </c>
      <c r="Q1234" s="4">
        <v>78.849999999999994</v>
      </c>
      <c r="R1234" s="1">
        <f t="shared" si="58"/>
        <v>1</v>
      </c>
      <c r="S1234">
        <v>1</v>
      </c>
      <c r="T1234" t="s">
        <v>7</v>
      </c>
      <c r="U1234" t="str">
        <f t="shared" si="59"/>
        <v>no</v>
      </c>
      <c r="Y1234" t="s">
        <v>6006</v>
      </c>
    </row>
    <row r="1235" spans="1:25" x14ac:dyDescent="0.25">
      <c r="A1235" t="s">
        <v>728</v>
      </c>
      <c r="B1235" t="s">
        <v>728</v>
      </c>
      <c r="C1235" t="s">
        <v>864</v>
      </c>
      <c r="D1235" t="s">
        <v>887</v>
      </c>
      <c r="E1235" t="s">
        <v>2555</v>
      </c>
      <c r="F1235">
        <v>3</v>
      </c>
      <c r="G1235" t="s">
        <v>6020</v>
      </c>
      <c r="H1235">
        <v>2024</v>
      </c>
      <c r="I1235" t="s">
        <v>4</v>
      </c>
      <c r="J1235" t="s">
        <v>6007</v>
      </c>
      <c r="K1235" t="s">
        <v>5</v>
      </c>
      <c r="L1235" t="s">
        <v>109</v>
      </c>
      <c r="M1235" t="s">
        <v>110</v>
      </c>
      <c r="N1235" t="s">
        <v>110</v>
      </c>
      <c r="P1235" s="4">
        <f t="shared" si="57"/>
        <v>100</v>
      </c>
      <c r="Q1235" s="4">
        <v>100</v>
      </c>
      <c r="R1235" s="1">
        <f t="shared" si="58"/>
        <v>1</v>
      </c>
      <c r="S1235">
        <v>1</v>
      </c>
      <c r="T1235" t="s">
        <v>7</v>
      </c>
      <c r="U1235" t="str">
        <f t="shared" si="59"/>
        <v>no</v>
      </c>
      <c r="Y1235" t="s">
        <v>6006</v>
      </c>
    </row>
    <row r="1236" spans="1:25" x14ac:dyDescent="0.25">
      <c r="A1236" t="s">
        <v>728</v>
      </c>
      <c r="B1236" t="s">
        <v>728</v>
      </c>
      <c r="C1236" t="s">
        <v>864</v>
      </c>
      <c r="D1236" t="s">
        <v>887</v>
      </c>
      <c r="E1236" t="s">
        <v>2556</v>
      </c>
      <c r="F1236">
        <v>3</v>
      </c>
      <c r="G1236" t="s">
        <v>6020</v>
      </c>
      <c r="H1236">
        <v>2024</v>
      </c>
      <c r="I1236" t="s">
        <v>4</v>
      </c>
      <c r="J1236" t="s">
        <v>6007</v>
      </c>
      <c r="K1236" t="s">
        <v>5</v>
      </c>
      <c r="L1236" t="s">
        <v>109</v>
      </c>
      <c r="M1236" t="s">
        <v>110</v>
      </c>
      <c r="N1236" t="s">
        <v>110</v>
      </c>
      <c r="P1236" s="4">
        <f t="shared" si="57"/>
        <v>80</v>
      </c>
      <c r="Q1236" s="4">
        <v>80</v>
      </c>
      <c r="R1236" s="1">
        <f t="shared" si="58"/>
        <v>1</v>
      </c>
      <c r="S1236">
        <v>1</v>
      </c>
      <c r="T1236" t="s">
        <v>7</v>
      </c>
      <c r="U1236" t="str">
        <f t="shared" si="59"/>
        <v>no</v>
      </c>
      <c r="Y1236" t="s">
        <v>6006</v>
      </c>
    </row>
    <row r="1237" spans="1:25" x14ac:dyDescent="0.25">
      <c r="A1237" t="s">
        <v>728</v>
      </c>
      <c r="B1237" t="s">
        <v>728</v>
      </c>
      <c r="C1237" t="s">
        <v>864</v>
      </c>
      <c r="D1237" t="s">
        <v>887</v>
      </c>
      <c r="E1237" t="s">
        <v>2557</v>
      </c>
      <c r="F1237">
        <v>3</v>
      </c>
      <c r="G1237" t="s">
        <v>6020</v>
      </c>
      <c r="H1237">
        <v>2024</v>
      </c>
      <c r="I1237" t="s">
        <v>4</v>
      </c>
      <c r="J1237" t="s">
        <v>6007</v>
      </c>
      <c r="K1237" t="s">
        <v>5</v>
      </c>
      <c r="L1237" t="s">
        <v>109</v>
      </c>
      <c r="M1237" t="s">
        <v>110</v>
      </c>
      <c r="N1237" t="s">
        <v>110</v>
      </c>
      <c r="P1237" s="4">
        <f t="shared" si="57"/>
        <v>44</v>
      </c>
      <c r="Q1237" s="4">
        <v>44</v>
      </c>
      <c r="R1237" s="1">
        <f t="shared" si="58"/>
        <v>1</v>
      </c>
      <c r="S1237">
        <v>1</v>
      </c>
      <c r="T1237" t="s">
        <v>7</v>
      </c>
      <c r="U1237" t="str">
        <f t="shared" si="59"/>
        <v>no</v>
      </c>
      <c r="Y1237" t="s">
        <v>6006</v>
      </c>
    </row>
    <row r="1238" spans="1:25" x14ac:dyDescent="0.25">
      <c r="A1238" t="s">
        <v>728</v>
      </c>
      <c r="B1238" t="s">
        <v>728</v>
      </c>
      <c r="C1238" t="s">
        <v>864</v>
      </c>
      <c r="E1238" t="s">
        <v>2558</v>
      </c>
      <c r="F1238">
        <v>3</v>
      </c>
      <c r="G1238" t="s">
        <v>6020</v>
      </c>
      <c r="H1238">
        <v>2024</v>
      </c>
      <c r="I1238" t="s">
        <v>4</v>
      </c>
      <c r="J1238" t="s">
        <v>6007</v>
      </c>
      <c r="K1238" t="s">
        <v>5</v>
      </c>
      <c r="L1238" t="s">
        <v>875</v>
      </c>
      <c r="P1238" s="4">
        <f t="shared" si="57"/>
        <v>94</v>
      </c>
      <c r="Q1238" s="4">
        <v>94</v>
      </c>
      <c r="R1238" s="1">
        <f t="shared" si="58"/>
        <v>1</v>
      </c>
      <c r="S1238">
        <v>1</v>
      </c>
      <c r="T1238" t="s">
        <v>7</v>
      </c>
      <c r="U1238" t="str">
        <f t="shared" si="59"/>
        <v>no</v>
      </c>
      <c r="Y1238" t="s">
        <v>6006</v>
      </c>
    </row>
    <row r="1239" spans="1:25" x14ac:dyDescent="0.25">
      <c r="A1239" t="s">
        <v>728</v>
      </c>
      <c r="B1239" t="s">
        <v>728</v>
      </c>
      <c r="C1239" t="s">
        <v>889</v>
      </c>
      <c r="D1239" t="s">
        <v>895</v>
      </c>
      <c r="E1239" t="s">
        <v>2559</v>
      </c>
      <c r="F1239">
        <v>3</v>
      </c>
      <c r="G1239" t="s">
        <v>6020</v>
      </c>
      <c r="H1239">
        <v>2024</v>
      </c>
      <c r="I1239" t="s">
        <v>4</v>
      </c>
      <c r="J1239" t="s">
        <v>6007</v>
      </c>
      <c r="K1239" t="s">
        <v>5</v>
      </c>
      <c r="L1239" t="s">
        <v>894</v>
      </c>
      <c r="P1239" s="4">
        <f t="shared" si="57"/>
        <v>100</v>
      </c>
      <c r="Q1239" s="4">
        <v>100</v>
      </c>
      <c r="R1239" s="1">
        <f t="shared" si="58"/>
        <v>1</v>
      </c>
      <c r="S1239">
        <v>1</v>
      </c>
      <c r="T1239" t="s">
        <v>7</v>
      </c>
      <c r="U1239" t="str">
        <f t="shared" si="59"/>
        <v>no</v>
      </c>
      <c r="Y1239" t="s">
        <v>6006</v>
      </c>
    </row>
    <row r="1240" spans="1:25" x14ac:dyDescent="0.25">
      <c r="A1240" t="s">
        <v>897</v>
      </c>
      <c r="B1240" t="s">
        <v>902</v>
      </c>
      <c r="C1240" t="s">
        <v>907</v>
      </c>
      <c r="E1240" t="s">
        <v>2560</v>
      </c>
      <c r="F1240">
        <v>3</v>
      </c>
      <c r="G1240" t="s">
        <v>6020</v>
      </c>
      <c r="H1240">
        <v>2024</v>
      </c>
      <c r="I1240" t="s">
        <v>4</v>
      </c>
      <c r="J1240" t="s">
        <v>6007</v>
      </c>
      <c r="K1240" t="s">
        <v>580</v>
      </c>
      <c r="L1240" t="s">
        <v>575</v>
      </c>
      <c r="M1240" t="s">
        <v>2561</v>
      </c>
      <c r="P1240" s="4">
        <f t="shared" si="57"/>
        <v>80</v>
      </c>
      <c r="Q1240" s="4">
        <v>80</v>
      </c>
      <c r="R1240" s="1">
        <f t="shared" si="58"/>
        <v>1</v>
      </c>
      <c r="S1240">
        <v>1</v>
      </c>
      <c r="T1240" t="s">
        <v>7</v>
      </c>
      <c r="U1240" t="str">
        <f t="shared" si="59"/>
        <v>no</v>
      </c>
      <c r="Y1240" t="s">
        <v>6006</v>
      </c>
    </row>
    <row r="1241" spans="1:25" x14ac:dyDescent="0.25">
      <c r="A1241" t="s">
        <v>897</v>
      </c>
      <c r="B1241" t="s">
        <v>902</v>
      </c>
      <c r="C1241" t="s">
        <v>2562</v>
      </c>
      <c r="D1241" t="s">
        <v>2563</v>
      </c>
      <c r="E1241" t="s">
        <v>2564</v>
      </c>
      <c r="F1241">
        <v>4</v>
      </c>
      <c r="G1241" t="s">
        <v>6021</v>
      </c>
      <c r="H1241">
        <v>2025</v>
      </c>
      <c r="I1241" t="s">
        <v>4</v>
      </c>
      <c r="J1241" t="s">
        <v>6007</v>
      </c>
      <c r="K1241" t="s">
        <v>5</v>
      </c>
      <c r="L1241" t="s">
        <v>2565</v>
      </c>
      <c r="P1241" s="4">
        <f t="shared" si="57"/>
        <v>58.629999999999995</v>
      </c>
      <c r="Q1241" s="4">
        <v>58.629999999999995</v>
      </c>
      <c r="R1241" s="1">
        <f t="shared" si="58"/>
        <v>1</v>
      </c>
      <c r="S1241">
        <v>1</v>
      </c>
      <c r="T1241" t="s">
        <v>7</v>
      </c>
      <c r="U1241" t="str">
        <f t="shared" si="59"/>
        <v>no</v>
      </c>
      <c r="Y1241" t="s">
        <v>6006</v>
      </c>
    </row>
    <row r="1242" spans="1:25" x14ac:dyDescent="0.25">
      <c r="A1242" t="s">
        <v>897</v>
      </c>
      <c r="B1242" t="s">
        <v>902</v>
      </c>
      <c r="C1242" t="s">
        <v>2562</v>
      </c>
      <c r="D1242" t="s">
        <v>2566</v>
      </c>
      <c r="E1242" t="s">
        <v>2567</v>
      </c>
      <c r="F1242">
        <v>4</v>
      </c>
      <c r="G1242" t="s">
        <v>6021</v>
      </c>
      <c r="H1242">
        <v>2025</v>
      </c>
      <c r="I1242" t="s">
        <v>4</v>
      </c>
      <c r="J1242" t="s">
        <v>6007</v>
      </c>
      <c r="K1242" t="s">
        <v>5</v>
      </c>
      <c r="L1242" t="s">
        <v>2565</v>
      </c>
      <c r="P1242" s="4">
        <f t="shared" si="57"/>
        <v>59.04</v>
      </c>
      <c r="Q1242" s="4">
        <v>59.04</v>
      </c>
      <c r="R1242" s="1">
        <f t="shared" si="58"/>
        <v>1</v>
      </c>
      <c r="S1242">
        <v>1</v>
      </c>
      <c r="T1242" t="s">
        <v>7</v>
      </c>
      <c r="U1242" t="str">
        <f t="shared" si="59"/>
        <v>no</v>
      </c>
      <c r="Y1242" t="s">
        <v>6006</v>
      </c>
    </row>
    <row r="1243" spans="1:25" x14ac:dyDescent="0.25">
      <c r="A1243" t="s">
        <v>897</v>
      </c>
      <c r="B1243" t="s">
        <v>902</v>
      </c>
      <c r="C1243" t="s">
        <v>957</v>
      </c>
      <c r="E1243" t="s">
        <v>2568</v>
      </c>
      <c r="F1243">
        <v>4</v>
      </c>
      <c r="G1243" t="s">
        <v>6021</v>
      </c>
      <c r="H1243">
        <v>2025</v>
      </c>
      <c r="I1243" t="s">
        <v>4</v>
      </c>
      <c r="J1243" t="s">
        <v>6007</v>
      </c>
      <c r="K1243" t="s">
        <v>5</v>
      </c>
      <c r="L1243" t="s">
        <v>960</v>
      </c>
      <c r="M1243" t="s">
        <v>2569</v>
      </c>
      <c r="P1243" s="4">
        <f t="shared" si="57"/>
        <v>0</v>
      </c>
      <c r="Q1243" s="4"/>
      <c r="R1243" s="1">
        <f t="shared" si="58"/>
        <v>1</v>
      </c>
      <c r="S1243">
        <v>1</v>
      </c>
      <c r="T1243" t="s">
        <v>7</v>
      </c>
      <c r="U1243" t="str">
        <f t="shared" si="59"/>
        <v>no</v>
      </c>
      <c r="Y1243" t="s">
        <v>6006</v>
      </c>
    </row>
    <row r="1244" spans="1:25" x14ac:dyDescent="0.25">
      <c r="A1244" t="s">
        <v>897</v>
      </c>
      <c r="B1244" t="s">
        <v>902</v>
      </c>
      <c r="C1244" t="s">
        <v>942</v>
      </c>
      <c r="E1244" t="s">
        <v>2570</v>
      </c>
      <c r="F1244">
        <v>4</v>
      </c>
      <c r="G1244" t="s">
        <v>6021</v>
      </c>
      <c r="H1244">
        <v>2025</v>
      </c>
      <c r="I1244" t="s">
        <v>4</v>
      </c>
      <c r="J1244" t="s">
        <v>6007</v>
      </c>
      <c r="K1244" t="s">
        <v>5</v>
      </c>
      <c r="L1244" t="s">
        <v>946</v>
      </c>
      <c r="P1244" s="4">
        <f t="shared" si="57"/>
        <v>400</v>
      </c>
      <c r="Q1244" s="4">
        <v>400</v>
      </c>
      <c r="R1244" s="1">
        <f t="shared" si="58"/>
        <v>0</v>
      </c>
      <c r="T1244" t="s">
        <v>7</v>
      </c>
      <c r="U1244" t="str">
        <f t="shared" si="59"/>
        <v>yes</v>
      </c>
      <c r="Y1244" t="s">
        <v>6006</v>
      </c>
    </row>
    <row r="1245" spans="1:25" x14ac:dyDescent="0.25">
      <c r="A1245" t="s">
        <v>981</v>
      </c>
      <c r="B1245" t="s">
        <v>992</v>
      </c>
      <c r="C1245" t="s">
        <v>1010</v>
      </c>
      <c r="E1245" t="s">
        <v>2571</v>
      </c>
      <c r="F1245">
        <v>3</v>
      </c>
      <c r="G1245" t="s">
        <v>6020</v>
      </c>
      <c r="H1245">
        <v>2024</v>
      </c>
      <c r="I1245" t="s">
        <v>4</v>
      </c>
      <c r="J1245" t="s">
        <v>6007</v>
      </c>
      <c r="K1245" t="s">
        <v>5</v>
      </c>
      <c r="L1245" t="s">
        <v>1012</v>
      </c>
      <c r="P1245" s="4">
        <f t="shared" si="57"/>
        <v>50.6</v>
      </c>
      <c r="Q1245" s="4">
        <v>50.6</v>
      </c>
      <c r="R1245" s="1">
        <f t="shared" si="58"/>
        <v>1</v>
      </c>
      <c r="S1245">
        <v>1</v>
      </c>
      <c r="T1245" t="s">
        <v>7</v>
      </c>
      <c r="U1245" t="str">
        <f t="shared" si="59"/>
        <v>no</v>
      </c>
      <c r="Y1245" t="s">
        <v>6006</v>
      </c>
    </row>
    <row r="1246" spans="1:25" x14ac:dyDescent="0.25">
      <c r="A1246" t="s">
        <v>981</v>
      </c>
      <c r="B1246" t="s">
        <v>982</v>
      </c>
      <c r="C1246" t="s">
        <v>1027</v>
      </c>
      <c r="E1246" t="s">
        <v>2572</v>
      </c>
      <c r="F1246">
        <v>3</v>
      </c>
      <c r="G1246" t="s">
        <v>6020</v>
      </c>
      <c r="H1246">
        <v>2024</v>
      </c>
      <c r="I1246" t="s">
        <v>4</v>
      </c>
      <c r="J1246" t="s">
        <v>6007</v>
      </c>
      <c r="K1246" t="s">
        <v>580</v>
      </c>
      <c r="L1246" t="s">
        <v>2573</v>
      </c>
      <c r="P1246" s="4">
        <f t="shared" si="57"/>
        <v>517</v>
      </c>
      <c r="Q1246" s="4">
        <v>517</v>
      </c>
      <c r="R1246" s="1">
        <f t="shared" si="58"/>
        <v>1</v>
      </c>
      <c r="S1246">
        <v>1</v>
      </c>
      <c r="T1246" t="s">
        <v>7</v>
      </c>
      <c r="U1246" t="str">
        <f t="shared" si="59"/>
        <v>no</v>
      </c>
      <c r="Y1246" t="s">
        <v>6006</v>
      </c>
    </row>
    <row r="1247" spans="1:25" x14ac:dyDescent="0.25">
      <c r="A1247" t="s">
        <v>981</v>
      </c>
      <c r="B1247" t="s">
        <v>982</v>
      </c>
      <c r="C1247" t="s">
        <v>1054</v>
      </c>
      <c r="D1247" t="s">
        <v>1058</v>
      </c>
      <c r="E1247" t="s">
        <v>2574</v>
      </c>
      <c r="F1247">
        <v>4</v>
      </c>
      <c r="G1247" t="s">
        <v>6021</v>
      </c>
      <c r="H1247">
        <v>2025</v>
      </c>
      <c r="I1247" t="s">
        <v>4</v>
      </c>
      <c r="J1247" t="s">
        <v>6007</v>
      </c>
      <c r="K1247" t="s">
        <v>5</v>
      </c>
      <c r="L1247" t="s">
        <v>1057</v>
      </c>
      <c r="P1247" s="4">
        <f t="shared" si="57"/>
        <v>0</v>
      </c>
      <c r="Q1247" s="4"/>
      <c r="R1247" s="1">
        <f t="shared" si="58"/>
        <v>1</v>
      </c>
      <c r="S1247">
        <v>1</v>
      </c>
      <c r="T1247" t="s">
        <v>7</v>
      </c>
      <c r="U1247" t="str">
        <f t="shared" si="59"/>
        <v>no</v>
      </c>
      <c r="Y1247" t="s">
        <v>6006</v>
      </c>
    </row>
    <row r="1248" spans="1:25" x14ac:dyDescent="0.25">
      <c r="A1248" t="s">
        <v>981</v>
      </c>
      <c r="B1248" t="s">
        <v>982</v>
      </c>
      <c r="C1248" t="s">
        <v>1078</v>
      </c>
      <c r="E1248" t="s">
        <v>2575</v>
      </c>
      <c r="F1248">
        <v>3</v>
      </c>
      <c r="G1248" t="s">
        <v>6020</v>
      </c>
      <c r="H1248">
        <v>2024</v>
      </c>
      <c r="I1248" t="s">
        <v>4</v>
      </c>
      <c r="J1248" t="s">
        <v>6007</v>
      </c>
      <c r="K1248" t="s">
        <v>5</v>
      </c>
      <c r="L1248" t="s">
        <v>1080</v>
      </c>
      <c r="M1248" t="s">
        <v>1081</v>
      </c>
      <c r="P1248" s="4">
        <f t="shared" si="57"/>
        <v>74.460000000000008</v>
      </c>
      <c r="Q1248" s="4">
        <v>74.460000000000008</v>
      </c>
      <c r="R1248" s="1">
        <f t="shared" si="58"/>
        <v>1</v>
      </c>
      <c r="S1248">
        <v>1</v>
      </c>
      <c r="T1248" t="s">
        <v>7</v>
      </c>
      <c r="U1248" t="str">
        <f t="shared" si="59"/>
        <v>no</v>
      </c>
      <c r="Y1248" t="s">
        <v>6006</v>
      </c>
    </row>
    <row r="1249" spans="1:25" x14ac:dyDescent="0.25">
      <c r="A1249" t="s">
        <v>981</v>
      </c>
      <c r="B1249" t="s">
        <v>982</v>
      </c>
      <c r="C1249" t="s">
        <v>2576</v>
      </c>
      <c r="E1249" t="s">
        <v>2577</v>
      </c>
      <c r="F1249">
        <v>3</v>
      </c>
      <c r="G1249" t="s">
        <v>6020</v>
      </c>
      <c r="H1249">
        <v>2024</v>
      </c>
      <c r="I1249" t="s">
        <v>4</v>
      </c>
      <c r="J1249" t="s">
        <v>6007</v>
      </c>
      <c r="K1249" t="s">
        <v>577</v>
      </c>
      <c r="L1249" t="s">
        <v>2154</v>
      </c>
      <c r="M1249" t="s">
        <v>2155</v>
      </c>
      <c r="P1249" s="4">
        <f t="shared" si="57"/>
        <v>131</v>
      </c>
      <c r="Q1249" s="4">
        <v>131</v>
      </c>
      <c r="R1249" s="1">
        <f t="shared" si="58"/>
        <v>1</v>
      </c>
      <c r="S1249">
        <v>1</v>
      </c>
      <c r="T1249" t="s">
        <v>7</v>
      </c>
      <c r="U1249" t="str">
        <f t="shared" si="59"/>
        <v>no</v>
      </c>
      <c r="Y1249" t="s">
        <v>6006</v>
      </c>
    </row>
    <row r="1250" spans="1:25" x14ac:dyDescent="0.25">
      <c r="A1250" t="s">
        <v>981</v>
      </c>
      <c r="B1250" t="s">
        <v>982</v>
      </c>
      <c r="C1250" t="s">
        <v>2576</v>
      </c>
      <c r="E1250" t="s">
        <v>2578</v>
      </c>
      <c r="F1250">
        <v>3</v>
      </c>
      <c r="G1250" t="s">
        <v>6020</v>
      </c>
      <c r="H1250">
        <v>2024</v>
      </c>
      <c r="I1250" t="s">
        <v>4</v>
      </c>
      <c r="J1250" t="s">
        <v>6007</v>
      </c>
      <c r="K1250" t="s">
        <v>577</v>
      </c>
      <c r="L1250" t="s">
        <v>1195</v>
      </c>
      <c r="M1250" t="s">
        <v>1196</v>
      </c>
      <c r="P1250" s="4">
        <f t="shared" si="57"/>
        <v>156</v>
      </c>
      <c r="Q1250" s="4">
        <v>156</v>
      </c>
      <c r="R1250" s="1">
        <f t="shared" si="58"/>
        <v>1</v>
      </c>
      <c r="S1250">
        <v>1</v>
      </c>
      <c r="T1250" t="s">
        <v>7</v>
      </c>
      <c r="U1250" t="str">
        <f t="shared" si="59"/>
        <v>no</v>
      </c>
      <c r="Y1250" t="s">
        <v>6006</v>
      </c>
    </row>
    <row r="1251" spans="1:25" x14ac:dyDescent="0.25">
      <c r="A1251" t="s">
        <v>981</v>
      </c>
      <c r="B1251" t="s">
        <v>992</v>
      </c>
      <c r="C1251" t="s">
        <v>1085</v>
      </c>
      <c r="D1251" t="s">
        <v>2579</v>
      </c>
      <c r="E1251" t="s">
        <v>2580</v>
      </c>
      <c r="F1251">
        <v>3</v>
      </c>
      <c r="G1251" t="s">
        <v>6020</v>
      </c>
      <c r="H1251">
        <v>2024</v>
      </c>
      <c r="I1251" t="s">
        <v>4</v>
      </c>
      <c r="J1251" t="s">
        <v>6007</v>
      </c>
      <c r="K1251" t="s">
        <v>580</v>
      </c>
      <c r="L1251" t="s">
        <v>575</v>
      </c>
      <c r="M1251" t="s">
        <v>1091</v>
      </c>
      <c r="P1251" s="4">
        <f t="shared" si="57"/>
        <v>67</v>
      </c>
      <c r="Q1251" s="4">
        <v>67</v>
      </c>
      <c r="R1251" s="1">
        <f t="shared" si="58"/>
        <v>1</v>
      </c>
      <c r="S1251">
        <v>1</v>
      </c>
      <c r="T1251" t="s">
        <v>7</v>
      </c>
      <c r="U1251" t="str">
        <f t="shared" si="59"/>
        <v>no</v>
      </c>
      <c r="Y1251" t="s">
        <v>6006</v>
      </c>
    </row>
    <row r="1252" spans="1:25" x14ac:dyDescent="0.25">
      <c r="A1252" t="s">
        <v>981</v>
      </c>
      <c r="B1252" t="s">
        <v>982</v>
      </c>
      <c r="C1252" t="s">
        <v>1119</v>
      </c>
      <c r="D1252" t="s">
        <v>1123</v>
      </c>
      <c r="E1252" t="s">
        <v>2581</v>
      </c>
      <c r="F1252">
        <v>3</v>
      </c>
      <c r="G1252" t="s">
        <v>6020</v>
      </c>
      <c r="H1252">
        <v>2024</v>
      </c>
      <c r="I1252" t="s">
        <v>4</v>
      </c>
      <c r="J1252" t="s">
        <v>6007</v>
      </c>
      <c r="K1252" t="s">
        <v>5</v>
      </c>
      <c r="L1252" t="s">
        <v>1122</v>
      </c>
      <c r="M1252" t="s">
        <v>1125</v>
      </c>
      <c r="P1252" s="4">
        <f t="shared" si="57"/>
        <v>97.28</v>
      </c>
      <c r="Q1252" s="4">
        <v>97.28</v>
      </c>
      <c r="R1252" s="1">
        <f t="shared" si="58"/>
        <v>1</v>
      </c>
      <c r="S1252">
        <v>1</v>
      </c>
      <c r="T1252" t="s">
        <v>7</v>
      </c>
      <c r="U1252" t="str">
        <f t="shared" si="59"/>
        <v>no</v>
      </c>
      <c r="Y1252" t="s">
        <v>6006</v>
      </c>
    </row>
    <row r="1253" spans="1:25" x14ac:dyDescent="0.25">
      <c r="A1253" t="s">
        <v>981</v>
      </c>
      <c r="B1253" t="s">
        <v>1049</v>
      </c>
      <c r="C1253" t="s">
        <v>1137</v>
      </c>
      <c r="D1253" t="s">
        <v>1138</v>
      </c>
      <c r="E1253" t="s">
        <v>2582</v>
      </c>
      <c r="F1253">
        <v>3</v>
      </c>
      <c r="G1253" t="s">
        <v>6020</v>
      </c>
      <c r="H1253">
        <v>2024</v>
      </c>
      <c r="I1253" t="s">
        <v>4</v>
      </c>
      <c r="J1253" t="s">
        <v>6007</v>
      </c>
      <c r="K1253" t="s">
        <v>5</v>
      </c>
      <c r="L1253" t="s">
        <v>1140</v>
      </c>
      <c r="P1253" s="4">
        <f t="shared" si="57"/>
        <v>100</v>
      </c>
      <c r="Q1253" s="4">
        <v>100</v>
      </c>
      <c r="R1253" s="1">
        <f t="shared" si="58"/>
        <v>1</v>
      </c>
      <c r="S1253">
        <v>1</v>
      </c>
      <c r="T1253" t="s">
        <v>7</v>
      </c>
      <c r="U1253" t="str">
        <f t="shared" si="59"/>
        <v>no</v>
      </c>
      <c r="Y1253" t="s">
        <v>6006</v>
      </c>
    </row>
    <row r="1254" spans="1:25" x14ac:dyDescent="0.25">
      <c r="A1254" t="s">
        <v>981</v>
      </c>
      <c r="B1254" t="s">
        <v>1002</v>
      </c>
      <c r="C1254" t="s">
        <v>1141</v>
      </c>
      <c r="D1254" t="s">
        <v>2583</v>
      </c>
      <c r="E1254" t="s">
        <v>2584</v>
      </c>
      <c r="F1254">
        <v>3</v>
      </c>
      <c r="G1254" t="s">
        <v>6020</v>
      </c>
      <c r="H1254">
        <v>2024</v>
      </c>
      <c r="I1254" t="s">
        <v>4</v>
      </c>
      <c r="J1254" t="s">
        <v>6007</v>
      </c>
      <c r="K1254" t="s">
        <v>5</v>
      </c>
      <c r="L1254" t="s">
        <v>2585</v>
      </c>
      <c r="P1254" s="4">
        <f t="shared" si="57"/>
        <v>65</v>
      </c>
      <c r="Q1254" s="4">
        <v>65</v>
      </c>
      <c r="R1254" s="1">
        <f t="shared" si="58"/>
        <v>0</v>
      </c>
      <c r="U1254" t="str">
        <f t="shared" si="59"/>
        <v>yes</v>
      </c>
      <c r="Y1254" t="s">
        <v>6006</v>
      </c>
    </row>
    <row r="1255" spans="1:25" x14ac:dyDescent="0.25">
      <c r="A1255" t="s">
        <v>981</v>
      </c>
      <c r="B1255" t="s">
        <v>1049</v>
      </c>
      <c r="C1255" t="s">
        <v>1174</v>
      </c>
      <c r="D1255" t="s">
        <v>1183</v>
      </c>
      <c r="E1255" t="s">
        <v>2586</v>
      </c>
      <c r="F1255">
        <v>3</v>
      </c>
      <c r="G1255" t="s">
        <v>6020</v>
      </c>
      <c r="H1255">
        <v>2024</v>
      </c>
      <c r="I1255" t="s">
        <v>4</v>
      </c>
      <c r="J1255" t="s">
        <v>6007</v>
      </c>
      <c r="K1255" t="s">
        <v>5</v>
      </c>
      <c r="L1255" t="s">
        <v>1172</v>
      </c>
      <c r="P1255" s="4">
        <f t="shared" si="57"/>
        <v>97.5</v>
      </c>
      <c r="Q1255" s="4">
        <v>97.5</v>
      </c>
      <c r="R1255" s="1">
        <f t="shared" si="58"/>
        <v>1</v>
      </c>
      <c r="S1255">
        <v>1</v>
      </c>
      <c r="T1255" t="s">
        <v>7</v>
      </c>
      <c r="U1255" t="str">
        <f t="shared" si="59"/>
        <v>no</v>
      </c>
      <c r="Y1255" t="s">
        <v>6006</v>
      </c>
    </row>
    <row r="1256" spans="1:25" x14ac:dyDescent="0.25">
      <c r="A1256" t="s">
        <v>981</v>
      </c>
      <c r="B1256" t="s">
        <v>982</v>
      </c>
      <c r="C1256" t="s">
        <v>1187</v>
      </c>
      <c r="E1256" t="s">
        <v>2578</v>
      </c>
      <c r="F1256">
        <v>3</v>
      </c>
      <c r="G1256" t="s">
        <v>6020</v>
      </c>
      <c r="H1256">
        <v>2024</v>
      </c>
      <c r="I1256" t="s">
        <v>4</v>
      </c>
      <c r="J1256" t="s">
        <v>6007</v>
      </c>
      <c r="K1256" t="s">
        <v>577</v>
      </c>
      <c r="L1256" t="s">
        <v>1195</v>
      </c>
      <c r="M1256" t="s">
        <v>1196</v>
      </c>
      <c r="P1256" s="4">
        <f t="shared" si="57"/>
        <v>943</v>
      </c>
      <c r="Q1256" s="4">
        <v>943</v>
      </c>
      <c r="R1256" s="1">
        <f t="shared" si="58"/>
        <v>1</v>
      </c>
      <c r="S1256">
        <v>1</v>
      </c>
      <c r="T1256" t="s">
        <v>7</v>
      </c>
      <c r="U1256" t="str">
        <f t="shared" si="59"/>
        <v>no</v>
      </c>
      <c r="Y1256" t="s">
        <v>6006</v>
      </c>
    </row>
    <row r="1257" spans="1:25" x14ac:dyDescent="0.25">
      <c r="A1257" t="s">
        <v>981</v>
      </c>
      <c r="B1257" t="s">
        <v>1002</v>
      </c>
      <c r="C1257" t="s">
        <v>1197</v>
      </c>
      <c r="D1257" t="s">
        <v>2587</v>
      </c>
      <c r="E1257" t="s">
        <v>2588</v>
      </c>
      <c r="F1257">
        <v>3</v>
      </c>
      <c r="G1257" t="s">
        <v>6020</v>
      </c>
      <c r="H1257">
        <v>2024</v>
      </c>
      <c r="I1257" t="s">
        <v>4</v>
      </c>
      <c r="J1257" t="s">
        <v>6007</v>
      </c>
      <c r="K1257" t="s">
        <v>5</v>
      </c>
      <c r="L1257" t="s">
        <v>1199</v>
      </c>
      <c r="P1257" s="4">
        <f t="shared" si="57"/>
        <v>69.19</v>
      </c>
      <c r="Q1257" s="4">
        <v>69.19</v>
      </c>
      <c r="R1257" s="1">
        <f t="shared" si="58"/>
        <v>1</v>
      </c>
      <c r="S1257">
        <v>1</v>
      </c>
      <c r="T1257" t="s">
        <v>7</v>
      </c>
      <c r="U1257" t="str">
        <f t="shared" si="59"/>
        <v>no</v>
      </c>
      <c r="Y1257" t="s">
        <v>6006</v>
      </c>
    </row>
    <row r="1258" spans="1:25" x14ac:dyDescent="0.25">
      <c r="A1258" t="s">
        <v>981</v>
      </c>
      <c r="B1258" t="s">
        <v>1049</v>
      </c>
      <c r="C1258" t="s">
        <v>1222</v>
      </c>
      <c r="E1258" t="s">
        <v>2589</v>
      </c>
      <c r="F1258">
        <v>3</v>
      </c>
      <c r="G1258" t="s">
        <v>6020</v>
      </c>
      <c r="H1258">
        <v>2024</v>
      </c>
      <c r="I1258" t="s">
        <v>4</v>
      </c>
      <c r="J1258" t="s">
        <v>6007</v>
      </c>
      <c r="K1258" t="s">
        <v>5</v>
      </c>
      <c r="L1258" t="s">
        <v>2590</v>
      </c>
      <c r="P1258" s="4">
        <f t="shared" si="57"/>
        <v>80</v>
      </c>
      <c r="Q1258" s="4">
        <v>80</v>
      </c>
      <c r="R1258" s="1">
        <f t="shared" si="58"/>
        <v>1</v>
      </c>
      <c r="S1258">
        <v>1</v>
      </c>
      <c r="T1258" t="s">
        <v>7</v>
      </c>
      <c r="U1258" t="str">
        <f t="shared" si="59"/>
        <v>no</v>
      </c>
      <c r="Y1258" t="s">
        <v>6006</v>
      </c>
    </row>
    <row r="1259" spans="1:25" x14ac:dyDescent="0.25">
      <c r="A1259" t="s">
        <v>981</v>
      </c>
      <c r="B1259" t="s">
        <v>992</v>
      </c>
      <c r="C1259" t="s">
        <v>2591</v>
      </c>
      <c r="E1259" t="s">
        <v>2592</v>
      </c>
      <c r="F1259">
        <v>3</v>
      </c>
      <c r="G1259" t="s">
        <v>6020</v>
      </c>
      <c r="H1259">
        <v>2024</v>
      </c>
      <c r="I1259" t="s">
        <v>4</v>
      </c>
      <c r="J1259" t="s">
        <v>6007</v>
      </c>
      <c r="K1259" t="s">
        <v>5</v>
      </c>
      <c r="L1259" t="s">
        <v>996</v>
      </c>
      <c r="P1259" s="4">
        <f t="shared" si="57"/>
        <v>362.42500000000001</v>
      </c>
      <c r="Q1259" s="4">
        <v>362.42500000000001</v>
      </c>
      <c r="R1259" s="1">
        <f t="shared" si="58"/>
        <v>1</v>
      </c>
      <c r="S1259">
        <v>1</v>
      </c>
      <c r="T1259" t="s">
        <v>7</v>
      </c>
      <c r="U1259" t="str">
        <f t="shared" si="59"/>
        <v>no</v>
      </c>
      <c r="Y1259" t="s">
        <v>6006</v>
      </c>
    </row>
    <row r="1260" spans="1:25" x14ac:dyDescent="0.25">
      <c r="A1260" t="s">
        <v>981</v>
      </c>
      <c r="B1260" t="s">
        <v>992</v>
      </c>
      <c r="C1260" t="s">
        <v>2591</v>
      </c>
      <c r="E1260" t="s">
        <v>2593</v>
      </c>
      <c r="F1260">
        <v>3</v>
      </c>
      <c r="G1260" t="s">
        <v>6020</v>
      </c>
      <c r="H1260">
        <v>2024</v>
      </c>
      <c r="I1260" t="s">
        <v>4</v>
      </c>
      <c r="J1260" t="s">
        <v>6007</v>
      </c>
      <c r="K1260" t="s">
        <v>580</v>
      </c>
      <c r="L1260" t="s">
        <v>575</v>
      </c>
      <c r="M1260" t="s">
        <v>2594</v>
      </c>
      <c r="P1260" s="4">
        <f t="shared" si="57"/>
        <v>80</v>
      </c>
      <c r="Q1260" s="4">
        <v>80</v>
      </c>
      <c r="R1260" s="1">
        <f t="shared" si="58"/>
        <v>1</v>
      </c>
      <c r="S1260">
        <v>1</v>
      </c>
      <c r="T1260" t="s">
        <v>7</v>
      </c>
      <c r="U1260" t="str">
        <f t="shared" si="59"/>
        <v>no</v>
      </c>
      <c r="Y1260" t="s">
        <v>6006</v>
      </c>
    </row>
    <row r="1261" spans="1:25" x14ac:dyDescent="0.25">
      <c r="A1261" t="s">
        <v>981</v>
      </c>
      <c r="B1261" t="s">
        <v>992</v>
      </c>
      <c r="C1261" t="s">
        <v>2591</v>
      </c>
      <c r="E1261" t="s">
        <v>2595</v>
      </c>
      <c r="F1261">
        <v>4</v>
      </c>
      <c r="G1261" t="s">
        <v>6021</v>
      </c>
      <c r="H1261">
        <v>2025</v>
      </c>
      <c r="I1261" t="s">
        <v>4</v>
      </c>
      <c r="J1261" t="s">
        <v>6007</v>
      </c>
      <c r="K1261" t="s">
        <v>5</v>
      </c>
      <c r="L1261" t="s">
        <v>2596</v>
      </c>
      <c r="P1261" s="4">
        <f t="shared" si="57"/>
        <v>600</v>
      </c>
      <c r="Q1261" s="4">
        <v>600</v>
      </c>
      <c r="R1261" s="1">
        <f t="shared" si="58"/>
        <v>1</v>
      </c>
      <c r="S1261">
        <v>1</v>
      </c>
      <c r="T1261" t="s">
        <v>7</v>
      </c>
      <c r="U1261" t="str">
        <f t="shared" si="59"/>
        <v>no</v>
      </c>
      <c r="Y1261" t="s">
        <v>6006</v>
      </c>
    </row>
    <row r="1262" spans="1:25" x14ac:dyDescent="0.25">
      <c r="A1262" t="s">
        <v>981</v>
      </c>
      <c r="B1262" t="s">
        <v>982</v>
      </c>
      <c r="C1262" t="s">
        <v>2597</v>
      </c>
      <c r="E1262" t="s">
        <v>2578</v>
      </c>
      <c r="F1262">
        <v>3</v>
      </c>
      <c r="G1262" t="s">
        <v>6020</v>
      </c>
      <c r="H1262">
        <v>2024</v>
      </c>
      <c r="I1262" t="s">
        <v>4</v>
      </c>
      <c r="J1262" t="s">
        <v>6007</v>
      </c>
      <c r="K1262" t="s">
        <v>577</v>
      </c>
      <c r="L1262" t="s">
        <v>1195</v>
      </c>
      <c r="M1262" t="s">
        <v>1196</v>
      </c>
      <c r="P1262" s="4">
        <f t="shared" si="57"/>
        <v>100</v>
      </c>
      <c r="Q1262" s="4">
        <v>100</v>
      </c>
      <c r="R1262" s="1">
        <f t="shared" si="58"/>
        <v>1</v>
      </c>
      <c r="S1262">
        <v>1</v>
      </c>
      <c r="T1262" t="s">
        <v>7</v>
      </c>
      <c r="U1262" t="str">
        <f t="shared" si="59"/>
        <v>no</v>
      </c>
      <c r="Y1262" t="s">
        <v>6006</v>
      </c>
    </row>
    <row r="1263" spans="1:25" x14ac:dyDescent="0.25">
      <c r="A1263" t="s">
        <v>1256</v>
      </c>
      <c r="B1263" t="s">
        <v>1262</v>
      </c>
      <c r="C1263" t="s">
        <v>1263</v>
      </c>
      <c r="E1263" t="s">
        <v>2598</v>
      </c>
      <c r="F1263">
        <v>3</v>
      </c>
      <c r="G1263" t="s">
        <v>6020</v>
      </c>
      <c r="H1263">
        <v>2024</v>
      </c>
      <c r="I1263" t="s">
        <v>4</v>
      </c>
      <c r="J1263" t="s">
        <v>6007</v>
      </c>
      <c r="K1263" t="s">
        <v>5</v>
      </c>
      <c r="L1263" t="s">
        <v>1269</v>
      </c>
      <c r="P1263" s="4">
        <f t="shared" si="57"/>
        <v>0</v>
      </c>
      <c r="Q1263" s="4"/>
      <c r="R1263" s="1">
        <f t="shared" si="58"/>
        <v>1</v>
      </c>
      <c r="S1263">
        <v>1</v>
      </c>
      <c r="T1263" t="s">
        <v>7</v>
      </c>
      <c r="U1263" t="str">
        <f t="shared" si="59"/>
        <v>no</v>
      </c>
      <c r="Y1263" t="s">
        <v>6006</v>
      </c>
    </row>
    <row r="1264" spans="1:25" x14ac:dyDescent="0.25">
      <c r="A1264" t="s">
        <v>1256</v>
      </c>
      <c r="B1264" t="s">
        <v>1262</v>
      </c>
      <c r="C1264" t="s">
        <v>1263</v>
      </c>
      <c r="E1264" t="s">
        <v>2599</v>
      </c>
      <c r="F1264">
        <v>3</v>
      </c>
      <c r="G1264" t="s">
        <v>6020</v>
      </c>
      <c r="H1264">
        <v>2024</v>
      </c>
      <c r="I1264" t="s">
        <v>4</v>
      </c>
      <c r="J1264" t="s">
        <v>6007</v>
      </c>
      <c r="K1264" t="s">
        <v>5</v>
      </c>
      <c r="L1264" t="s">
        <v>1269</v>
      </c>
      <c r="P1264" s="4">
        <f t="shared" si="57"/>
        <v>0</v>
      </c>
      <c r="Q1264" s="4"/>
      <c r="R1264" s="1">
        <f t="shared" si="58"/>
        <v>1</v>
      </c>
      <c r="S1264">
        <v>1</v>
      </c>
      <c r="T1264" t="s">
        <v>7</v>
      </c>
      <c r="U1264" t="str">
        <f t="shared" si="59"/>
        <v>no</v>
      </c>
      <c r="Y1264" t="s">
        <v>6006</v>
      </c>
    </row>
    <row r="1265" spans="1:25" x14ac:dyDescent="0.25">
      <c r="A1265" t="s">
        <v>1256</v>
      </c>
      <c r="B1265" t="s">
        <v>1257</v>
      </c>
      <c r="C1265" t="s">
        <v>1288</v>
      </c>
      <c r="E1265" t="s">
        <v>2600</v>
      </c>
      <c r="F1265">
        <v>2</v>
      </c>
      <c r="G1265" t="s">
        <v>6020</v>
      </c>
      <c r="H1265">
        <v>2024</v>
      </c>
      <c r="I1265" t="s">
        <v>4</v>
      </c>
      <c r="J1265" t="s">
        <v>6007</v>
      </c>
      <c r="K1265" t="s">
        <v>334</v>
      </c>
      <c r="L1265" t="s">
        <v>2601</v>
      </c>
      <c r="P1265" s="4">
        <f t="shared" si="57"/>
        <v>19</v>
      </c>
      <c r="Q1265" s="4">
        <v>19</v>
      </c>
      <c r="R1265" s="1">
        <f t="shared" si="58"/>
        <v>1</v>
      </c>
      <c r="S1265">
        <v>1</v>
      </c>
      <c r="T1265" t="s">
        <v>7</v>
      </c>
      <c r="U1265" t="str">
        <f t="shared" si="59"/>
        <v>no</v>
      </c>
      <c r="Y1265" t="s">
        <v>6006</v>
      </c>
    </row>
    <row r="1266" spans="1:25" x14ac:dyDescent="0.25">
      <c r="A1266" t="s">
        <v>1256</v>
      </c>
      <c r="B1266" t="s">
        <v>1257</v>
      </c>
      <c r="C1266" t="s">
        <v>1288</v>
      </c>
      <c r="E1266" t="s">
        <v>2602</v>
      </c>
      <c r="F1266">
        <v>3</v>
      </c>
      <c r="G1266" t="s">
        <v>6020</v>
      </c>
      <c r="H1266">
        <v>2024</v>
      </c>
      <c r="I1266" t="s">
        <v>4</v>
      </c>
      <c r="J1266" t="s">
        <v>6007</v>
      </c>
      <c r="K1266" t="s">
        <v>5</v>
      </c>
      <c r="L1266" t="s">
        <v>1260</v>
      </c>
      <c r="P1266" s="4">
        <f t="shared" si="57"/>
        <v>67</v>
      </c>
      <c r="Q1266" s="4">
        <v>67</v>
      </c>
      <c r="R1266" s="1">
        <f t="shared" si="58"/>
        <v>1</v>
      </c>
      <c r="S1266">
        <v>1</v>
      </c>
      <c r="T1266" t="s">
        <v>7</v>
      </c>
      <c r="U1266" t="str">
        <f t="shared" si="59"/>
        <v>no</v>
      </c>
      <c r="Y1266" t="s">
        <v>6006</v>
      </c>
    </row>
    <row r="1267" spans="1:25" x14ac:dyDescent="0.25">
      <c r="A1267" t="s">
        <v>1256</v>
      </c>
      <c r="B1267" t="s">
        <v>1257</v>
      </c>
      <c r="C1267" t="s">
        <v>1288</v>
      </c>
      <c r="E1267" t="s">
        <v>2603</v>
      </c>
      <c r="F1267">
        <v>3</v>
      </c>
      <c r="G1267" t="s">
        <v>6020</v>
      </c>
      <c r="H1267">
        <v>2024</v>
      </c>
      <c r="I1267" t="s">
        <v>4</v>
      </c>
      <c r="J1267" t="s">
        <v>6007</v>
      </c>
      <c r="K1267" t="s">
        <v>5</v>
      </c>
      <c r="L1267" t="s">
        <v>1260</v>
      </c>
      <c r="P1267" s="4">
        <f t="shared" si="57"/>
        <v>52.5</v>
      </c>
      <c r="Q1267" s="4">
        <v>52.5</v>
      </c>
      <c r="R1267" s="1">
        <f t="shared" si="58"/>
        <v>1</v>
      </c>
      <c r="S1267">
        <v>1</v>
      </c>
      <c r="T1267" t="s">
        <v>7</v>
      </c>
      <c r="U1267" t="str">
        <f t="shared" si="59"/>
        <v>no</v>
      </c>
      <c r="Y1267" t="s">
        <v>6006</v>
      </c>
    </row>
    <row r="1268" spans="1:25" x14ac:dyDescent="0.25">
      <c r="A1268" t="s">
        <v>1256</v>
      </c>
      <c r="B1268" t="s">
        <v>1257</v>
      </c>
      <c r="C1268" t="s">
        <v>1288</v>
      </c>
      <c r="E1268" t="s">
        <v>2604</v>
      </c>
      <c r="F1268">
        <v>3</v>
      </c>
      <c r="G1268" t="s">
        <v>6020</v>
      </c>
      <c r="H1268">
        <v>2024</v>
      </c>
      <c r="I1268" t="s">
        <v>4</v>
      </c>
      <c r="J1268" t="s">
        <v>6007</v>
      </c>
      <c r="K1268" t="s">
        <v>5</v>
      </c>
      <c r="L1268" t="s">
        <v>1260</v>
      </c>
      <c r="P1268" s="4">
        <f t="shared" si="57"/>
        <v>80</v>
      </c>
      <c r="Q1268" s="4">
        <v>80</v>
      </c>
      <c r="R1268" s="1">
        <f t="shared" si="58"/>
        <v>1</v>
      </c>
      <c r="S1268">
        <v>1</v>
      </c>
      <c r="T1268" t="s">
        <v>7</v>
      </c>
      <c r="U1268" t="str">
        <f t="shared" si="59"/>
        <v>no</v>
      </c>
      <c r="Y1268" t="s">
        <v>6006</v>
      </c>
    </row>
    <row r="1269" spans="1:25" x14ac:dyDescent="0.25">
      <c r="A1269" t="s">
        <v>1256</v>
      </c>
      <c r="B1269" t="s">
        <v>1257</v>
      </c>
      <c r="C1269" t="s">
        <v>1288</v>
      </c>
      <c r="E1269" t="s">
        <v>2605</v>
      </c>
      <c r="F1269">
        <v>3</v>
      </c>
      <c r="G1269" t="s">
        <v>6020</v>
      </c>
      <c r="H1269">
        <v>2024</v>
      </c>
      <c r="I1269" t="s">
        <v>4</v>
      </c>
      <c r="J1269" t="s">
        <v>6007</v>
      </c>
      <c r="K1269" t="s">
        <v>5</v>
      </c>
      <c r="L1269" t="s">
        <v>1260</v>
      </c>
      <c r="P1269" s="4">
        <f t="shared" si="57"/>
        <v>65</v>
      </c>
      <c r="Q1269" s="4">
        <v>65</v>
      </c>
      <c r="R1269" s="1">
        <f t="shared" si="58"/>
        <v>1</v>
      </c>
      <c r="S1269">
        <v>1</v>
      </c>
      <c r="T1269" t="s">
        <v>7</v>
      </c>
      <c r="U1269" t="str">
        <f t="shared" si="59"/>
        <v>no</v>
      </c>
      <c r="Y1269" t="s">
        <v>6006</v>
      </c>
    </row>
    <row r="1270" spans="1:25" x14ac:dyDescent="0.25">
      <c r="A1270" t="s">
        <v>1256</v>
      </c>
      <c r="B1270" t="s">
        <v>1257</v>
      </c>
      <c r="C1270" t="s">
        <v>1288</v>
      </c>
      <c r="E1270" t="s">
        <v>2606</v>
      </c>
      <c r="F1270">
        <v>3</v>
      </c>
      <c r="G1270" t="s">
        <v>6020</v>
      </c>
      <c r="H1270">
        <v>2024</v>
      </c>
      <c r="I1270" t="s">
        <v>4</v>
      </c>
      <c r="J1270" t="s">
        <v>6007</v>
      </c>
      <c r="K1270" t="s">
        <v>5</v>
      </c>
      <c r="L1270" t="s">
        <v>1379</v>
      </c>
      <c r="P1270" s="4">
        <f t="shared" si="57"/>
        <v>100</v>
      </c>
      <c r="Q1270" s="4">
        <v>100</v>
      </c>
      <c r="R1270" s="1">
        <f t="shared" si="58"/>
        <v>1</v>
      </c>
      <c r="S1270">
        <v>1</v>
      </c>
      <c r="T1270" t="s">
        <v>7</v>
      </c>
      <c r="U1270" t="str">
        <f t="shared" si="59"/>
        <v>no</v>
      </c>
      <c r="Y1270" t="s">
        <v>6006</v>
      </c>
    </row>
    <row r="1271" spans="1:25" x14ac:dyDescent="0.25">
      <c r="A1271" t="s">
        <v>1256</v>
      </c>
      <c r="B1271" t="s">
        <v>1257</v>
      </c>
      <c r="C1271" t="s">
        <v>1288</v>
      </c>
      <c r="E1271" t="s">
        <v>2607</v>
      </c>
      <c r="F1271">
        <v>3</v>
      </c>
      <c r="G1271" t="s">
        <v>6020</v>
      </c>
      <c r="H1271">
        <v>2024</v>
      </c>
      <c r="I1271" t="s">
        <v>4</v>
      </c>
      <c r="J1271" t="s">
        <v>6007</v>
      </c>
      <c r="K1271" t="s">
        <v>5</v>
      </c>
      <c r="L1271" t="s">
        <v>1379</v>
      </c>
      <c r="P1271" s="4">
        <f t="shared" si="57"/>
        <v>48.28</v>
      </c>
      <c r="Q1271" s="4">
        <v>48.28</v>
      </c>
      <c r="R1271" s="1">
        <f t="shared" si="58"/>
        <v>1</v>
      </c>
      <c r="S1271">
        <v>1</v>
      </c>
      <c r="T1271" t="s">
        <v>7</v>
      </c>
      <c r="U1271" t="str">
        <f t="shared" si="59"/>
        <v>no</v>
      </c>
      <c r="Y1271" t="s">
        <v>6006</v>
      </c>
    </row>
    <row r="1272" spans="1:25" x14ac:dyDescent="0.25">
      <c r="A1272" t="s">
        <v>1256</v>
      </c>
      <c r="B1272" t="s">
        <v>1257</v>
      </c>
      <c r="C1272" t="s">
        <v>1288</v>
      </c>
      <c r="E1272" t="s">
        <v>2608</v>
      </c>
      <c r="F1272">
        <v>3</v>
      </c>
      <c r="G1272" t="s">
        <v>6020</v>
      </c>
      <c r="H1272">
        <v>2024</v>
      </c>
      <c r="I1272" t="s">
        <v>4</v>
      </c>
      <c r="J1272" t="s">
        <v>6007</v>
      </c>
      <c r="K1272" t="s">
        <v>5</v>
      </c>
      <c r="L1272" t="s">
        <v>1379</v>
      </c>
      <c r="P1272" s="4">
        <f t="shared" si="57"/>
        <v>100.5</v>
      </c>
      <c r="Q1272" s="4">
        <v>100.5</v>
      </c>
      <c r="R1272" s="1">
        <f t="shared" si="58"/>
        <v>1</v>
      </c>
      <c r="S1272">
        <v>1</v>
      </c>
      <c r="T1272" t="s">
        <v>7</v>
      </c>
      <c r="U1272" t="str">
        <f t="shared" si="59"/>
        <v>no</v>
      </c>
      <c r="Y1272" t="s">
        <v>6006</v>
      </c>
    </row>
    <row r="1273" spans="1:25" x14ac:dyDescent="0.25">
      <c r="A1273" t="s">
        <v>1256</v>
      </c>
      <c r="B1273" t="s">
        <v>1257</v>
      </c>
      <c r="C1273" t="s">
        <v>1288</v>
      </c>
      <c r="E1273" t="s">
        <v>2609</v>
      </c>
      <c r="F1273">
        <v>3</v>
      </c>
      <c r="G1273" t="s">
        <v>6020</v>
      </c>
      <c r="H1273">
        <v>2024</v>
      </c>
      <c r="I1273" t="s">
        <v>4</v>
      </c>
      <c r="J1273" t="s">
        <v>6007</v>
      </c>
      <c r="K1273" t="s">
        <v>5</v>
      </c>
      <c r="L1273" t="s">
        <v>1379</v>
      </c>
      <c r="O1273" t="s">
        <v>2610</v>
      </c>
      <c r="P1273" s="4">
        <f t="shared" si="57"/>
        <v>100</v>
      </c>
      <c r="Q1273" s="4">
        <v>100</v>
      </c>
      <c r="R1273" s="1">
        <f t="shared" si="58"/>
        <v>1</v>
      </c>
      <c r="S1273">
        <v>1</v>
      </c>
      <c r="T1273" t="s">
        <v>7</v>
      </c>
      <c r="U1273" t="str">
        <f t="shared" si="59"/>
        <v>no</v>
      </c>
      <c r="Y1273" t="s">
        <v>6006</v>
      </c>
    </row>
    <row r="1274" spans="1:25" x14ac:dyDescent="0.25">
      <c r="A1274" t="s">
        <v>1256</v>
      </c>
      <c r="B1274" t="s">
        <v>1257</v>
      </c>
      <c r="C1274" t="s">
        <v>1288</v>
      </c>
      <c r="E1274" t="s">
        <v>2611</v>
      </c>
      <c r="F1274">
        <v>3</v>
      </c>
      <c r="G1274" t="s">
        <v>6020</v>
      </c>
      <c r="H1274">
        <v>2024</v>
      </c>
      <c r="I1274" t="s">
        <v>4</v>
      </c>
      <c r="J1274" t="s">
        <v>6007</v>
      </c>
      <c r="K1274" t="s">
        <v>5</v>
      </c>
      <c r="L1274" t="s">
        <v>1379</v>
      </c>
      <c r="P1274" s="4">
        <f t="shared" si="57"/>
        <v>67.7</v>
      </c>
      <c r="Q1274" s="4">
        <v>67.7</v>
      </c>
      <c r="R1274" s="1">
        <f t="shared" si="58"/>
        <v>1</v>
      </c>
      <c r="S1274">
        <v>1</v>
      </c>
      <c r="T1274" t="s">
        <v>7</v>
      </c>
      <c r="U1274" t="str">
        <f t="shared" si="59"/>
        <v>no</v>
      </c>
      <c r="Y1274" t="s">
        <v>6006</v>
      </c>
    </row>
    <row r="1275" spans="1:25" x14ac:dyDescent="0.25">
      <c r="A1275" t="s">
        <v>1256</v>
      </c>
      <c r="B1275" t="s">
        <v>1257</v>
      </c>
      <c r="C1275" t="s">
        <v>1288</v>
      </c>
      <c r="E1275" t="s">
        <v>2612</v>
      </c>
      <c r="F1275">
        <v>4</v>
      </c>
      <c r="G1275" t="s">
        <v>6021</v>
      </c>
      <c r="H1275">
        <v>2025</v>
      </c>
      <c r="I1275" t="s">
        <v>4</v>
      </c>
      <c r="J1275" t="s">
        <v>6007</v>
      </c>
      <c r="K1275" t="s">
        <v>5</v>
      </c>
      <c r="L1275" t="s">
        <v>1379</v>
      </c>
      <c r="P1275" s="4">
        <f t="shared" si="57"/>
        <v>67.5</v>
      </c>
      <c r="Q1275" s="4">
        <v>67.5</v>
      </c>
      <c r="R1275" s="1">
        <f t="shared" si="58"/>
        <v>0</v>
      </c>
      <c r="T1275" t="s">
        <v>7</v>
      </c>
      <c r="U1275" t="str">
        <f t="shared" si="59"/>
        <v>yes</v>
      </c>
      <c r="Y1275" t="s">
        <v>6006</v>
      </c>
    </row>
    <row r="1276" spans="1:25" x14ac:dyDescent="0.25">
      <c r="A1276" t="s">
        <v>1256</v>
      </c>
      <c r="B1276" t="s">
        <v>1262</v>
      </c>
      <c r="C1276" t="s">
        <v>1420</v>
      </c>
      <c r="D1276" t="s">
        <v>2613</v>
      </c>
      <c r="E1276" t="s">
        <v>2614</v>
      </c>
      <c r="F1276">
        <v>3</v>
      </c>
      <c r="G1276" t="s">
        <v>6020</v>
      </c>
      <c r="H1276">
        <v>2024</v>
      </c>
      <c r="I1276" t="s">
        <v>4</v>
      </c>
      <c r="J1276" t="s">
        <v>6007</v>
      </c>
      <c r="K1276" t="s">
        <v>5</v>
      </c>
      <c r="L1276" t="s">
        <v>1423</v>
      </c>
      <c r="P1276" s="4">
        <f t="shared" si="57"/>
        <v>120</v>
      </c>
      <c r="Q1276" s="4">
        <v>120</v>
      </c>
      <c r="R1276" s="1">
        <f t="shared" si="58"/>
        <v>1</v>
      </c>
      <c r="S1276">
        <v>1</v>
      </c>
      <c r="T1276" t="s">
        <v>7</v>
      </c>
      <c r="U1276" t="str">
        <f t="shared" si="59"/>
        <v>no</v>
      </c>
      <c r="Y1276" t="s">
        <v>6006</v>
      </c>
    </row>
    <row r="1277" spans="1:25" x14ac:dyDescent="0.25">
      <c r="A1277" t="s">
        <v>1256</v>
      </c>
      <c r="B1277" t="s">
        <v>1262</v>
      </c>
      <c r="C1277" t="s">
        <v>1420</v>
      </c>
      <c r="E1277" t="s">
        <v>2615</v>
      </c>
      <c r="F1277">
        <v>3</v>
      </c>
      <c r="G1277" t="s">
        <v>6020</v>
      </c>
      <c r="H1277">
        <v>2024</v>
      </c>
      <c r="I1277" t="s">
        <v>4</v>
      </c>
      <c r="J1277" t="s">
        <v>6007</v>
      </c>
      <c r="K1277" t="s">
        <v>5</v>
      </c>
      <c r="L1277" t="s">
        <v>1423</v>
      </c>
      <c r="P1277" s="4">
        <f t="shared" si="57"/>
        <v>75</v>
      </c>
      <c r="Q1277" s="4">
        <v>75</v>
      </c>
      <c r="R1277" s="1">
        <f t="shared" si="58"/>
        <v>0</v>
      </c>
      <c r="T1277" t="s">
        <v>7</v>
      </c>
      <c r="U1277" t="str">
        <f t="shared" si="59"/>
        <v>yes</v>
      </c>
      <c r="Y1277" t="s">
        <v>6006</v>
      </c>
    </row>
    <row r="1278" spans="1:25" x14ac:dyDescent="0.25">
      <c r="A1278" t="s">
        <v>1256</v>
      </c>
      <c r="B1278" t="s">
        <v>1262</v>
      </c>
      <c r="C1278" t="s">
        <v>1434</v>
      </c>
      <c r="D1278" t="s">
        <v>1544</v>
      </c>
      <c r="E1278" t="s">
        <v>2616</v>
      </c>
      <c r="F1278">
        <v>3</v>
      </c>
      <c r="G1278" t="s">
        <v>6020</v>
      </c>
      <c r="H1278">
        <v>2024</v>
      </c>
      <c r="I1278" t="s">
        <v>4</v>
      </c>
      <c r="J1278" t="s">
        <v>6007</v>
      </c>
      <c r="K1278" t="s">
        <v>5</v>
      </c>
      <c r="L1278" t="s">
        <v>1440</v>
      </c>
      <c r="P1278" s="4">
        <f t="shared" si="57"/>
        <v>63</v>
      </c>
      <c r="Q1278" s="4">
        <v>63</v>
      </c>
      <c r="R1278" s="1">
        <f t="shared" si="58"/>
        <v>1</v>
      </c>
      <c r="S1278">
        <v>1</v>
      </c>
      <c r="T1278" t="s">
        <v>7</v>
      </c>
      <c r="U1278" t="str">
        <f t="shared" si="59"/>
        <v>no</v>
      </c>
      <c r="Y1278" t="s">
        <v>6006</v>
      </c>
    </row>
    <row r="1279" spans="1:25" x14ac:dyDescent="0.25">
      <c r="A1279" t="s">
        <v>1256</v>
      </c>
      <c r="B1279" t="s">
        <v>1257</v>
      </c>
      <c r="C1279" t="s">
        <v>2617</v>
      </c>
      <c r="E1279" t="s">
        <v>2618</v>
      </c>
      <c r="F1279">
        <v>3</v>
      </c>
      <c r="G1279" t="s">
        <v>6020</v>
      </c>
      <c r="H1279">
        <v>2024</v>
      </c>
      <c r="I1279" t="s">
        <v>4</v>
      </c>
      <c r="J1279" t="s">
        <v>6007</v>
      </c>
      <c r="K1279" t="s">
        <v>5</v>
      </c>
      <c r="L1279" t="s">
        <v>2619</v>
      </c>
      <c r="P1279" s="4">
        <f t="shared" si="57"/>
        <v>52.5</v>
      </c>
      <c r="Q1279" s="4">
        <v>52.5</v>
      </c>
      <c r="R1279" s="1">
        <f t="shared" si="58"/>
        <v>1</v>
      </c>
      <c r="S1279">
        <v>1</v>
      </c>
      <c r="T1279" t="s">
        <v>7</v>
      </c>
      <c r="U1279" t="str">
        <f t="shared" si="59"/>
        <v>no</v>
      </c>
      <c r="Y1279" t="s">
        <v>6006</v>
      </c>
    </row>
    <row r="1280" spans="1:25" x14ac:dyDescent="0.25">
      <c r="A1280" t="s">
        <v>1256</v>
      </c>
      <c r="B1280" t="s">
        <v>1257</v>
      </c>
      <c r="C1280" t="s">
        <v>1498</v>
      </c>
      <c r="E1280" t="s">
        <v>2519</v>
      </c>
      <c r="F1280">
        <v>3</v>
      </c>
      <c r="G1280" t="s">
        <v>6020</v>
      </c>
      <c r="H1280">
        <v>2024</v>
      </c>
      <c r="I1280" t="s">
        <v>4</v>
      </c>
      <c r="J1280" t="s">
        <v>6007</v>
      </c>
      <c r="K1280" t="s">
        <v>577</v>
      </c>
      <c r="L1280" t="s">
        <v>718</v>
      </c>
      <c r="M1280" t="s">
        <v>718</v>
      </c>
      <c r="P1280" s="4">
        <f t="shared" si="57"/>
        <v>49</v>
      </c>
      <c r="Q1280" s="4">
        <v>49</v>
      </c>
      <c r="R1280" s="1">
        <f t="shared" si="58"/>
        <v>1</v>
      </c>
      <c r="S1280">
        <v>1</v>
      </c>
      <c r="T1280" t="s">
        <v>7</v>
      </c>
      <c r="U1280" t="str">
        <f t="shared" si="59"/>
        <v>no</v>
      </c>
      <c r="Y1280" t="s">
        <v>6006</v>
      </c>
    </row>
    <row r="1281" spans="1:25" x14ac:dyDescent="0.25">
      <c r="A1281" t="s">
        <v>1256</v>
      </c>
      <c r="B1281" t="s">
        <v>1257</v>
      </c>
      <c r="C1281" t="s">
        <v>1515</v>
      </c>
      <c r="D1281" t="s">
        <v>2620</v>
      </c>
      <c r="E1281" t="s">
        <v>2621</v>
      </c>
      <c r="F1281">
        <v>3</v>
      </c>
      <c r="G1281" t="s">
        <v>6020</v>
      </c>
      <c r="H1281">
        <v>2024</v>
      </c>
      <c r="I1281" t="s">
        <v>4</v>
      </c>
      <c r="J1281" t="s">
        <v>6007</v>
      </c>
      <c r="K1281" t="s">
        <v>5</v>
      </c>
      <c r="L1281" t="s">
        <v>1518</v>
      </c>
      <c r="O1281" t="s">
        <v>2622</v>
      </c>
      <c r="P1281" s="4">
        <f t="shared" si="57"/>
        <v>495.00000000000006</v>
      </c>
      <c r="Q1281" s="4">
        <v>495.00000000000006</v>
      </c>
      <c r="R1281" s="1">
        <f t="shared" si="58"/>
        <v>1</v>
      </c>
      <c r="S1281">
        <v>1</v>
      </c>
      <c r="T1281" t="s">
        <v>7</v>
      </c>
      <c r="U1281" t="str">
        <f t="shared" si="59"/>
        <v>no</v>
      </c>
      <c r="Y1281" t="s">
        <v>6006</v>
      </c>
    </row>
    <row r="1282" spans="1:25" x14ac:dyDescent="0.25">
      <c r="A1282" t="s">
        <v>1256</v>
      </c>
      <c r="B1282" t="s">
        <v>1257</v>
      </c>
      <c r="C1282" t="s">
        <v>1515</v>
      </c>
      <c r="E1282" t="s">
        <v>2623</v>
      </c>
      <c r="F1282">
        <v>3</v>
      </c>
      <c r="G1282" t="s">
        <v>6020</v>
      </c>
      <c r="H1282">
        <v>2024</v>
      </c>
      <c r="I1282" t="s">
        <v>4</v>
      </c>
      <c r="J1282" t="s">
        <v>6007</v>
      </c>
      <c r="K1282" t="s">
        <v>5</v>
      </c>
      <c r="L1282" t="s">
        <v>1518</v>
      </c>
      <c r="O1282" t="s">
        <v>2624</v>
      </c>
      <c r="P1282" s="4">
        <f t="shared" ref="P1282:P1345" si="60">IFERROR(IF(Q1282&gt;0,Q1282*1,0),0)</f>
        <v>0</v>
      </c>
      <c r="Q1282" s="4"/>
      <c r="R1282" s="1">
        <f t="shared" ref="R1282:R1345" si="61">IFERROR(IF(S1282&gt;0,S1282*1,0),0)</f>
        <v>0</v>
      </c>
      <c r="S1282" t="s">
        <v>2625</v>
      </c>
      <c r="T1282" t="s">
        <v>7</v>
      </c>
      <c r="U1282" t="str">
        <f t="shared" ref="U1282:U1345" si="62">IF(S1282 = 1,"no","yes")</f>
        <v>yes</v>
      </c>
      <c r="Y1282" t="s">
        <v>6006</v>
      </c>
    </row>
    <row r="1283" spans="1:25" x14ac:dyDescent="0.25">
      <c r="A1283" t="s">
        <v>1256</v>
      </c>
      <c r="B1283" t="s">
        <v>1257</v>
      </c>
      <c r="C1283" t="s">
        <v>1515</v>
      </c>
      <c r="E1283" t="s">
        <v>2626</v>
      </c>
      <c r="F1283">
        <v>4</v>
      </c>
      <c r="G1283" t="s">
        <v>6021</v>
      </c>
      <c r="H1283">
        <v>2025</v>
      </c>
      <c r="I1283" t="s">
        <v>4</v>
      </c>
      <c r="J1283" t="s">
        <v>6007</v>
      </c>
      <c r="K1283" t="s">
        <v>5</v>
      </c>
      <c r="L1283" t="s">
        <v>1524</v>
      </c>
      <c r="P1283" s="4">
        <f t="shared" si="60"/>
        <v>500</v>
      </c>
      <c r="Q1283" s="4">
        <v>500</v>
      </c>
      <c r="R1283" s="1">
        <f t="shared" si="61"/>
        <v>1</v>
      </c>
      <c r="S1283">
        <v>1</v>
      </c>
      <c r="T1283" t="s">
        <v>7</v>
      </c>
      <c r="U1283" t="str">
        <f t="shared" si="62"/>
        <v>no</v>
      </c>
      <c r="Y1283" t="s">
        <v>6006</v>
      </c>
    </row>
    <row r="1284" spans="1:25" x14ac:dyDescent="0.25">
      <c r="A1284" t="s">
        <v>1256</v>
      </c>
      <c r="B1284" t="s">
        <v>1262</v>
      </c>
      <c r="C1284" t="s">
        <v>1600</v>
      </c>
      <c r="E1284" t="s">
        <v>2627</v>
      </c>
      <c r="F1284">
        <v>3</v>
      </c>
      <c r="G1284" t="s">
        <v>6020</v>
      </c>
      <c r="H1284">
        <v>2024</v>
      </c>
      <c r="I1284" t="s">
        <v>4</v>
      </c>
      <c r="J1284" t="s">
        <v>6007</v>
      </c>
      <c r="K1284" t="s">
        <v>5</v>
      </c>
      <c r="L1284" t="s">
        <v>2628</v>
      </c>
      <c r="M1284" t="s">
        <v>1478</v>
      </c>
      <c r="P1284" s="4">
        <f t="shared" si="60"/>
        <v>63</v>
      </c>
      <c r="Q1284" s="4">
        <v>63</v>
      </c>
      <c r="R1284" s="1">
        <f t="shared" si="61"/>
        <v>1</v>
      </c>
      <c r="S1284">
        <v>1</v>
      </c>
      <c r="T1284" t="s">
        <v>7</v>
      </c>
      <c r="U1284" t="str">
        <f t="shared" si="62"/>
        <v>no</v>
      </c>
      <c r="Y1284" t="s">
        <v>6006</v>
      </c>
    </row>
    <row r="1285" spans="1:25" x14ac:dyDescent="0.25">
      <c r="A1285" t="s">
        <v>1256</v>
      </c>
      <c r="B1285" t="s">
        <v>1262</v>
      </c>
      <c r="C1285" t="s">
        <v>1600</v>
      </c>
      <c r="E1285" t="s">
        <v>2629</v>
      </c>
      <c r="F1285">
        <v>3</v>
      </c>
      <c r="G1285" t="s">
        <v>6020</v>
      </c>
      <c r="H1285">
        <v>2024</v>
      </c>
      <c r="I1285" t="s">
        <v>4</v>
      </c>
      <c r="J1285" t="s">
        <v>6007</v>
      </c>
      <c r="K1285" t="s">
        <v>5</v>
      </c>
      <c r="L1285" t="s">
        <v>2628</v>
      </c>
      <c r="M1285" t="s">
        <v>1478</v>
      </c>
      <c r="P1285" s="4">
        <f t="shared" si="60"/>
        <v>63</v>
      </c>
      <c r="Q1285" s="4">
        <v>63</v>
      </c>
      <c r="R1285" s="1">
        <f t="shared" si="61"/>
        <v>1</v>
      </c>
      <c r="S1285">
        <v>1</v>
      </c>
      <c r="T1285" t="s">
        <v>7</v>
      </c>
      <c r="U1285" t="str">
        <f t="shared" si="62"/>
        <v>no</v>
      </c>
      <c r="Y1285" t="s">
        <v>6006</v>
      </c>
    </row>
    <row r="1286" spans="1:25" x14ac:dyDescent="0.25">
      <c r="A1286" t="s">
        <v>1256</v>
      </c>
      <c r="B1286" t="s">
        <v>1257</v>
      </c>
      <c r="C1286" t="s">
        <v>1556</v>
      </c>
      <c r="E1286" t="s">
        <v>2630</v>
      </c>
      <c r="F1286">
        <v>3</v>
      </c>
      <c r="G1286" t="s">
        <v>6020</v>
      </c>
      <c r="H1286">
        <v>2024</v>
      </c>
      <c r="I1286" t="s">
        <v>4</v>
      </c>
      <c r="J1286" t="s">
        <v>6007</v>
      </c>
      <c r="K1286" t="s">
        <v>5</v>
      </c>
      <c r="L1286" t="s">
        <v>1559</v>
      </c>
      <c r="M1286" t="s">
        <v>1556</v>
      </c>
      <c r="P1286" s="4">
        <f t="shared" si="60"/>
        <v>355</v>
      </c>
      <c r="Q1286" s="4">
        <v>355</v>
      </c>
      <c r="R1286" s="1">
        <f t="shared" si="61"/>
        <v>1</v>
      </c>
      <c r="S1286">
        <v>1</v>
      </c>
      <c r="T1286" t="s">
        <v>7</v>
      </c>
      <c r="U1286" t="str">
        <f t="shared" si="62"/>
        <v>no</v>
      </c>
      <c r="Y1286" t="s">
        <v>6006</v>
      </c>
    </row>
    <row r="1287" spans="1:25" x14ac:dyDescent="0.25">
      <c r="A1287" t="s">
        <v>1256</v>
      </c>
      <c r="B1287" t="s">
        <v>1262</v>
      </c>
      <c r="C1287" t="s">
        <v>1569</v>
      </c>
      <c r="D1287" t="s">
        <v>1570</v>
      </c>
      <c r="E1287" t="s">
        <v>2631</v>
      </c>
      <c r="F1287">
        <v>3</v>
      </c>
      <c r="G1287" t="s">
        <v>6020</v>
      </c>
      <c r="H1287">
        <v>2024</v>
      </c>
      <c r="I1287" t="s">
        <v>4</v>
      </c>
      <c r="J1287" t="s">
        <v>6007</v>
      </c>
      <c r="K1287" t="s">
        <v>5</v>
      </c>
      <c r="L1287" t="s">
        <v>1418</v>
      </c>
      <c r="P1287" s="4">
        <f t="shared" si="60"/>
        <v>90</v>
      </c>
      <c r="Q1287" s="4">
        <v>90</v>
      </c>
      <c r="R1287" s="1">
        <f t="shared" si="61"/>
        <v>1</v>
      </c>
      <c r="S1287">
        <v>1</v>
      </c>
      <c r="T1287" t="s">
        <v>7</v>
      </c>
      <c r="U1287" t="str">
        <f t="shared" si="62"/>
        <v>no</v>
      </c>
      <c r="Y1287" t="s">
        <v>6006</v>
      </c>
    </row>
    <row r="1288" spans="1:25" x14ac:dyDescent="0.25">
      <c r="A1288" t="s">
        <v>1256</v>
      </c>
      <c r="B1288" t="s">
        <v>1262</v>
      </c>
      <c r="C1288" t="s">
        <v>1586</v>
      </c>
      <c r="D1288" t="s">
        <v>1587</v>
      </c>
      <c r="E1288" t="s">
        <v>2632</v>
      </c>
      <c r="F1288">
        <v>3</v>
      </c>
      <c r="G1288" t="s">
        <v>6020</v>
      </c>
      <c r="H1288">
        <v>2024</v>
      </c>
      <c r="I1288" t="s">
        <v>4</v>
      </c>
      <c r="J1288" t="s">
        <v>6007</v>
      </c>
      <c r="K1288" t="s">
        <v>5</v>
      </c>
      <c r="L1288" t="s">
        <v>1589</v>
      </c>
      <c r="O1288" t="s">
        <v>1590</v>
      </c>
      <c r="P1288" s="4">
        <f t="shared" si="60"/>
        <v>99</v>
      </c>
      <c r="Q1288" s="4">
        <v>99</v>
      </c>
      <c r="R1288" s="1">
        <f t="shared" si="61"/>
        <v>1</v>
      </c>
      <c r="S1288">
        <v>1</v>
      </c>
      <c r="T1288" t="s">
        <v>7</v>
      </c>
      <c r="U1288" t="str">
        <f t="shared" si="62"/>
        <v>no</v>
      </c>
      <c r="Y1288" t="s">
        <v>6006</v>
      </c>
    </row>
    <row r="1289" spans="1:25" x14ac:dyDescent="0.25">
      <c r="A1289" t="s">
        <v>1651</v>
      </c>
      <c r="B1289" t="s">
        <v>1659</v>
      </c>
      <c r="C1289" t="s">
        <v>1670</v>
      </c>
      <c r="D1289" t="s">
        <v>2633</v>
      </c>
      <c r="E1289" t="s">
        <v>2634</v>
      </c>
      <c r="F1289">
        <v>3</v>
      </c>
      <c r="G1289" t="s">
        <v>6020</v>
      </c>
      <c r="H1289">
        <v>2024</v>
      </c>
      <c r="I1289" t="s">
        <v>4</v>
      </c>
      <c r="J1289" t="s">
        <v>6007</v>
      </c>
      <c r="K1289" t="s">
        <v>5</v>
      </c>
      <c r="L1289" t="s">
        <v>1675</v>
      </c>
      <c r="P1289" s="4">
        <f t="shared" si="60"/>
        <v>91</v>
      </c>
      <c r="Q1289" s="4">
        <v>91</v>
      </c>
      <c r="R1289" s="1">
        <f t="shared" si="61"/>
        <v>1</v>
      </c>
      <c r="S1289">
        <v>1</v>
      </c>
      <c r="T1289" t="s">
        <v>7</v>
      </c>
      <c r="U1289" t="str">
        <f t="shared" si="62"/>
        <v>no</v>
      </c>
      <c r="Y1289" t="s">
        <v>6006</v>
      </c>
    </row>
    <row r="1290" spans="1:25" x14ac:dyDescent="0.25">
      <c r="A1290" t="s">
        <v>1651</v>
      </c>
      <c r="B1290" t="s">
        <v>1659</v>
      </c>
      <c r="C1290" t="s">
        <v>1670</v>
      </c>
      <c r="E1290" t="s">
        <v>2635</v>
      </c>
      <c r="F1290">
        <v>3</v>
      </c>
      <c r="G1290" t="s">
        <v>6020</v>
      </c>
      <c r="H1290">
        <v>2024</v>
      </c>
      <c r="I1290" t="s">
        <v>4</v>
      </c>
      <c r="J1290" t="s">
        <v>6007</v>
      </c>
      <c r="K1290" t="s">
        <v>5</v>
      </c>
      <c r="L1290" t="s">
        <v>1675</v>
      </c>
      <c r="P1290" s="4">
        <f t="shared" si="60"/>
        <v>100</v>
      </c>
      <c r="Q1290" s="4">
        <v>100</v>
      </c>
      <c r="R1290" s="1">
        <f t="shared" si="61"/>
        <v>1</v>
      </c>
      <c r="S1290">
        <v>1</v>
      </c>
      <c r="T1290" t="s">
        <v>7</v>
      </c>
      <c r="U1290" t="str">
        <f t="shared" si="62"/>
        <v>no</v>
      </c>
      <c r="Y1290" t="s">
        <v>6006</v>
      </c>
    </row>
    <row r="1291" spans="1:25" x14ac:dyDescent="0.25">
      <c r="A1291" t="s">
        <v>1651</v>
      </c>
      <c r="B1291" t="s">
        <v>1659</v>
      </c>
      <c r="C1291" t="s">
        <v>1670</v>
      </c>
      <c r="D1291" t="s">
        <v>1678</v>
      </c>
      <c r="E1291" t="s">
        <v>2636</v>
      </c>
      <c r="F1291">
        <v>3</v>
      </c>
      <c r="G1291" t="s">
        <v>6020</v>
      </c>
      <c r="H1291">
        <v>2024</v>
      </c>
      <c r="I1291" t="s">
        <v>4</v>
      </c>
      <c r="J1291" t="s">
        <v>6007</v>
      </c>
      <c r="K1291" t="s">
        <v>5</v>
      </c>
      <c r="L1291" t="s">
        <v>1680</v>
      </c>
      <c r="P1291" s="4">
        <f t="shared" si="60"/>
        <v>81</v>
      </c>
      <c r="Q1291" s="4">
        <v>81</v>
      </c>
      <c r="R1291" s="1">
        <f t="shared" si="61"/>
        <v>1</v>
      </c>
      <c r="S1291">
        <v>1</v>
      </c>
      <c r="T1291" t="s">
        <v>7</v>
      </c>
      <c r="U1291" t="str">
        <f t="shared" si="62"/>
        <v>no</v>
      </c>
      <c r="Y1291" t="s">
        <v>6006</v>
      </c>
    </row>
    <row r="1292" spans="1:25" x14ac:dyDescent="0.25">
      <c r="A1292" t="s">
        <v>1651</v>
      </c>
      <c r="B1292" t="s">
        <v>401</v>
      </c>
      <c r="C1292" t="s">
        <v>2637</v>
      </c>
      <c r="D1292" t="s">
        <v>2638</v>
      </c>
      <c r="E1292" t="s">
        <v>2639</v>
      </c>
      <c r="F1292">
        <v>3</v>
      </c>
      <c r="G1292" t="s">
        <v>6020</v>
      </c>
      <c r="H1292">
        <v>2024</v>
      </c>
      <c r="I1292" t="s">
        <v>4</v>
      </c>
      <c r="J1292" t="s">
        <v>6007</v>
      </c>
      <c r="K1292" t="s">
        <v>5</v>
      </c>
      <c r="L1292" t="s">
        <v>2640</v>
      </c>
      <c r="P1292" s="4">
        <f t="shared" si="60"/>
        <v>100</v>
      </c>
      <c r="Q1292" s="4">
        <v>100</v>
      </c>
      <c r="R1292" s="1">
        <f t="shared" si="61"/>
        <v>1</v>
      </c>
      <c r="S1292">
        <v>1</v>
      </c>
      <c r="T1292" t="s">
        <v>7</v>
      </c>
      <c r="U1292" t="str">
        <f t="shared" si="62"/>
        <v>no</v>
      </c>
      <c r="Y1292" t="s">
        <v>6006</v>
      </c>
    </row>
    <row r="1293" spans="1:25" x14ac:dyDescent="0.25">
      <c r="A1293" t="s">
        <v>1651</v>
      </c>
      <c r="B1293" t="s">
        <v>401</v>
      </c>
      <c r="C1293" t="s">
        <v>2637</v>
      </c>
      <c r="D1293" t="s">
        <v>2638</v>
      </c>
      <c r="E1293" t="s">
        <v>2641</v>
      </c>
      <c r="F1293">
        <v>3</v>
      </c>
      <c r="G1293" t="s">
        <v>6020</v>
      </c>
      <c r="H1293">
        <v>2024</v>
      </c>
      <c r="I1293" t="s">
        <v>4</v>
      </c>
      <c r="J1293" t="s">
        <v>6007</v>
      </c>
      <c r="K1293" t="s">
        <v>5</v>
      </c>
      <c r="L1293" t="s">
        <v>2640</v>
      </c>
      <c r="P1293" s="4">
        <f t="shared" si="60"/>
        <v>345</v>
      </c>
      <c r="Q1293" s="4">
        <v>345</v>
      </c>
      <c r="R1293" s="1">
        <f t="shared" si="61"/>
        <v>1</v>
      </c>
      <c r="S1293">
        <v>1</v>
      </c>
      <c r="T1293" t="s">
        <v>7</v>
      </c>
      <c r="U1293" t="str">
        <f t="shared" si="62"/>
        <v>no</v>
      </c>
      <c r="Y1293" t="s">
        <v>6006</v>
      </c>
    </row>
    <row r="1294" spans="1:25" x14ac:dyDescent="0.25">
      <c r="A1294" t="s">
        <v>1651</v>
      </c>
      <c r="B1294" t="s">
        <v>401</v>
      </c>
      <c r="C1294" t="s">
        <v>2637</v>
      </c>
      <c r="D1294" t="s">
        <v>2638</v>
      </c>
      <c r="E1294" t="s">
        <v>2642</v>
      </c>
      <c r="F1294">
        <v>3</v>
      </c>
      <c r="G1294" t="s">
        <v>6020</v>
      </c>
      <c r="H1294">
        <v>2024</v>
      </c>
      <c r="I1294" t="s">
        <v>4</v>
      </c>
      <c r="J1294" t="s">
        <v>6007</v>
      </c>
      <c r="K1294" t="s">
        <v>5</v>
      </c>
      <c r="L1294" t="s">
        <v>2640</v>
      </c>
      <c r="P1294" s="4">
        <f t="shared" si="60"/>
        <v>94</v>
      </c>
      <c r="Q1294" s="4">
        <v>94</v>
      </c>
      <c r="R1294" s="1">
        <f t="shared" si="61"/>
        <v>1</v>
      </c>
      <c r="S1294">
        <v>1</v>
      </c>
      <c r="T1294" t="s">
        <v>7</v>
      </c>
      <c r="U1294" t="str">
        <f t="shared" si="62"/>
        <v>no</v>
      </c>
      <c r="Y1294" t="s">
        <v>6006</v>
      </c>
    </row>
    <row r="1295" spans="1:25" x14ac:dyDescent="0.25">
      <c r="A1295" t="s">
        <v>1651</v>
      </c>
      <c r="B1295" t="s">
        <v>401</v>
      </c>
      <c r="C1295" t="s">
        <v>1688</v>
      </c>
      <c r="E1295" t="s">
        <v>2643</v>
      </c>
      <c r="F1295">
        <v>3</v>
      </c>
      <c r="G1295" t="s">
        <v>6020</v>
      </c>
      <c r="H1295">
        <v>2024</v>
      </c>
      <c r="I1295" t="s">
        <v>4</v>
      </c>
      <c r="J1295" t="s">
        <v>6007</v>
      </c>
      <c r="K1295" t="s">
        <v>5</v>
      </c>
      <c r="L1295" t="s">
        <v>1690</v>
      </c>
      <c r="P1295" s="4">
        <f t="shared" si="60"/>
        <v>258</v>
      </c>
      <c r="Q1295" s="4">
        <v>258</v>
      </c>
      <c r="R1295" s="1">
        <f t="shared" si="61"/>
        <v>1</v>
      </c>
      <c r="S1295">
        <v>1</v>
      </c>
      <c r="T1295" t="s">
        <v>7</v>
      </c>
      <c r="U1295" t="str">
        <f t="shared" si="62"/>
        <v>no</v>
      </c>
      <c r="Y1295" t="s">
        <v>6006</v>
      </c>
    </row>
    <row r="1296" spans="1:25" x14ac:dyDescent="0.25">
      <c r="A1296" t="s">
        <v>1651</v>
      </c>
      <c r="B1296" t="s">
        <v>401</v>
      </c>
      <c r="C1296" t="s">
        <v>1688</v>
      </c>
      <c r="E1296" t="s">
        <v>2644</v>
      </c>
      <c r="F1296">
        <v>3</v>
      </c>
      <c r="G1296" t="s">
        <v>6020</v>
      </c>
      <c r="H1296">
        <v>2024</v>
      </c>
      <c r="I1296" t="s">
        <v>4</v>
      </c>
      <c r="J1296" t="s">
        <v>6007</v>
      </c>
      <c r="K1296" t="s">
        <v>5</v>
      </c>
      <c r="L1296" t="s">
        <v>1690</v>
      </c>
      <c r="P1296" s="4">
        <f t="shared" si="60"/>
        <v>100</v>
      </c>
      <c r="Q1296" s="4">
        <v>100</v>
      </c>
      <c r="R1296" s="1">
        <f t="shared" si="61"/>
        <v>1</v>
      </c>
      <c r="S1296">
        <v>1</v>
      </c>
      <c r="T1296" t="s">
        <v>7</v>
      </c>
      <c r="U1296" t="str">
        <f t="shared" si="62"/>
        <v>no</v>
      </c>
      <c r="Y1296" t="s">
        <v>6006</v>
      </c>
    </row>
    <row r="1297" spans="1:25" x14ac:dyDescent="0.25">
      <c r="A1297" t="s">
        <v>1651</v>
      </c>
      <c r="B1297" t="s">
        <v>401</v>
      </c>
      <c r="C1297" t="s">
        <v>1688</v>
      </c>
      <c r="E1297" t="s">
        <v>2645</v>
      </c>
      <c r="F1297">
        <v>3</v>
      </c>
      <c r="G1297" t="s">
        <v>6020</v>
      </c>
      <c r="H1297">
        <v>2024</v>
      </c>
      <c r="I1297" t="s">
        <v>4</v>
      </c>
      <c r="J1297" t="s">
        <v>6007</v>
      </c>
      <c r="K1297" t="s">
        <v>5</v>
      </c>
      <c r="L1297" t="s">
        <v>1690</v>
      </c>
      <c r="P1297" s="4">
        <f t="shared" si="60"/>
        <v>300.3</v>
      </c>
      <c r="Q1297" s="4">
        <v>300.3</v>
      </c>
      <c r="R1297" s="1">
        <f t="shared" si="61"/>
        <v>1</v>
      </c>
      <c r="S1297">
        <v>1</v>
      </c>
      <c r="T1297" t="s">
        <v>7</v>
      </c>
      <c r="U1297" t="str">
        <f t="shared" si="62"/>
        <v>no</v>
      </c>
      <c r="Y1297" t="s">
        <v>6006</v>
      </c>
    </row>
    <row r="1298" spans="1:25" x14ac:dyDescent="0.25">
      <c r="A1298" t="s">
        <v>1651</v>
      </c>
      <c r="B1298" t="s">
        <v>401</v>
      </c>
      <c r="C1298" t="s">
        <v>1688</v>
      </c>
      <c r="E1298" t="s">
        <v>2646</v>
      </c>
      <c r="F1298">
        <v>3</v>
      </c>
      <c r="G1298" t="s">
        <v>6020</v>
      </c>
      <c r="H1298">
        <v>2024</v>
      </c>
      <c r="I1298" t="s">
        <v>4</v>
      </c>
      <c r="J1298" t="s">
        <v>6007</v>
      </c>
      <c r="K1298" t="s">
        <v>5</v>
      </c>
      <c r="L1298" t="s">
        <v>1690</v>
      </c>
      <c r="P1298" s="4">
        <f t="shared" si="60"/>
        <v>260</v>
      </c>
      <c r="Q1298" s="4">
        <v>260</v>
      </c>
      <c r="R1298" s="1">
        <f t="shared" si="61"/>
        <v>1</v>
      </c>
      <c r="S1298">
        <v>1</v>
      </c>
      <c r="T1298" t="s">
        <v>7</v>
      </c>
      <c r="U1298" t="str">
        <f t="shared" si="62"/>
        <v>no</v>
      </c>
      <c r="Y1298" t="s">
        <v>6006</v>
      </c>
    </row>
    <row r="1299" spans="1:25" x14ac:dyDescent="0.25">
      <c r="A1299" t="s">
        <v>1651</v>
      </c>
      <c r="B1299" t="s">
        <v>401</v>
      </c>
      <c r="C1299" t="s">
        <v>1688</v>
      </c>
      <c r="E1299" t="s">
        <v>2647</v>
      </c>
      <c r="F1299">
        <v>3</v>
      </c>
      <c r="G1299" t="s">
        <v>6020</v>
      </c>
      <c r="H1299">
        <v>2024</v>
      </c>
      <c r="I1299" t="s">
        <v>4</v>
      </c>
      <c r="J1299" t="s">
        <v>6007</v>
      </c>
      <c r="K1299" t="s">
        <v>5</v>
      </c>
      <c r="L1299" t="s">
        <v>1690</v>
      </c>
      <c r="P1299" s="4">
        <f t="shared" si="60"/>
        <v>85.5</v>
      </c>
      <c r="Q1299" s="4">
        <v>85.5</v>
      </c>
      <c r="R1299" s="1">
        <f t="shared" si="61"/>
        <v>1</v>
      </c>
      <c r="S1299">
        <v>1</v>
      </c>
      <c r="T1299" t="s">
        <v>7</v>
      </c>
      <c r="U1299" t="str">
        <f t="shared" si="62"/>
        <v>no</v>
      </c>
      <c r="Y1299" t="s">
        <v>6006</v>
      </c>
    </row>
    <row r="1300" spans="1:25" x14ac:dyDescent="0.25">
      <c r="A1300" t="s">
        <v>1651</v>
      </c>
      <c r="B1300" t="s">
        <v>401</v>
      </c>
      <c r="C1300" t="s">
        <v>1688</v>
      </c>
      <c r="E1300" t="s">
        <v>2648</v>
      </c>
      <c r="F1300">
        <v>3</v>
      </c>
      <c r="G1300" t="s">
        <v>6020</v>
      </c>
      <c r="H1300">
        <v>2024</v>
      </c>
      <c r="I1300" t="s">
        <v>4</v>
      </c>
      <c r="J1300" t="s">
        <v>6007</v>
      </c>
      <c r="K1300" t="s">
        <v>5</v>
      </c>
      <c r="L1300" t="s">
        <v>1690</v>
      </c>
      <c r="P1300" s="4">
        <f t="shared" si="60"/>
        <v>66.400000000000006</v>
      </c>
      <c r="Q1300" s="4">
        <v>66.400000000000006</v>
      </c>
      <c r="R1300" s="1">
        <f t="shared" si="61"/>
        <v>1</v>
      </c>
      <c r="S1300">
        <v>1</v>
      </c>
      <c r="T1300" t="s">
        <v>7</v>
      </c>
      <c r="U1300" t="str">
        <f t="shared" si="62"/>
        <v>no</v>
      </c>
      <c r="Y1300" t="s">
        <v>6006</v>
      </c>
    </row>
    <row r="1301" spans="1:25" x14ac:dyDescent="0.25">
      <c r="A1301" t="s">
        <v>1651</v>
      </c>
      <c r="B1301" t="s">
        <v>401</v>
      </c>
      <c r="C1301" t="s">
        <v>1717</v>
      </c>
      <c r="E1301" t="s">
        <v>2649</v>
      </c>
      <c r="F1301">
        <v>3</v>
      </c>
      <c r="G1301" t="s">
        <v>6020</v>
      </c>
      <c r="H1301">
        <v>2024</v>
      </c>
      <c r="I1301" t="s">
        <v>4</v>
      </c>
      <c r="J1301" t="s">
        <v>6007</v>
      </c>
      <c r="K1301" t="s">
        <v>5</v>
      </c>
      <c r="L1301" t="s">
        <v>2650</v>
      </c>
      <c r="P1301" s="4">
        <f t="shared" si="60"/>
        <v>74.8</v>
      </c>
      <c r="Q1301" s="4">
        <v>74.8</v>
      </c>
      <c r="R1301" s="1">
        <f t="shared" si="61"/>
        <v>1</v>
      </c>
      <c r="S1301">
        <v>1</v>
      </c>
      <c r="T1301" t="s">
        <v>7</v>
      </c>
      <c r="U1301" t="str">
        <f t="shared" si="62"/>
        <v>no</v>
      </c>
      <c r="Y1301" t="s">
        <v>6006</v>
      </c>
    </row>
    <row r="1302" spans="1:25" x14ac:dyDescent="0.25">
      <c r="A1302" t="s">
        <v>1651</v>
      </c>
      <c r="B1302" t="s">
        <v>401</v>
      </c>
      <c r="C1302" t="s">
        <v>412</v>
      </c>
      <c r="E1302" t="s">
        <v>2651</v>
      </c>
      <c r="F1302">
        <v>3</v>
      </c>
      <c r="G1302" t="s">
        <v>6020</v>
      </c>
      <c r="H1302">
        <v>2024</v>
      </c>
      <c r="I1302" t="s">
        <v>4</v>
      </c>
      <c r="J1302" t="s">
        <v>6007</v>
      </c>
      <c r="K1302" t="s">
        <v>5</v>
      </c>
      <c r="L1302" t="s">
        <v>2652</v>
      </c>
      <c r="P1302" s="4">
        <f t="shared" si="60"/>
        <v>96</v>
      </c>
      <c r="Q1302" s="4">
        <v>96</v>
      </c>
      <c r="R1302" s="1">
        <f t="shared" si="61"/>
        <v>1</v>
      </c>
      <c r="S1302">
        <v>1</v>
      </c>
      <c r="T1302" t="s">
        <v>7</v>
      </c>
      <c r="U1302" t="str">
        <f t="shared" si="62"/>
        <v>no</v>
      </c>
      <c r="Y1302" t="s">
        <v>6006</v>
      </c>
    </row>
    <row r="1303" spans="1:25" x14ac:dyDescent="0.25">
      <c r="A1303" t="s">
        <v>1651</v>
      </c>
      <c r="B1303" t="s">
        <v>401</v>
      </c>
      <c r="C1303" t="s">
        <v>1727</v>
      </c>
      <c r="D1303" t="s">
        <v>2653</v>
      </c>
      <c r="E1303" t="s">
        <v>2654</v>
      </c>
      <c r="F1303">
        <v>3</v>
      </c>
      <c r="G1303" t="s">
        <v>6020</v>
      </c>
      <c r="H1303">
        <v>2024</v>
      </c>
      <c r="I1303" t="s">
        <v>4</v>
      </c>
      <c r="J1303" t="s">
        <v>6007</v>
      </c>
      <c r="K1303" t="s">
        <v>5</v>
      </c>
      <c r="L1303" t="s">
        <v>2655</v>
      </c>
      <c r="P1303" s="4">
        <f t="shared" si="60"/>
        <v>485</v>
      </c>
      <c r="Q1303" s="4">
        <v>485</v>
      </c>
      <c r="R1303" s="1">
        <f t="shared" si="61"/>
        <v>1</v>
      </c>
      <c r="S1303">
        <v>1</v>
      </c>
      <c r="T1303" t="s">
        <v>7</v>
      </c>
      <c r="U1303" t="str">
        <f t="shared" si="62"/>
        <v>no</v>
      </c>
      <c r="Y1303" t="s">
        <v>6006</v>
      </c>
    </row>
    <row r="1304" spans="1:25" x14ac:dyDescent="0.25">
      <c r="A1304" t="s">
        <v>1651</v>
      </c>
      <c r="B1304" t="s">
        <v>401</v>
      </c>
      <c r="C1304" t="s">
        <v>1727</v>
      </c>
      <c r="D1304" t="s">
        <v>2653</v>
      </c>
      <c r="E1304" t="s">
        <v>2656</v>
      </c>
      <c r="F1304">
        <v>3</v>
      </c>
      <c r="G1304" t="s">
        <v>6020</v>
      </c>
      <c r="H1304">
        <v>2024</v>
      </c>
      <c r="I1304" t="s">
        <v>4</v>
      </c>
      <c r="J1304" t="s">
        <v>6007</v>
      </c>
      <c r="K1304" t="s">
        <v>5</v>
      </c>
      <c r="L1304" t="s">
        <v>2655</v>
      </c>
      <c r="P1304" s="4">
        <f t="shared" si="60"/>
        <v>497</v>
      </c>
      <c r="Q1304" s="4">
        <v>497</v>
      </c>
      <c r="R1304" s="1">
        <f t="shared" si="61"/>
        <v>1</v>
      </c>
      <c r="S1304">
        <v>1</v>
      </c>
      <c r="T1304" t="s">
        <v>7</v>
      </c>
      <c r="U1304" t="str">
        <f t="shared" si="62"/>
        <v>no</v>
      </c>
      <c r="Y1304" t="s">
        <v>6006</v>
      </c>
    </row>
    <row r="1305" spans="1:25" x14ac:dyDescent="0.25">
      <c r="A1305" t="s">
        <v>1651</v>
      </c>
      <c r="B1305" t="s">
        <v>401</v>
      </c>
      <c r="C1305" t="s">
        <v>1727</v>
      </c>
      <c r="D1305" t="s">
        <v>2657</v>
      </c>
      <c r="E1305" t="s">
        <v>2658</v>
      </c>
      <c r="F1305">
        <v>3</v>
      </c>
      <c r="G1305" t="s">
        <v>6020</v>
      </c>
      <c r="H1305">
        <v>2024</v>
      </c>
      <c r="I1305" t="s">
        <v>4</v>
      </c>
      <c r="J1305" t="s">
        <v>6007</v>
      </c>
      <c r="K1305" t="s">
        <v>5</v>
      </c>
      <c r="L1305" t="s">
        <v>1732</v>
      </c>
      <c r="P1305" s="4">
        <f t="shared" si="60"/>
        <v>100.015</v>
      </c>
      <c r="Q1305" s="4">
        <v>100.015</v>
      </c>
      <c r="R1305" s="1">
        <f t="shared" si="61"/>
        <v>1</v>
      </c>
      <c r="S1305">
        <v>1</v>
      </c>
      <c r="T1305" t="s">
        <v>7</v>
      </c>
      <c r="U1305" t="str">
        <f t="shared" si="62"/>
        <v>no</v>
      </c>
      <c r="Y1305" t="s">
        <v>6006</v>
      </c>
    </row>
    <row r="1306" spans="1:25" x14ac:dyDescent="0.25">
      <c r="A1306" t="s">
        <v>1651</v>
      </c>
      <c r="B1306" t="s">
        <v>401</v>
      </c>
      <c r="C1306" t="s">
        <v>1727</v>
      </c>
      <c r="E1306" t="s">
        <v>2659</v>
      </c>
      <c r="F1306">
        <v>3</v>
      </c>
      <c r="G1306" t="s">
        <v>6020</v>
      </c>
      <c r="H1306">
        <v>2024</v>
      </c>
      <c r="I1306" t="s">
        <v>4</v>
      </c>
      <c r="J1306" t="s">
        <v>6007</v>
      </c>
      <c r="K1306" t="s">
        <v>5</v>
      </c>
      <c r="L1306" t="s">
        <v>1732</v>
      </c>
      <c r="P1306" s="4">
        <f t="shared" si="60"/>
        <v>100.32</v>
      </c>
      <c r="Q1306" s="4">
        <v>100.32</v>
      </c>
      <c r="R1306" s="1">
        <f t="shared" si="61"/>
        <v>1</v>
      </c>
      <c r="S1306">
        <v>1</v>
      </c>
      <c r="T1306" t="s">
        <v>7</v>
      </c>
      <c r="U1306" t="str">
        <f t="shared" si="62"/>
        <v>no</v>
      </c>
      <c r="Y1306" t="s">
        <v>6006</v>
      </c>
    </row>
    <row r="1307" spans="1:25" x14ac:dyDescent="0.25">
      <c r="A1307" t="s">
        <v>1651</v>
      </c>
      <c r="B1307" t="s">
        <v>1659</v>
      </c>
      <c r="C1307" t="s">
        <v>1761</v>
      </c>
      <c r="D1307" t="s">
        <v>2660</v>
      </c>
      <c r="E1307" t="s">
        <v>2661</v>
      </c>
      <c r="F1307">
        <v>3</v>
      </c>
      <c r="G1307" t="s">
        <v>6020</v>
      </c>
      <c r="H1307">
        <v>2024</v>
      </c>
      <c r="I1307" t="s">
        <v>4</v>
      </c>
      <c r="J1307" t="s">
        <v>6007</v>
      </c>
      <c r="K1307" t="s">
        <v>5</v>
      </c>
      <c r="L1307" t="s">
        <v>2662</v>
      </c>
      <c r="P1307" s="4">
        <f t="shared" si="60"/>
        <v>82</v>
      </c>
      <c r="Q1307" s="4">
        <v>82</v>
      </c>
      <c r="R1307" s="1">
        <f t="shared" si="61"/>
        <v>1</v>
      </c>
      <c r="S1307">
        <v>1</v>
      </c>
      <c r="T1307" t="s">
        <v>7</v>
      </c>
      <c r="U1307" t="str">
        <f t="shared" si="62"/>
        <v>no</v>
      </c>
      <c r="Y1307" t="s">
        <v>6006</v>
      </c>
    </row>
    <row r="1308" spans="1:25" x14ac:dyDescent="0.25">
      <c r="A1308" t="s">
        <v>1651</v>
      </c>
      <c r="B1308" t="s">
        <v>1659</v>
      </c>
      <c r="C1308" t="s">
        <v>1761</v>
      </c>
      <c r="D1308" t="s">
        <v>2660</v>
      </c>
      <c r="E1308" t="s">
        <v>2663</v>
      </c>
      <c r="F1308">
        <v>3</v>
      </c>
      <c r="G1308" t="s">
        <v>6020</v>
      </c>
      <c r="H1308">
        <v>2024</v>
      </c>
      <c r="I1308" t="s">
        <v>4</v>
      </c>
      <c r="J1308" t="s">
        <v>6007</v>
      </c>
      <c r="K1308" t="s">
        <v>5</v>
      </c>
      <c r="L1308" t="s">
        <v>2662</v>
      </c>
      <c r="P1308" s="4">
        <f t="shared" si="60"/>
        <v>52</v>
      </c>
      <c r="Q1308" s="4">
        <v>52</v>
      </c>
      <c r="R1308" s="1">
        <f t="shared" si="61"/>
        <v>1</v>
      </c>
      <c r="S1308">
        <v>1</v>
      </c>
      <c r="T1308" t="s">
        <v>7</v>
      </c>
      <c r="U1308" t="str">
        <f t="shared" si="62"/>
        <v>no</v>
      </c>
      <c r="Y1308" t="s">
        <v>6006</v>
      </c>
    </row>
    <row r="1309" spans="1:25" x14ac:dyDescent="0.25">
      <c r="A1309" t="s">
        <v>1651</v>
      </c>
      <c r="B1309" t="s">
        <v>1659</v>
      </c>
      <c r="C1309" t="s">
        <v>1770</v>
      </c>
      <c r="E1309" t="s">
        <v>2664</v>
      </c>
      <c r="F1309">
        <v>3</v>
      </c>
      <c r="G1309" t="s">
        <v>6020</v>
      </c>
      <c r="H1309">
        <v>2024</v>
      </c>
      <c r="I1309" t="s">
        <v>4</v>
      </c>
      <c r="J1309" t="s">
        <v>6007</v>
      </c>
      <c r="K1309" t="s">
        <v>5</v>
      </c>
      <c r="L1309" t="s">
        <v>1773</v>
      </c>
      <c r="M1309" t="s">
        <v>1723</v>
      </c>
      <c r="P1309" s="4">
        <f t="shared" si="60"/>
        <v>82</v>
      </c>
      <c r="Q1309" s="4">
        <v>82</v>
      </c>
      <c r="R1309" s="1">
        <f t="shared" si="61"/>
        <v>1</v>
      </c>
      <c r="S1309">
        <v>1</v>
      </c>
      <c r="T1309" t="s">
        <v>7</v>
      </c>
      <c r="U1309" t="str">
        <f t="shared" si="62"/>
        <v>no</v>
      </c>
      <c r="Y1309" t="s">
        <v>6006</v>
      </c>
    </row>
    <row r="1310" spans="1:25" x14ac:dyDescent="0.25">
      <c r="A1310" t="s">
        <v>1651</v>
      </c>
      <c r="B1310" t="s">
        <v>401</v>
      </c>
      <c r="C1310" t="s">
        <v>1780</v>
      </c>
      <c r="D1310" t="s">
        <v>1781</v>
      </c>
      <c r="E1310" t="s">
        <v>2665</v>
      </c>
      <c r="F1310">
        <v>3</v>
      </c>
      <c r="G1310" t="s">
        <v>6020</v>
      </c>
      <c r="H1310">
        <v>2024</v>
      </c>
      <c r="I1310" t="s">
        <v>4</v>
      </c>
      <c r="J1310" t="s">
        <v>6007</v>
      </c>
      <c r="K1310" t="s">
        <v>5</v>
      </c>
      <c r="L1310" t="s">
        <v>2666</v>
      </c>
      <c r="P1310" s="4">
        <f t="shared" si="60"/>
        <v>100</v>
      </c>
      <c r="Q1310" s="4">
        <v>100</v>
      </c>
      <c r="R1310" s="1">
        <f t="shared" si="61"/>
        <v>1</v>
      </c>
      <c r="S1310">
        <v>1</v>
      </c>
      <c r="T1310" t="s">
        <v>7</v>
      </c>
      <c r="U1310" t="str">
        <f t="shared" si="62"/>
        <v>no</v>
      </c>
      <c r="Y1310" t="s">
        <v>6006</v>
      </c>
    </row>
    <row r="1311" spans="1:25" x14ac:dyDescent="0.25">
      <c r="A1311" t="s">
        <v>1651</v>
      </c>
      <c r="B1311" t="s">
        <v>401</v>
      </c>
      <c r="C1311" t="s">
        <v>1780</v>
      </c>
      <c r="D1311" t="s">
        <v>1781</v>
      </c>
      <c r="E1311" t="s">
        <v>2667</v>
      </c>
      <c r="F1311">
        <v>3</v>
      </c>
      <c r="G1311" t="s">
        <v>6020</v>
      </c>
      <c r="H1311">
        <v>2024</v>
      </c>
      <c r="I1311" t="s">
        <v>4</v>
      </c>
      <c r="J1311" t="s">
        <v>6007</v>
      </c>
      <c r="K1311" t="s">
        <v>5</v>
      </c>
      <c r="L1311" t="s">
        <v>2666</v>
      </c>
      <c r="P1311" s="4">
        <f t="shared" si="60"/>
        <v>100</v>
      </c>
      <c r="Q1311" s="4">
        <v>100</v>
      </c>
      <c r="R1311" s="1">
        <f t="shared" si="61"/>
        <v>1</v>
      </c>
      <c r="S1311">
        <v>1</v>
      </c>
      <c r="T1311" t="s">
        <v>7</v>
      </c>
      <c r="U1311" t="str">
        <f t="shared" si="62"/>
        <v>no</v>
      </c>
      <c r="Y1311" t="s">
        <v>6006</v>
      </c>
    </row>
    <row r="1312" spans="1:25" x14ac:dyDescent="0.25">
      <c r="A1312" t="s">
        <v>1651</v>
      </c>
      <c r="B1312" t="s">
        <v>401</v>
      </c>
      <c r="C1312" t="s">
        <v>1780</v>
      </c>
      <c r="D1312" t="s">
        <v>1781</v>
      </c>
      <c r="E1312" t="s">
        <v>2668</v>
      </c>
      <c r="F1312">
        <v>3</v>
      </c>
      <c r="G1312" t="s">
        <v>6020</v>
      </c>
      <c r="H1312">
        <v>2024</v>
      </c>
      <c r="I1312" t="s">
        <v>4</v>
      </c>
      <c r="J1312" t="s">
        <v>6007</v>
      </c>
      <c r="K1312" t="s">
        <v>5</v>
      </c>
      <c r="L1312" t="s">
        <v>2666</v>
      </c>
      <c r="P1312" s="4">
        <f t="shared" si="60"/>
        <v>100</v>
      </c>
      <c r="Q1312" s="4">
        <v>100</v>
      </c>
      <c r="R1312" s="1">
        <f t="shared" si="61"/>
        <v>1</v>
      </c>
      <c r="S1312">
        <v>1</v>
      </c>
      <c r="T1312" t="s">
        <v>7</v>
      </c>
      <c r="U1312" t="str">
        <f t="shared" si="62"/>
        <v>no</v>
      </c>
      <c r="Y1312" t="s">
        <v>6006</v>
      </c>
    </row>
    <row r="1313" spans="1:25" x14ac:dyDescent="0.25">
      <c r="A1313" t="s">
        <v>1651</v>
      </c>
      <c r="B1313" t="s">
        <v>401</v>
      </c>
      <c r="C1313" t="s">
        <v>1780</v>
      </c>
      <c r="D1313" t="s">
        <v>1781</v>
      </c>
      <c r="E1313" t="s">
        <v>2669</v>
      </c>
      <c r="F1313">
        <v>3</v>
      </c>
      <c r="G1313" t="s">
        <v>6020</v>
      </c>
      <c r="H1313">
        <v>2024</v>
      </c>
      <c r="I1313" t="s">
        <v>4</v>
      </c>
      <c r="J1313" t="s">
        <v>6007</v>
      </c>
      <c r="K1313" t="s">
        <v>5</v>
      </c>
      <c r="L1313" t="s">
        <v>2666</v>
      </c>
      <c r="P1313" s="4">
        <f t="shared" si="60"/>
        <v>100</v>
      </c>
      <c r="Q1313" s="4">
        <v>100</v>
      </c>
      <c r="R1313" s="1">
        <f t="shared" si="61"/>
        <v>1</v>
      </c>
      <c r="S1313">
        <v>1</v>
      </c>
      <c r="T1313" t="s">
        <v>7</v>
      </c>
      <c r="U1313" t="str">
        <f t="shared" si="62"/>
        <v>no</v>
      </c>
      <c r="Y1313" t="s">
        <v>6006</v>
      </c>
    </row>
    <row r="1314" spans="1:25" x14ac:dyDescent="0.25">
      <c r="A1314" t="s">
        <v>1651</v>
      </c>
      <c r="B1314" t="s">
        <v>401</v>
      </c>
      <c r="C1314" t="s">
        <v>1780</v>
      </c>
      <c r="D1314" t="s">
        <v>1781</v>
      </c>
      <c r="E1314" t="s">
        <v>2670</v>
      </c>
      <c r="F1314">
        <v>3</v>
      </c>
      <c r="G1314" t="s">
        <v>6020</v>
      </c>
      <c r="H1314">
        <v>2024</v>
      </c>
      <c r="I1314" t="s">
        <v>4</v>
      </c>
      <c r="J1314" t="s">
        <v>6007</v>
      </c>
      <c r="K1314" t="s">
        <v>5</v>
      </c>
      <c r="L1314" t="s">
        <v>2666</v>
      </c>
      <c r="P1314" s="4">
        <f t="shared" si="60"/>
        <v>100</v>
      </c>
      <c r="Q1314" s="4">
        <v>100</v>
      </c>
      <c r="R1314" s="1">
        <f t="shared" si="61"/>
        <v>1</v>
      </c>
      <c r="S1314">
        <v>1</v>
      </c>
      <c r="T1314" t="s">
        <v>7</v>
      </c>
      <c r="U1314" t="str">
        <f t="shared" si="62"/>
        <v>no</v>
      </c>
      <c r="Y1314" t="s">
        <v>6006</v>
      </c>
    </row>
    <row r="1315" spans="1:25" x14ac:dyDescent="0.25">
      <c r="A1315" t="s">
        <v>1651</v>
      </c>
      <c r="B1315" t="s">
        <v>401</v>
      </c>
      <c r="C1315" t="s">
        <v>1780</v>
      </c>
      <c r="D1315" t="s">
        <v>1781</v>
      </c>
      <c r="E1315" t="s">
        <v>2671</v>
      </c>
      <c r="F1315">
        <v>3</v>
      </c>
      <c r="G1315" t="s">
        <v>6020</v>
      </c>
      <c r="H1315">
        <v>2024</v>
      </c>
      <c r="I1315" t="s">
        <v>4</v>
      </c>
      <c r="J1315" t="s">
        <v>6007</v>
      </c>
      <c r="K1315" t="s">
        <v>5</v>
      </c>
      <c r="L1315" t="s">
        <v>2666</v>
      </c>
      <c r="P1315" s="4">
        <f t="shared" si="60"/>
        <v>100</v>
      </c>
      <c r="Q1315" s="4">
        <v>100</v>
      </c>
      <c r="R1315" s="1">
        <f t="shared" si="61"/>
        <v>1</v>
      </c>
      <c r="S1315">
        <v>1</v>
      </c>
      <c r="T1315" t="s">
        <v>7</v>
      </c>
      <c r="U1315" t="str">
        <f t="shared" si="62"/>
        <v>no</v>
      </c>
      <c r="Y1315" t="s">
        <v>6006</v>
      </c>
    </row>
    <row r="1316" spans="1:25" x14ac:dyDescent="0.25">
      <c r="A1316" t="s">
        <v>1651</v>
      </c>
      <c r="B1316" t="s">
        <v>401</v>
      </c>
      <c r="C1316" t="s">
        <v>1780</v>
      </c>
      <c r="D1316" t="s">
        <v>1781</v>
      </c>
      <c r="E1316" t="s">
        <v>2672</v>
      </c>
      <c r="F1316">
        <v>3</v>
      </c>
      <c r="G1316" t="s">
        <v>6020</v>
      </c>
      <c r="H1316">
        <v>2024</v>
      </c>
      <c r="I1316" t="s">
        <v>4</v>
      </c>
      <c r="J1316" t="s">
        <v>6007</v>
      </c>
      <c r="K1316" t="s">
        <v>5</v>
      </c>
      <c r="L1316" t="s">
        <v>2666</v>
      </c>
      <c r="P1316" s="4">
        <f t="shared" si="60"/>
        <v>100</v>
      </c>
      <c r="Q1316" s="4">
        <v>100</v>
      </c>
      <c r="R1316" s="1">
        <f t="shared" si="61"/>
        <v>1</v>
      </c>
      <c r="S1316">
        <v>1</v>
      </c>
      <c r="T1316" t="s">
        <v>7</v>
      </c>
      <c r="U1316" t="str">
        <f t="shared" si="62"/>
        <v>no</v>
      </c>
      <c r="Y1316" t="s">
        <v>6006</v>
      </c>
    </row>
    <row r="1317" spans="1:25" x14ac:dyDescent="0.25">
      <c r="A1317" t="s">
        <v>1651</v>
      </c>
      <c r="B1317" t="s">
        <v>401</v>
      </c>
      <c r="C1317" t="s">
        <v>1780</v>
      </c>
      <c r="D1317" t="s">
        <v>1781</v>
      </c>
      <c r="E1317" t="s">
        <v>2673</v>
      </c>
      <c r="F1317">
        <v>3</v>
      </c>
      <c r="G1317" t="s">
        <v>6020</v>
      </c>
      <c r="H1317">
        <v>2024</v>
      </c>
      <c r="I1317" t="s">
        <v>4</v>
      </c>
      <c r="J1317" t="s">
        <v>6007</v>
      </c>
      <c r="K1317" t="s">
        <v>5</v>
      </c>
      <c r="L1317" t="s">
        <v>2666</v>
      </c>
      <c r="P1317" s="4">
        <f t="shared" si="60"/>
        <v>100</v>
      </c>
      <c r="Q1317" s="4">
        <v>100</v>
      </c>
      <c r="R1317" s="1">
        <f t="shared" si="61"/>
        <v>1</v>
      </c>
      <c r="S1317">
        <v>1</v>
      </c>
      <c r="T1317" t="s">
        <v>7</v>
      </c>
      <c r="U1317" t="str">
        <f t="shared" si="62"/>
        <v>no</v>
      </c>
      <c r="Y1317" t="s">
        <v>6006</v>
      </c>
    </row>
    <row r="1318" spans="1:25" x14ac:dyDescent="0.25">
      <c r="A1318" t="s">
        <v>1651</v>
      </c>
      <c r="B1318" t="s">
        <v>401</v>
      </c>
      <c r="C1318" t="s">
        <v>1780</v>
      </c>
      <c r="D1318" t="s">
        <v>1781</v>
      </c>
      <c r="E1318" t="s">
        <v>2674</v>
      </c>
      <c r="F1318">
        <v>3</v>
      </c>
      <c r="G1318" t="s">
        <v>6020</v>
      </c>
      <c r="H1318">
        <v>2024</v>
      </c>
      <c r="I1318" t="s">
        <v>4</v>
      </c>
      <c r="J1318" t="s">
        <v>6007</v>
      </c>
      <c r="K1318" t="s">
        <v>5</v>
      </c>
      <c r="L1318" t="s">
        <v>2666</v>
      </c>
      <c r="P1318" s="4">
        <f t="shared" si="60"/>
        <v>100</v>
      </c>
      <c r="Q1318" s="4">
        <v>100</v>
      </c>
      <c r="R1318" s="1">
        <f t="shared" si="61"/>
        <v>1</v>
      </c>
      <c r="S1318">
        <v>1</v>
      </c>
      <c r="T1318" t="s">
        <v>7</v>
      </c>
      <c r="U1318" t="str">
        <f t="shared" si="62"/>
        <v>no</v>
      </c>
      <c r="Y1318" t="s">
        <v>6006</v>
      </c>
    </row>
    <row r="1319" spans="1:25" x14ac:dyDescent="0.25">
      <c r="A1319" t="s">
        <v>1651</v>
      </c>
      <c r="B1319" t="s">
        <v>401</v>
      </c>
      <c r="C1319" t="s">
        <v>1780</v>
      </c>
      <c r="D1319" t="s">
        <v>1785</v>
      </c>
      <c r="E1319" t="s">
        <v>2675</v>
      </c>
      <c r="F1319">
        <v>3</v>
      </c>
      <c r="G1319" t="s">
        <v>6020</v>
      </c>
      <c r="H1319">
        <v>2024</v>
      </c>
      <c r="I1319" t="s">
        <v>4</v>
      </c>
      <c r="J1319" t="s">
        <v>6007</v>
      </c>
      <c r="K1319" t="s">
        <v>5</v>
      </c>
      <c r="L1319" t="s">
        <v>2666</v>
      </c>
      <c r="P1319" s="4">
        <f t="shared" si="60"/>
        <v>97</v>
      </c>
      <c r="Q1319" s="4">
        <v>97</v>
      </c>
      <c r="R1319" s="1">
        <f t="shared" si="61"/>
        <v>1</v>
      </c>
      <c r="S1319">
        <v>1</v>
      </c>
      <c r="T1319" t="s">
        <v>7</v>
      </c>
      <c r="U1319" t="str">
        <f t="shared" si="62"/>
        <v>no</v>
      </c>
      <c r="Y1319" t="s">
        <v>6006</v>
      </c>
    </row>
    <row r="1320" spans="1:25" x14ac:dyDescent="0.25">
      <c r="A1320" t="s">
        <v>1651</v>
      </c>
      <c r="B1320" t="s">
        <v>401</v>
      </c>
      <c r="C1320" t="s">
        <v>1780</v>
      </c>
      <c r="D1320" t="s">
        <v>1781</v>
      </c>
      <c r="E1320" t="s">
        <v>2676</v>
      </c>
      <c r="F1320">
        <v>3</v>
      </c>
      <c r="G1320" t="s">
        <v>6020</v>
      </c>
      <c r="H1320">
        <v>2024</v>
      </c>
      <c r="I1320" t="s">
        <v>4</v>
      </c>
      <c r="J1320" t="s">
        <v>6007</v>
      </c>
      <c r="K1320" t="s">
        <v>5</v>
      </c>
      <c r="L1320" t="s">
        <v>2666</v>
      </c>
      <c r="P1320" s="4">
        <f t="shared" si="60"/>
        <v>100</v>
      </c>
      <c r="Q1320" s="4">
        <v>100</v>
      </c>
      <c r="R1320" s="1">
        <f t="shared" si="61"/>
        <v>1</v>
      </c>
      <c r="S1320">
        <v>1</v>
      </c>
      <c r="T1320" t="s">
        <v>7</v>
      </c>
      <c r="U1320" t="str">
        <f t="shared" si="62"/>
        <v>no</v>
      </c>
      <c r="Y1320" t="s">
        <v>6006</v>
      </c>
    </row>
    <row r="1321" spans="1:25" x14ac:dyDescent="0.25">
      <c r="A1321" t="s">
        <v>1651</v>
      </c>
      <c r="B1321" t="s">
        <v>401</v>
      </c>
      <c r="C1321" t="s">
        <v>1780</v>
      </c>
      <c r="D1321" t="s">
        <v>1781</v>
      </c>
      <c r="E1321" t="s">
        <v>2677</v>
      </c>
      <c r="F1321">
        <v>3</v>
      </c>
      <c r="G1321" t="s">
        <v>6020</v>
      </c>
      <c r="H1321">
        <v>2024</v>
      </c>
      <c r="I1321" t="s">
        <v>4</v>
      </c>
      <c r="J1321" t="s">
        <v>6007</v>
      </c>
      <c r="K1321" t="s">
        <v>5</v>
      </c>
      <c r="L1321" t="s">
        <v>2666</v>
      </c>
      <c r="P1321" s="4">
        <f t="shared" si="60"/>
        <v>100</v>
      </c>
      <c r="Q1321" s="4">
        <v>100</v>
      </c>
      <c r="R1321" s="1">
        <f t="shared" si="61"/>
        <v>1</v>
      </c>
      <c r="S1321">
        <v>1</v>
      </c>
      <c r="T1321" t="s">
        <v>7</v>
      </c>
      <c r="U1321" t="str">
        <f t="shared" si="62"/>
        <v>no</v>
      </c>
      <c r="Y1321" t="s">
        <v>6006</v>
      </c>
    </row>
    <row r="1322" spans="1:25" x14ac:dyDescent="0.25">
      <c r="A1322" t="s">
        <v>1651</v>
      </c>
      <c r="B1322" t="s">
        <v>401</v>
      </c>
      <c r="C1322" t="s">
        <v>1780</v>
      </c>
      <c r="D1322" t="s">
        <v>1785</v>
      </c>
      <c r="E1322" t="s">
        <v>2678</v>
      </c>
      <c r="F1322">
        <v>3</v>
      </c>
      <c r="G1322" t="s">
        <v>6020</v>
      </c>
      <c r="H1322">
        <v>2024</v>
      </c>
      <c r="I1322" t="s">
        <v>4</v>
      </c>
      <c r="J1322" t="s">
        <v>6007</v>
      </c>
      <c r="K1322" t="s">
        <v>5</v>
      </c>
      <c r="L1322" t="s">
        <v>1783</v>
      </c>
      <c r="P1322" s="4">
        <f t="shared" si="60"/>
        <v>76.5</v>
      </c>
      <c r="Q1322" s="4">
        <v>76.5</v>
      </c>
      <c r="R1322" s="1">
        <f t="shared" si="61"/>
        <v>1</v>
      </c>
      <c r="S1322">
        <v>1</v>
      </c>
      <c r="T1322" t="s">
        <v>7</v>
      </c>
      <c r="U1322" t="str">
        <f t="shared" si="62"/>
        <v>no</v>
      </c>
      <c r="Y1322" t="s">
        <v>6006</v>
      </c>
    </row>
    <row r="1323" spans="1:25" x14ac:dyDescent="0.25">
      <c r="A1323" t="s">
        <v>1651</v>
      </c>
      <c r="B1323" t="s">
        <v>1659</v>
      </c>
      <c r="C1323" t="s">
        <v>1797</v>
      </c>
      <c r="D1323" t="s">
        <v>2679</v>
      </c>
      <c r="E1323" t="s">
        <v>2680</v>
      </c>
      <c r="F1323">
        <v>3</v>
      </c>
      <c r="G1323" t="s">
        <v>6020</v>
      </c>
      <c r="H1323">
        <v>2024</v>
      </c>
      <c r="I1323" t="s">
        <v>4</v>
      </c>
      <c r="J1323" t="s">
        <v>6007</v>
      </c>
      <c r="K1323" t="s">
        <v>5</v>
      </c>
      <c r="L1323" t="s">
        <v>1800</v>
      </c>
      <c r="P1323" s="4">
        <f t="shared" si="60"/>
        <v>84.6</v>
      </c>
      <c r="Q1323" s="4">
        <v>84.6</v>
      </c>
      <c r="R1323" s="1">
        <f t="shared" si="61"/>
        <v>1</v>
      </c>
      <c r="S1323">
        <v>1</v>
      </c>
      <c r="T1323" t="s">
        <v>7</v>
      </c>
      <c r="U1323" t="str">
        <f t="shared" si="62"/>
        <v>no</v>
      </c>
      <c r="Y1323" t="s">
        <v>6006</v>
      </c>
    </row>
    <row r="1324" spans="1:25" x14ac:dyDescent="0.25">
      <c r="A1324" t="s">
        <v>1651</v>
      </c>
      <c r="B1324" t="s">
        <v>1659</v>
      </c>
      <c r="C1324" t="s">
        <v>1805</v>
      </c>
      <c r="D1324" t="s">
        <v>1806</v>
      </c>
      <c r="E1324" t="s">
        <v>2681</v>
      </c>
      <c r="F1324">
        <v>3</v>
      </c>
      <c r="G1324" t="s">
        <v>6020</v>
      </c>
      <c r="H1324">
        <v>2024</v>
      </c>
      <c r="I1324" t="s">
        <v>4</v>
      </c>
      <c r="J1324" t="s">
        <v>6007</v>
      </c>
      <c r="K1324" t="s">
        <v>5</v>
      </c>
      <c r="L1324" t="s">
        <v>1808</v>
      </c>
      <c r="P1324" s="4">
        <f t="shared" si="60"/>
        <v>100</v>
      </c>
      <c r="Q1324" s="4">
        <v>100</v>
      </c>
      <c r="R1324" s="1">
        <f t="shared" si="61"/>
        <v>1</v>
      </c>
      <c r="S1324">
        <v>1</v>
      </c>
      <c r="T1324" t="s">
        <v>7</v>
      </c>
      <c r="U1324" t="str">
        <f t="shared" si="62"/>
        <v>no</v>
      </c>
      <c r="Y1324" t="s">
        <v>6006</v>
      </c>
    </row>
    <row r="1325" spans="1:25" x14ac:dyDescent="0.25">
      <c r="A1325" t="s">
        <v>1651</v>
      </c>
      <c r="B1325" t="s">
        <v>1659</v>
      </c>
      <c r="C1325" t="s">
        <v>1805</v>
      </c>
      <c r="D1325" t="s">
        <v>2682</v>
      </c>
      <c r="E1325" t="s">
        <v>2683</v>
      </c>
      <c r="F1325">
        <v>3</v>
      </c>
      <c r="G1325" t="s">
        <v>6020</v>
      </c>
      <c r="H1325">
        <v>2024</v>
      </c>
      <c r="I1325" t="s">
        <v>4</v>
      </c>
      <c r="J1325" t="s">
        <v>6007</v>
      </c>
      <c r="K1325" t="s">
        <v>5</v>
      </c>
      <c r="L1325" t="s">
        <v>2684</v>
      </c>
      <c r="P1325" s="4">
        <f t="shared" si="60"/>
        <v>84.42</v>
      </c>
      <c r="Q1325" s="4">
        <v>84.42</v>
      </c>
      <c r="R1325" s="1">
        <f t="shared" si="61"/>
        <v>1</v>
      </c>
      <c r="S1325">
        <v>1</v>
      </c>
      <c r="T1325" t="s">
        <v>7</v>
      </c>
      <c r="U1325" t="str">
        <f t="shared" si="62"/>
        <v>no</v>
      </c>
      <c r="Y1325" t="s">
        <v>6006</v>
      </c>
    </row>
    <row r="1326" spans="1:25" x14ac:dyDescent="0.25">
      <c r="A1326" t="s">
        <v>1651</v>
      </c>
      <c r="B1326" t="s">
        <v>1659</v>
      </c>
      <c r="C1326" t="s">
        <v>1805</v>
      </c>
      <c r="D1326" t="s">
        <v>2685</v>
      </c>
      <c r="E1326" t="s">
        <v>2686</v>
      </c>
      <c r="F1326">
        <v>3</v>
      </c>
      <c r="G1326" t="s">
        <v>6020</v>
      </c>
      <c r="H1326">
        <v>2024</v>
      </c>
      <c r="I1326" t="s">
        <v>4</v>
      </c>
      <c r="J1326" t="s">
        <v>6007</v>
      </c>
      <c r="K1326" t="s">
        <v>5</v>
      </c>
      <c r="L1326" t="s">
        <v>1811</v>
      </c>
      <c r="P1326" s="4">
        <f t="shared" si="60"/>
        <v>80</v>
      </c>
      <c r="Q1326" s="4">
        <v>80</v>
      </c>
      <c r="R1326" s="1">
        <f t="shared" si="61"/>
        <v>1</v>
      </c>
      <c r="S1326">
        <v>1</v>
      </c>
      <c r="T1326" t="s">
        <v>7</v>
      </c>
      <c r="U1326" t="str">
        <f t="shared" si="62"/>
        <v>no</v>
      </c>
      <c r="Y1326" t="s">
        <v>6006</v>
      </c>
    </row>
    <row r="1327" spans="1:25" x14ac:dyDescent="0.25">
      <c r="A1327" t="s">
        <v>1651</v>
      </c>
      <c r="B1327" t="s">
        <v>1659</v>
      </c>
      <c r="C1327" t="s">
        <v>1805</v>
      </c>
      <c r="D1327" t="s">
        <v>2687</v>
      </c>
      <c r="E1327" t="s">
        <v>2688</v>
      </c>
      <c r="F1327">
        <v>3</v>
      </c>
      <c r="G1327" t="s">
        <v>6020</v>
      </c>
      <c r="H1327">
        <v>2024</v>
      </c>
      <c r="I1327" t="s">
        <v>4</v>
      </c>
      <c r="J1327" t="s">
        <v>6007</v>
      </c>
      <c r="K1327" t="s">
        <v>334</v>
      </c>
      <c r="L1327" t="s">
        <v>2689</v>
      </c>
      <c r="P1327" s="4">
        <f t="shared" si="60"/>
        <v>75</v>
      </c>
      <c r="Q1327" s="4">
        <v>75</v>
      </c>
      <c r="R1327" s="1">
        <f t="shared" si="61"/>
        <v>1</v>
      </c>
      <c r="S1327">
        <v>1</v>
      </c>
      <c r="T1327" t="s">
        <v>7</v>
      </c>
      <c r="U1327" t="str">
        <f t="shared" si="62"/>
        <v>no</v>
      </c>
      <c r="Y1327" t="s">
        <v>6006</v>
      </c>
    </row>
    <row r="1328" spans="1:25" x14ac:dyDescent="0.25">
      <c r="A1328" t="s">
        <v>1651</v>
      </c>
      <c r="B1328" t="s">
        <v>1659</v>
      </c>
      <c r="C1328" t="s">
        <v>1805</v>
      </c>
      <c r="D1328" t="s">
        <v>1812</v>
      </c>
      <c r="E1328" t="s">
        <v>2690</v>
      </c>
      <c r="F1328">
        <v>3</v>
      </c>
      <c r="G1328" t="s">
        <v>6020</v>
      </c>
      <c r="H1328">
        <v>2024</v>
      </c>
      <c r="I1328" t="s">
        <v>4</v>
      </c>
      <c r="J1328" t="s">
        <v>6007</v>
      </c>
      <c r="K1328" t="s">
        <v>5</v>
      </c>
      <c r="L1328" t="s">
        <v>1814</v>
      </c>
      <c r="P1328" s="4">
        <f t="shared" si="60"/>
        <v>100</v>
      </c>
      <c r="Q1328" s="4">
        <v>100</v>
      </c>
      <c r="R1328" s="1">
        <f t="shared" si="61"/>
        <v>1</v>
      </c>
      <c r="S1328">
        <v>1</v>
      </c>
      <c r="T1328" t="s">
        <v>7</v>
      </c>
      <c r="U1328" t="str">
        <f t="shared" si="62"/>
        <v>no</v>
      </c>
      <c r="Y1328" t="s">
        <v>6006</v>
      </c>
    </row>
    <row r="1329" spans="1:25" x14ac:dyDescent="0.25">
      <c r="A1329" t="s">
        <v>1651</v>
      </c>
      <c r="B1329" t="s">
        <v>1659</v>
      </c>
      <c r="C1329" t="s">
        <v>1805</v>
      </c>
      <c r="D1329" t="s">
        <v>1812</v>
      </c>
      <c r="E1329" t="s">
        <v>2691</v>
      </c>
      <c r="F1329">
        <v>3</v>
      </c>
      <c r="G1329" t="s">
        <v>6020</v>
      </c>
      <c r="H1329">
        <v>2024</v>
      </c>
      <c r="I1329" t="s">
        <v>4</v>
      </c>
      <c r="J1329" t="s">
        <v>6007</v>
      </c>
      <c r="K1329" t="s">
        <v>5</v>
      </c>
      <c r="L1329" t="s">
        <v>1814</v>
      </c>
      <c r="P1329" s="4">
        <f t="shared" si="60"/>
        <v>100</v>
      </c>
      <c r="Q1329" s="4">
        <v>100</v>
      </c>
      <c r="R1329" s="1">
        <f t="shared" si="61"/>
        <v>1</v>
      </c>
      <c r="S1329">
        <v>1</v>
      </c>
      <c r="T1329" t="s">
        <v>7</v>
      </c>
      <c r="U1329" t="str">
        <f t="shared" si="62"/>
        <v>no</v>
      </c>
      <c r="Y1329" t="s">
        <v>6006</v>
      </c>
    </row>
    <row r="1330" spans="1:25" x14ac:dyDescent="0.25">
      <c r="A1330" t="s">
        <v>1651</v>
      </c>
      <c r="B1330" t="s">
        <v>1659</v>
      </c>
      <c r="C1330" t="s">
        <v>1805</v>
      </c>
      <c r="D1330" t="s">
        <v>1812</v>
      </c>
      <c r="E1330" t="s">
        <v>2692</v>
      </c>
      <c r="F1330">
        <v>3</v>
      </c>
      <c r="G1330" t="s">
        <v>6020</v>
      </c>
      <c r="H1330">
        <v>2024</v>
      </c>
      <c r="I1330" t="s">
        <v>4</v>
      </c>
      <c r="J1330" t="s">
        <v>6007</v>
      </c>
      <c r="K1330" t="s">
        <v>5</v>
      </c>
      <c r="L1330" t="s">
        <v>1814</v>
      </c>
      <c r="P1330" s="4">
        <f t="shared" si="60"/>
        <v>100</v>
      </c>
      <c r="Q1330" s="4">
        <v>100</v>
      </c>
      <c r="R1330" s="1">
        <f t="shared" si="61"/>
        <v>1</v>
      </c>
      <c r="S1330">
        <v>1</v>
      </c>
      <c r="T1330" t="s">
        <v>7</v>
      </c>
      <c r="U1330" t="str">
        <f t="shared" si="62"/>
        <v>no</v>
      </c>
      <c r="Y1330" t="s">
        <v>6006</v>
      </c>
    </row>
    <row r="1331" spans="1:25" x14ac:dyDescent="0.25">
      <c r="A1331" t="s">
        <v>1651</v>
      </c>
      <c r="B1331" t="s">
        <v>1659</v>
      </c>
      <c r="C1331" t="s">
        <v>1805</v>
      </c>
      <c r="D1331" t="s">
        <v>1812</v>
      </c>
      <c r="E1331" t="s">
        <v>2693</v>
      </c>
      <c r="F1331">
        <v>3</v>
      </c>
      <c r="G1331" t="s">
        <v>6020</v>
      </c>
      <c r="H1331">
        <v>2024</v>
      </c>
      <c r="I1331" t="s">
        <v>4</v>
      </c>
      <c r="J1331" t="s">
        <v>6007</v>
      </c>
      <c r="K1331" t="s">
        <v>5</v>
      </c>
      <c r="L1331" t="s">
        <v>1814</v>
      </c>
      <c r="P1331" s="4">
        <f t="shared" si="60"/>
        <v>100</v>
      </c>
      <c r="Q1331" s="4">
        <v>100</v>
      </c>
      <c r="R1331" s="1">
        <f t="shared" si="61"/>
        <v>1</v>
      </c>
      <c r="S1331">
        <v>1</v>
      </c>
      <c r="T1331" t="s">
        <v>7</v>
      </c>
      <c r="U1331" t="str">
        <f t="shared" si="62"/>
        <v>no</v>
      </c>
      <c r="Y1331" t="s">
        <v>6006</v>
      </c>
    </row>
    <row r="1332" spans="1:25" x14ac:dyDescent="0.25">
      <c r="A1332" t="s">
        <v>1651</v>
      </c>
      <c r="B1332" t="s">
        <v>1659</v>
      </c>
      <c r="C1332" t="s">
        <v>1805</v>
      </c>
      <c r="D1332" t="s">
        <v>2687</v>
      </c>
      <c r="E1332" t="s">
        <v>2694</v>
      </c>
      <c r="F1332">
        <v>3</v>
      </c>
      <c r="G1332" t="s">
        <v>6020</v>
      </c>
      <c r="H1332">
        <v>2024</v>
      </c>
      <c r="I1332" t="s">
        <v>4</v>
      </c>
      <c r="J1332" t="s">
        <v>6007</v>
      </c>
      <c r="K1332" t="s">
        <v>5</v>
      </c>
      <c r="L1332" t="s">
        <v>1817</v>
      </c>
      <c r="P1332" s="4">
        <f t="shared" si="60"/>
        <v>82.3</v>
      </c>
      <c r="Q1332" s="4">
        <v>82.3</v>
      </c>
      <c r="R1332" s="1">
        <f t="shared" si="61"/>
        <v>1</v>
      </c>
      <c r="S1332">
        <v>1</v>
      </c>
      <c r="T1332" t="s">
        <v>7</v>
      </c>
      <c r="U1332" t="str">
        <f t="shared" si="62"/>
        <v>no</v>
      </c>
      <c r="Y1332" t="s">
        <v>6006</v>
      </c>
    </row>
    <row r="1333" spans="1:25" x14ac:dyDescent="0.25">
      <c r="A1333" t="s">
        <v>1651</v>
      </c>
      <c r="B1333" t="s">
        <v>1659</v>
      </c>
      <c r="C1333" t="s">
        <v>1828</v>
      </c>
      <c r="E1333" t="s">
        <v>2695</v>
      </c>
      <c r="F1333">
        <v>4</v>
      </c>
      <c r="G1333" t="s">
        <v>6021</v>
      </c>
      <c r="H1333">
        <v>2025</v>
      </c>
      <c r="I1333" t="s">
        <v>4</v>
      </c>
      <c r="J1333" t="s">
        <v>6007</v>
      </c>
      <c r="K1333" t="s">
        <v>5</v>
      </c>
      <c r="L1333" t="s">
        <v>1804</v>
      </c>
      <c r="P1333" s="4">
        <f t="shared" si="60"/>
        <v>0</v>
      </c>
      <c r="Q1333" s="4"/>
      <c r="R1333" s="1">
        <f t="shared" si="61"/>
        <v>1</v>
      </c>
      <c r="S1333">
        <v>1</v>
      </c>
      <c r="T1333" t="s">
        <v>7</v>
      </c>
      <c r="U1333" t="str">
        <f t="shared" si="62"/>
        <v>no</v>
      </c>
      <c r="Y1333" t="s">
        <v>6006</v>
      </c>
    </row>
    <row r="1334" spans="1:25" x14ac:dyDescent="0.25">
      <c r="A1334" t="s">
        <v>1651</v>
      </c>
      <c r="B1334" t="s">
        <v>1659</v>
      </c>
      <c r="C1334" t="s">
        <v>1832</v>
      </c>
      <c r="E1334" t="s">
        <v>2519</v>
      </c>
      <c r="F1334">
        <v>3</v>
      </c>
      <c r="G1334" t="s">
        <v>6020</v>
      </c>
      <c r="H1334">
        <v>2024</v>
      </c>
      <c r="I1334" t="s">
        <v>4</v>
      </c>
      <c r="J1334" t="s">
        <v>6007</v>
      </c>
      <c r="K1334" t="s">
        <v>577</v>
      </c>
      <c r="L1334" t="s">
        <v>718</v>
      </c>
      <c r="M1334" t="s">
        <v>718</v>
      </c>
      <c r="P1334" s="4">
        <f t="shared" si="60"/>
        <v>39</v>
      </c>
      <c r="Q1334" s="4">
        <v>39</v>
      </c>
      <c r="R1334" s="1">
        <f t="shared" si="61"/>
        <v>1</v>
      </c>
      <c r="S1334">
        <v>1</v>
      </c>
      <c r="T1334" t="s">
        <v>7</v>
      </c>
      <c r="U1334" t="str">
        <f t="shared" si="62"/>
        <v>no</v>
      </c>
      <c r="Y1334" t="s">
        <v>6006</v>
      </c>
    </row>
    <row r="1335" spans="1:25" x14ac:dyDescent="0.25">
      <c r="A1335" t="s">
        <v>1837</v>
      </c>
      <c r="B1335" t="s">
        <v>1854</v>
      </c>
      <c r="C1335" t="s">
        <v>1839</v>
      </c>
      <c r="E1335" t="s">
        <v>2696</v>
      </c>
      <c r="F1335">
        <v>3</v>
      </c>
      <c r="G1335" t="s">
        <v>6020</v>
      </c>
      <c r="H1335">
        <v>2024</v>
      </c>
      <c r="I1335" t="s">
        <v>4</v>
      </c>
      <c r="J1335" t="s">
        <v>6007</v>
      </c>
      <c r="K1335" t="s">
        <v>334</v>
      </c>
      <c r="L1335" t="s">
        <v>1859</v>
      </c>
      <c r="M1335" t="s">
        <v>1860</v>
      </c>
      <c r="P1335" s="4">
        <f t="shared" si="60"/>
        <v>75</v>
      </c>
      <c r="Q1335" s="4">
        <v>75</v>
      </c>
      <c r="R1335" s="1">
        <f t="shared" si="61"/>
        <v>1</v>
      </c>
      <c r="S1335">
        <v>1</v>
      </c>
      <c r="T1335" t="s">
        <v>7</v>
      </c>
      <c r="U1335" t="str">
        <f t="shared" si="62"/>
        <v>no</v>
      </c>
      <c r="Y1335" t="s">
        <v>6006</v>
      </c>
    </row>
    <row r="1336" spans="1:25" x14ac:dyDescent="0.25">
      <c r="A1336" t="s">
        <v>1837</v>
      </c>
      <c r="B1336" t="s">
        <v>1854</v>
      </c>
      <c r="C1336" t="s">
        <v>1866</v>
      </c>
      <c r="D1336" t="s">
        <v>1866</v>
      </c>
      <c r="E1336" t="s">
        <v>2697</v>
      </c>
      <c r="F1336">
        <v>3</v>
      </c>
      <c r="G1336" t="s">
        <v>6020</v>
      </c>
      <c r="H1336">
        <v>2024</v>
      </c>
      <c r="I1336" t="s">
        <v>4</v>
      </c>
      <c r="J1336" t="s">
        <v>6007</v>
      </c>
      <c r="K1336" t="s">
        <v>5</v>
      </c>
      <c r="L1336" t="s">
        <v>1869</v>
      </c>
      <c r="P1336" s="4">
        <f t="shared" si="60"/>
        <v>80</v>
      </c>
      <c r="Q1336" s="4">
        <v>80</v>
      </c>
      <c r="R1336" s="1">
        <f t="shared" si="61"/>
        <v>1</v>
      </c>
      <c r="S1336">
        <v>1</v>
      </c>
      <c r="T1336" t="s">
        <v>7</v>
      </c>
      <c r="U1336" t="str">
        <f t="shared" si="62"/>
        <v>no</v>
      </c>
      <c r="Y1336" t="s">
        <v>6006</v>
      </c>
    </row>
    <row r="1337" spans="1:25" x14ac:dyDescent="0.25">
      <c r="A1337" t="s">
        <v>1837</v>
      </c>
      <c r="B1337" t="s">
        <v>1854</v>
      </c>
      <c r="C1337" t="s">
        <v>1866</v>
      </c>
      <c r="D1337" t="s">
        <v>1855</v>
      </c>
      <c r="E1337" t="s">
        <v>2698</v>
      </c>
      <c r="F1337">
        <v>3</v>
      </c>
      <c r="G1337" t="s">
        <v>6020</v>
      </c>
      <c r="H1337">
        <v>2024</v>
      </c>
      <c r="I1337" t="s">
        <v>4</v>
      </c>
      <c r="J1337" t="s">
        <v>6007</v>
      </c>
      <c r="K1337" t="s">
        <v>5</v>
      </c>
      <c r="L1337" t="s">
        <v>1869</v>
      </c>
      <c r="P1337" s="4">
        <f t="shared" si="60"/>
        <v>80</v>
      </c>
      <c r="Q1337" s="4">
        <v>80</v>
      </c>
      <c r="R1337" s="1">
        <f t="shared" si="61"/>
        <v>1</v>
      </c>
      <c r="S1337">
        <v>1</v>
      </c>
      <c r="T1337" t="s">
        <v>7</v>
      </c>
      <c r="U1337" t="str">
        <f t="shared" si="62"/>
        <v>no</v>
      </c>
      <c r="Y1337" t="s">
        <v>6006</v>
      </c>
    </row>
    <row r="1338" spans="1:25" x14ac:dyDescent="0.25">
      <c r="A1338" t="s">
        <v>1837</v>
      </c>
      <c r="B1338" t="s">
        <v>1854</v>
      </c>
      <c r="C1338" t="s">
        <v>1866</v>
      </c>
      <c r="D1338" t="s">
        <v>1855</v>
      </c>
      <c r="E1338" t="s">
        <v>2699</v>
      </c>
      <c r="F1338">
        <v>3</v>
      </c>
      <c r="G1338" t="s">
        <v>6020</v>
      </c>
      <c r="H1338">
        <v>2024</v>
      </c>
      <c r="I1338" t="s">
        <v>4</v>
      </c>
      <c r="J1338" t="s">
        <v>6007</v>
      </c>
      <c r="K1338" t="s">
        <v>5</v>
      </c>
      <c r="L1338" t="s">
        <v>1869</v>
      </c>
      <c r="P1338" s="4">
        <f t="shared" si="60"/>
        <v>80</v>
      </c>
      <c r="Q1338" s="4">
        <v>80</v>
      </c>
      <c r="R1338" s="1">
        <f t="shared" si="61"/>
        <v>1</v>
      </c>
      <c r="S1338">
        <v>1</v>
      </c>
      <c r="T1338" t="s">
        <v>7</v>
      </c>
      <c r="U1338" t="str">
        <f t="shared" si="62"/>
        <v>no</v>
      </c>
      <c r="Y1338" t="s">
        <v>6006</v>
      </c>
    </row>
    <row r="1339" spans="1:25" x14ac:dyDescent="0.25">
      <c r="A1339" t="s">
        <v>1837</v>
      </c>
      <c r="B1339" t="s">
        <v>1854</v>
      </c>
      <c r="C1339" t="s">
        <v>1872</v>
      </c>
      <c r="D1339" t="s">
        <v>1880</v>
      </c>
      <c r="E1339" t="s">
        <v>2700</v>
      </c>
      <c r="F1339">
        <v>3</v>
      </c>
      <c r="G1339" t="s">
        <v>6020</v>
      </c>
      <c r="H1339">
        <v>2024</v>
      </c>
      <c r="I1339" t="s">
        <v>4</v>
      </c>
      <c r="J1339" t="s">
        <v>6007</v>
      </c>
      <c r="K1339" t="s">
        <v>334</v>
      </c>
      <c r="L1339" t="s">
        <v>1875</v>
      </c>
      <c r="P1339" s="4">
        <f t="shared" si="60"/>
        <v>100</v>
      </c>
      <c r="Q1339" s="4">
        <v>100</v>
      </c>
      <c r="R1339" s="1">
        <f t="shared" si="61"/>
        <v>1</v>
      </c>
      <c r="S1339">
        <v>1</v>
      </c>
      <c r="T1339" t="s">
        <v>7</v>
      </c>
      <c r="U1339" t="str">
        <f t="shared" si="62"/>
        <v>no</v>
      </c>
      <c r="Y1339" t="s">
        <v>6006</v>
      </c>
    </row>
    <row r="1340" spans="1:25" x14ac:dyDescent="0.25">
      <c r="A1340" t="s">
        <v>1837</v>
      </c>
      <c r="B1340" t="s">
        <v>1854</v>
      </c>
      <c r="C1340" t="s">
        <v>1872</v>
      </c>
      <c r="D1340" t="s">
        <v>1880</v>
      </c>
      <c r="E1340" t="s">
        <v>2701</v>
      </c>
      <c r="F1340">
        <v>3</v>
      </c>
      <c r="G1340" t="s">
        <v>6020</v>
      </c>
      <c r="H1340">
        <v>2024</v>
      </c>
      <c r="I1340" t="s">
        <v>4</v>
      </c>
      <c r="J1340" t="s">
        <v>6007</v>
      </c>
      <c r="K1340" t="s">
        <v>334</v>
      </c>
      <c r="L1340" t="s">
        <v>1875</v>
      </c>
      <c r="P1340" s="4">
        <f t="shared" si="60"/>
        <v>100</v>
      </c>
      <c r="Q1340" s="4">
        <v>100</v>
      </c>
      <c r="R1340" s="1">
        <f t="shared" si="61"/>
        <v>1</v>
      </c>
      <c r="S1340">
        <v>1</v>
      </c>
      <c r="T1340" t="s">
        <v>7</v>
      </c>
      <c r="U1340" t="str">
        <f t="shared" si="62"/>
        <v>no</v>
      </c>
      <c r="Y1340" t="s">
        <v>6006</v>
      </c>
    </row>
    <row r="1341" spans="1:25" x14ac:dyDescent="0.25">
      <c r="A1341" t="s">
        <v>1837</v>
      </c>
      <c r="B1341" t="s">
        <v>1838</v>
      </c>
      <c r="C1341" t="s">
        <v>2702</v>
      </c>
      <c r="E1341" t="s">
        <v>2703</v>
      </c>
      <c r="F1341">
        <v>4</v>
      </c>
      <c r="G1341" t="s">
        <v>6021</v>
      </c>
      <c r="H1341">
        <v>2024</v>
      </c>
      <c r="I1341" t="s">
        <v>4</v>
      </c>
      <c r="J1341" t="s">
        <v>6007</v>
      </c>
      <c r="K1341" t="s">
        <v>5</v>
      </c>
      <c r="L1341" t="s">
        <v>2704</v>
      </c>
      <c r="M1341" t="s">
        <v>2705</v>
      </c>
      <c r="P1341" s="4">
        <f t="shared" si="60"/>
        <v>40.5</v>
      </c>
      <c r="Q1341" s="4">
        <v>40.5</v>
      </c>
      <c r="R1341" s="1">
        <f t="shared" si="61"/>
        <v>1</v>
      </c>
      <c r="S1341">
        <v>1</v>
      </c>
      <c r="T1341" t="s">
        <v>7</v>
      </c>
      <c r="U1341" t="str">
        <f t="shared" si="62"/>
        <v>no</v>
      </c>
      <c r="Y1341" t="s">
        <v>6006</v>
      </c>
    </row>
    <row r="1342" spans="1:25" x14ac:dyDescent="0.25">
      <c r="A1342" t="s">
        <v>1837</v>
      </c>
      <c r="B1342" t="s">
        <v>1854</v>
      </c>
      <c r="C1342" t="s">
        <v>1883</v>
      </c>
      <c r="E1342" t="s">
        <v>2706</v>
      </c>
      <c r="F1342">
        <v>3</v>
      </c>
      <c r="G1342" t="s">
        <v>6020</v>
      </c>
      <c r="H1342">
        <v>2024</v>
      </c>
      <c r="I1342" t="s">
        <v>4</v>
      </c>
      <c r="J1342" t="s">
        <v>6007</v>
      </c>
      <c r="K1342" t="s">
        <v>577</v>
      </c>
      <c r="L1342" t="s">
        <v>2154</v>
      </c>
      <c r="M1342" t="s">
        <v>2155</v>
      </c>
      <c r="P1342" s="4">
        <f t="shared" si="60"/>
        <v>1965</v>
      </c>
      <c r="Q1342" s="4">
        <v>1965</v>
      </c>
      <c r="R1342" s="1">
        <f t="shared" si="61"/>
        <v>1</v>
      </c>
      <c r="S1342">
        <v>1</v>
      </c>
      <c r="T1342" t="s">
        <v>7</v>
      </c>
      <c r="U1342" t="str">
        <f t="shared" si="62"/>
        <v>no</v>
      </c>
      <c r="Y1342" t="s">
        <v>6006</v>
      </c>
    </row>
    <row r="1343" spans="1:25" x14ac:dyDescent="0.25">
      <c r="A1343" t="s">
        <v>1837</v>
      </c>
      <c r="B1343" t="s">
        <v>1838</v>
      </c>
      <c r="C1343" t="s">
        <v>1899</v>
      </c>
      <c r="E1343" t="s">
        <v>2707</v>
      </c>
      <c r="F1343">
        <v>4</v>
      </c>
      <c r="G1343" t="s">
        <v>6021</v>
      </c>
      <c r="H1343">
        <v>2025</v>
      </c>
      <c r="I1343" t="s">
        <v>4</v>
      </c>
      <c r="J1343" t="s">
        <v>6007</v>
      </c>
      <c r="K1343" t="s">
        <v>5</v>
      </c>
      <c r="L1343" t="s">
        <v>1902</v>
      </c>
      <c r="P1343" s="4">
        <f t="shared" si="60"/>
        <v>0</v>
      </c>
      <c r="Q1343" s="4"/>
      <c r="R1343" s="1">
        <f t="shared" si="61"/>
        <v>1</v>
      </c>
      <c r="S1343">
        <v>1</v>
      </c>
      <c r="T1343" t="s">
        <v>7</v>
      </c>
      <c r="U1343" t="str">
        <f t="shared" si="62"/>
        <v>no</v>
      </c>
      <c r="Y1343" t="s">
        <v>6006</v>
      </c>
    </row>
    <row r="1344" spans="1:25" x14ac:dyDescent="0.25">
      <c r="A1344" t="s">
        <v>1837</v>
      </c>
      <c r="B1344" t="s">
        <v>1838</v>
      </c>
      <c r="C1344" t="s">
        <v>1899</v>
      </c>
      <c r="E1344" t="s">
        <v>2708</v>
      </c>
      <c r="F1344">
        <v>4</v>
      </c>
      <c r="G1344" t="s">
        <v>6021</v>
      </c>
      <c r="H1344">
        <v>2025</v>
      </c>
      <c r="I1344" t="s">
        <v>4</v>
      </c>
      <c r="J1344" t="s">
        <v>6007</v>
      </c>
      <c r="K1344" t="s">
        <v>5</v>
      </c>
      <c r="L1344" t="s">
        <v>1902</v>
      </c>
      <c r="P1344" s="4">
        <f t="shared" si="60"/>
        <v>0</v>
      </c>
      <c r="Q1344" s="4"/>
      <c r="R1344" s="1">
        <f t="shared" si="61"/>
        <v>1</v>
      </c>
      <c r="S1344">
        <v>1</v>
      </c>
      <c r="T1344" t="s">
        <v>7</v>
      </c>
      <c r="U1344" t="str">
        <f t="shared" si="62"/>
        <v>no</v>
      </c>
      <c r="Y1344" t="s">
        <v>6006</v>
      </c>
    </row>
    <row r="1345" spans="1:25" x14ac:dyDescent="0.25">
      <c r="A1345" t="s">
        <v>1837</v>
      </c>
      <c r="B1345" t="s">
        <v>1854</v>
      </c>
      <c r="C1345" t="s">
        <v>1910</v>
      </c>
      <c r="E1345" t="s">
        <v>2706</v>
      </c>
      <c r="F1345">
        <v>3</v>
      </c>
      <c r="G1345" t="s">
        <v>6020</v>
      </c>
      <c r="H1345">
        <v>2024</v>
      </c>
      <c r="I1345" t="s">
        <v>4</v>
      </c>
      <c r="J1345" t="s">
        <v>6007</v>
      </c>
      <c r="K1345" t="s">
        <v>577</v>
      </c>
      <c r="L1345" t="s">
        <v>2154</v>
      </c>
      <c r="M1345" t="s">
        <v>2155</v>
      </c>
      <c r="P1345" s="4">
        <f t="shared" si="60"/>
        <v>180</v>
      </c>
      <c r="Q1345" s="4">
        <v>180</v>
      </c>
      <c r="R1345" s="1">
        <f t="shared" si="61"/>
        <v>1</v>
      </c>
      <c r="S1345">
        <v>1</v>
      </c>
      <c r="T1345" t="s">
        <v>7</v>
      </c>
      <c r="U1345" t="str">
        <f t="shared" si="62"/>
        <v>no</v>
      </c>
      <c r="Y1345" t="s">
        <v>6006</v>
      </c>
    </row>
    <row r="1346" spans="1:25" x14ac:dyDescent="0.25">
      <c r="A1346" t="s">
        <v>1837</v>
      </c>
      <c r="B1346" t="s">
        <v>366</v>
      </c>
      <c r="C1346" t="s">
        <v>1914</v>
      </c>
      <c r="D1346" t="s">
        <v>1914</v>
      </c>
      <c r="E1346" t="s">
        <v>2709</v>
      </c>
      <c r="F1346">
        <v>3</v>
      </c>
      <c r="G1346" t="s">
        <v>6020</v>
      </c>
      <c r="H1346">
        <v>2024</v>
      </c>
      <c r="I1346" t="s">
        <v>4</v>
      </c>
      <c r="J1346" t="s">
        <v>6007</v>
      </c>
      <c r="K1346" t="s">
        <v>580</v>
      </c>
      <c r="L1346" t="s">
        <v>2710</v>
      </c>
      <c r="M1346" t="s">
        <v>2711</v>
      </c>
      <c r="P1346" s="4">
        <f t="shared" ref="P1346:P1409" si="63">IFERROR(IF(Q1346&gt;0,Q1346*1,0),0)</f>
        <v>610</v>
      </c>
      <c r="Q1346" s="4">
        <v>610</v>
      </c>
      <c r="R1346" s="1">
        <f t="shared" ref="R1346:R1409" si="64">IFERROR(IF(S1346&gt;0,S1346*1,0),0)</f>
        <v>1</v>
      </c>
      <c r="S1346">
        <v>1</v>
      </c>
      <c r="T1346" t="s">
        <v>7</v>
      </c>
      <c r="U1346" t="str">
        <f t="shared" ref="U1346:U1409" si="65">IF(S1346 = 1,"no","yes")</f>
        <v>no</v>
      </c>
      <c r="Y1346" t="s">
        <v>6006</v>
      </c>
    </row>
    <row r="1347" spans="1:25" x14ac:dyDescent="0.25">
      <c r="A1347" t="s">
        <v>1837</v>
      </c>
      <c r="B1347" t="s">
        <v>1854</v>
      </c>
      <c r="C1347" t="s">
        <v>2712</v>
      </c>
      <c r="E1347" t="s">
        <v>2713</v>
      </c>
      <c r="F1347">
        <v>3</v>
      </c>
      <c r="G1347" t="s">
        <v>6020</v>
      </c>
      <c r="H1347">
        <v>2024</v>
      </c>
      <c r="I1347" t="s">
        <v>4</v>
      </c>
      <c r="J1347" t="s">
        <v>6007</v>
      </c>
      <c r="K1347" t="s">
        <v>580</v>
      </c>
      <c r="L1347" t="s">
        <v>2714</v>
      </c>
      <c r="M1347" t="s">
        <v>2715</v>
      </c>
      <c r="P1347" s="4">
        <f t="shared" si="63"/>
        <v>200</v>
      </c>
      <c r="Q1347" s="4">
        <v>200</v>
      </c>
      <c r="R1347" s="1">
        <f t="shared" si="64"/>
        <v>1</v>
      </c>
      <c r="S1347">
        <v>1</v>
      </c>
      <c r="T1347" t="s">
        <v>7</v>
      </c>
      <c r="U1347" t="str">
        <f t="shared" si="65"/>
        <v>no</v>
      </c>
      <c r="Y1347" t="s">
        <v>6006</v>
      </c>
    </row>
    <row r="1348" spans="1:25" x14ac:dyDescent="0.25">
      <c r="A1348" t="s">
        <v>1837</v>
      </c>
      <c r="B1348" t="s">
        <v>1854</v>
      </c>
      <c r="C1348" t="s">
        <v>2712</v>
      </c>
      <c r="E1348" t="s">
        <v>2716</v>
      </c>
      <c r="F1348">
        <v>3</v>
      </c>
      <c r="G1348" t="s">
        <v>6020</v>
      </c>
      <c r="H1348">
        <v>2024</v>
      </c>
      <c r="I1348" t="s">
        <v>4</v>
      </c>
      <c r="J1348" t="s">
        <v>6007</v>
      </c>
      <c r="K1348" t="s">
        <v>5</v>
      </c>
      <c r="L1348" t="s">
        <v>2717</v>
      </c>
      <c r="P1348" s="4">
        <f t="shared" si="63"/>
        <v>60</v>
      </c>
      <c r="Q1348" s="4">
        <v>60</v>
      </c>
      <c r="R1348" s="1">
        <f t="shared" si="64"/>
        <v>1</v>
      </c>
      <c r="S1348">
        <v>1</v>
      </c>
      <c r="T1348" t="s">
        <v>7</v>
      </c>
      <c r="U1348" t="str">
        <f t="shared" si="65"/>
        <v>no</v>
      </c>
      <c r="Y1348" t="s">
        <v>6006</v>
      </c>
    </row>
    <row r="1349" spans="1:25" x14ac:dyDescent="0.25">
      <c r="A1349" t="s">
        <v>1837</v>
      </c>
      <c r="B1349" t="s">
        <v>1854</v>
      </c>
      <c r="C1349" t="s">
        <v>1920</v>
      </c>
      <c r="E1349" t="s">
        <v>2718</v>
      </c>
      <c r="F1349">
        <v>3</v>
      </c>
      <c r="G1349" t="s">
        <v>6020</v>
      </c>
      <c r="H1349">
        <v>2024</v>
      </c>
      <c r="I1349" t="s">
        <v>4</v>
      </c>
      <c r="J1349" t="s">
        <v>6007</v>
      </c>
      <c r="K1349" t="s">
        <v>5</v>
      </c>
      <c r="L1349" t="s">
        <v>1925</v>
      </c>
      <c r="P1349" s="4">
        <f t="shared" si="63"/>
        <v>100.4</v>
      </c>
      <c r="Q1349" s="4">
        <v>100.4</v>
      </c>
      <c r="R1349" s="1">
        <f t="shared" si="64"/>
        <v>1</v>
      </c>
      <c r="S1349">
        <v>1</v>
      </c>
      <c r="T1349" t="s">
        <v>7</v>
      </c>
      <c r="U1349" t="str">
        <f t="shared" si="65"/>
        <v>no</v>
      </c>
      <c r="Y1349" t="s">
        <v>6006</v>
      </c>
    </row>
    <row r="1350" spans="1:25" x14ac:dyDescent="0.25">
      <c r="A1350" t="s">
        <v>1837</v>
      </c>
      <c r="B1350" t="s">
        <v>1854</v>
      </c>
      <c r="C1350" t="s">
        <v>1837</v>
      </c>
      <c r="E1350" t="s">
        <v>2719</v>
      </c>
      <c r="F1350">
        <v>3</v>
      </c>
      <c r="G1350" t="s">
        <v>6020</v>
      </c>
      <c r="H1350">
        <v>2024</v>
      </c>
      <c r="I1350" t="s">
        <v>4</v>
      </c>
      <c r="J1350" t="s">
        <v>6007</v>
      </c>
      <c r="K1350" t="s">
        <v>334</v>
      </c>
      <c r="L1350" t="s">
        <v>1859</v>
      </c>
      <c r="M1350" t="s">
        <v>1860</v>
      </c>
      <c r="P1350" s="4">
        <f t="shared" si="63"/>
        <v>0</v>
      </c>
      <c r="Q1350" s="4"/>
      <c r="R1350" s="1">
        <f t="shared" si="64"/>
        <v>0</v>
      </c>
      <c r="U1350" t="str">
        <f t="shared" si="65"/>
        <v>yes</v>
      </c>
      <c r="Y1350" t="s">
        <v>6006</v>
      </c>
    </row>
    <row r="1351" spans="1:25" x14ac:dyDescent="0.25">
      <c r="A1351" t="s">
        <v>1837</v>
      </c>
      <c r="B1351" t="s">
        <v>1854</v>
      </c>
      <c r="C1351" t="s">
        <v>1968</v>
      </c>
      <c r="E1351" t="s">
        <v>2706</v>
      </c>
      <c r="F1351">
        <v>3</v>
      </c>
      <c r="G1351" t="s">
        <v>6020</v>
      </c>
      <c r="H1351">
        <v>2024</v>
      </c>
      <c r="I1351" t="s">
        <v>4</v>
      </c>
      <c r="J1351" t="s">
        <v>6007</v>
      </c>
      <c r="K1351" t="s">
        <v>577</v>
      </c>
      <c r="L1351" t="s">
        <v>2154</v>
      </c>
      <c r="M1351" t="s">
        <v>2155</v>
      </c>
      <c r="P1351" s="4">
        <f t="shared" si="63"/>
        <v>360</v>
      </c>
      <c r="Q1351" s="4">
        <v>360</v>
      </c>
      <c r="R1351" s="1">
        <f t="shared" si="64"/>
        <v>1</v>
      </c>
      <c r="S1351">
        <v>1</v>
      </c>
      <c r="T1351" t="s">
        <v>7</v>
      </c>
      <c r="U1351" t="str">
        <f t="shared" si="65"/>
        <v>no</v>
      </c>
      <c r="Y1351" t="s">
        <v>6006</v>
      </c>
    </row>
    <row r="1352" spans="1:25" x14ac:dyDescent="0.25">
      <c r="A1352" t="s">
        <v>1837</v>
      </c>
      <c r="B1352" t="s">
        <v>1838</v>
      </c>
      <c r="C1352" t="s">
        <v>1988</v>
      </c>
      <c r="D1352" t="s">
        <v>2720</v>
      </c>
      <c r="E1352" t="s">
        <v>2721</v>
      </c>
      <c r="F1352">
        <v>3</v>
      </c>
      <c r="G1352" t="s">
        <v>6020</v>
      </c>
      <c r="H1352">
        <v>2024</v>
      </c>
      <c r="I1352" t="s">
        <v>4</v>
      </c>
      <c r="J1352" t="s">
        <v>6007</v>
      </c>
      <c r="K1352" t="s">
        <v>5</v>
      </c>
      <c r="L1352" t="s">
        <v>1990</v>
      </c>
      <c r="P1352" s="4">
        <f t="shared" si="63"/>
        <v>55.349999999999994</v>
      </c>
      <c r="Q1352" s="4">
        <v>55.349999999999994</v>
      </c>
      <c r="R1352" s="1">
        <f t="shared" si="64"/>
        <v>1</v>
      </c>
      <c r="S1352">
        <v>1</v>
      </c>
      <c r="T1352" t="s">
        <v>7</v>
      </c>
      <c r="U1352" t="str">
        <f t="shared" si="65"/>
        <v>no</v>
      </c>
      <c r="Y1352" t="s">
        <v>6006</v>
      </c>
    </row>
    <row r="1353" spans="1:25" x14ac:dyDescent="0.25">
      <c r="A1353" t="s">
        <v>1998</v>
      </c>
      <c r="B1353" t="s">
        <v>1998</v>
      </c>
      <c r="C1353" t="s">
        <v>2039</v>
      </c>
      <c r="D1353" t="s">
        <v>2041</v>
      </c>
      <c r="E1353" t="s">
        <v>2722</v>
      </c>
      <c r="F1353">
        <v>3</v>
      </c>
      <c r="G1353" t="s">
        <v>6020</v>
      </c>
      <c r="H1353">
        <v>2024</v>
      </c>
      <c r="I1353" t="s">
        <v>4</v>
      </c>
      <c r="J1353" t="s">
        <v>6007</v>
      </c>
      <c r="K1353" t="s">
        <v>580</v>
      </c>
      <c r="L1353" t="s">
        <v>2001</v>
      </c>
      <c r="M1353" t="s">
        <v>2002</v>
      </c>
      <c r="P1353" s="4">
        <f t="shared" si="63"/>
        <v>75.599999999999994</v>
      </c>
      <c r="Q1353" s="4">
        <v>75.599999999999994</v>
      </c>
      <c r="R1353" s="1">
        <f t="shared" si="64"/>
        <v>1</v>
      </c>
      <c r="S1353">
        <v>1</v>
      </c>
      <c r="T1353" t="s">
        <v>7</v>
      </c>
      <c r="U1353" t="str">
        <f t="shared" si="65"/>
        <v>no</v>
      </c>
      <c r="Y1353" t="s">
        <v>6006</v>
      </c>
    </row>
    <row r="1354" spans="1:25" x14ac:dyDescent="0.25">
      <c r="A1354" t="s">
        <v>1998</v>
      </c>
      <c r="B1354" t="s">
        <v>1998</v>
      </c>
      <c r="C1354" t="s">
        <v>2081</v>
      </c>
      <c r="E1354" t="s">
        <v>2723</v>
      </c>
      <c r="F1354">
        <v>3</v>
      </c>
      <c r="G1354" t="s">
        <v>6020</v>
      </c>
      <c r="H1354">
        <v>2024</v>
      </c>
      <c r="I1354" t="s">
        <v>4</v>
      </c>
      <c r="J1354" t="s">
        <v>6007</v>
      </c>
      <c r="K1354" t="s">
        <v>580</v>
      </c>
      <c r="L1354" t="s">
        <v>2083</v>
      </c>
      <c r="M1354" t="s">
        <v>2084</v>
      </c>
      <c r="P1354" s="4">
        <f t="shared" si="63"/>
        <v>50</v>
      </c>
      <c r="Q1354" s="4">
        <v>50</v>
      </c>
      <c r="R1354" s="1">
        <f t="shared" si="64"/>
        <v>1</v>
      </c>
      <c r="S1354">
        <v>1</v>
      </c>
      <c r="T1354" t="s">
        <v>7</v>
      </c>
      <c r="U1354" t="str">
        <f t="shared" si="65"/>
        <v>no</v>
      </c>
      <c r="Y1354" t="s">
        <v>6006</v>
      </c>
    </row>
    <row r="1355" spans="1:25" x14ac:dyDescent="0.25">
      <c r="A1355" t="s">
        <v>1998</v>
      </c>
      <c r="B1355" t="s">
        <v>1998</v>
      </c>
      <c r="C1355" t="s">
        <v>2097</v>
      </c>
      <c r="D1355" t="s">
        <v>2011</v>
      </c>
      <c r="E1355" t="s">
        <v>2724</v>
      </c>
      <c r="F1355">
        <v>3</v>
      </c>
      <c r="G1355" t="s">
        <v>6020</v>
      </c>
      <c r="H1355">
        <v>2024</v>
      </c>
      <c r="I1355" t="s">
        <v>4</v>
      </c>
      <c r="J1355" t="s">
        <v>6007</v>
      </c>
      <c r="K1355" t="s">
        <v>5</v>
      </c>
      <c r="L1355" t="s">
        <v>2011</v>
      </c>
      <c r="P1355" s="4">
        <f t="shared" si="63"/>
        <v>3580</v>
      </c>
      <c r="Q1355" s="4">
        <v>3580</v>
      </c>
      <c r="R1355" s="1">
        <f t="shared" si="64"/>
        <v>1</v>
      </c>
      <c r="S1355">
        <v>1</v>
      </c>
      <c r="T1355" t="s">
        <v>40</v>
      </c>
      <c r="U1355" t="str">
        <f t="shared" si="65"/>
        <v>no</v>
      </c>
      <c r="Y1355" t="s">
        <v>6006</v>
      </c>
    </row>
    <row r="1356" spans="1:25" x14ac:dyDescent="0.25">
      <c r="A1356" t="s">
        <v>2102</v>
      </c>
      <c r="B1356" t="s">
        <v>2148</v>
      </c>
      <c r="C1356" t="s">
        <v>2152</v>
      </c>
      <c r="E1356" t="s">
        <v>2725</v>
      </c>
      <c r="F1356">
        <v>3</v>
      </c>
      <c r="G1356" t="s">
        <v>6020</v>
      </c>
      <c r="H1356">
        <v>2024</v>
      </c>
      <c r="I1356" t="s">
        <v>4</v>
      </c>
      <c r="J1356" t="s">
        <v>6007</v>
      </c>
      <c r="K1356" t="s">
        <v>577</v>
      </c>
      <c r="L1356" t="s">
        <v>2154</v>
      </c>
      <c r="M1356" t="s">
        <v>2155</v>
      </c>
      <c r="P1356" s="4">
        <f t="shared" si="63"/>
        <v>176</v>
      </c>
      <c r="Q1356" s="4">
        <v>176</v>
      </c>
      <c r="R1356" s="1">
        <f t="shared" si="64"/>
        <v>1</v>
      </c>
      <c r="S1356">
        <v>1</v>
      </c>
      <c r="T1356" t="s">
        <v>7</v>
      </c>
      <c r="U1356" t="str">
        <f t="shared" si="65"/>
        <v>no</v>
      </c>
      <c r="Y1356" t="s">
        <v>6006</v>
      </c>
    </row>
    <row r="1357" spans="1:25" x14ac:dyDescent="0.25">
      <c r="A1357" t="s">
        <v>2102</v>
      </c>
      <c r="B1357" t="s">
        <v>2148</v>
      </c>
      <c r="C1357" t="s">
        <v>2152</v>
      </c>
      <c r="E1357" t="s">
        <v>2726</v>
      </c>
      <c r="F1357">
        <v>3</v>
      </c>
      <c r="G1357" t="s">
        <v>6020</v>
      </c>
      <c r="H1357">
        <v>2024</v>
      </c>
      <c r="I1357" t="s">
        <v>4</v>
      </c>
      <c r="J1357" t="s">
        <v>6007</v>
      </c>
      <c r="K1357" t="s">
        <v>5</v>
      </c>
      <c r="L1357" t="s">
        <v>2160</v>
      </c>
      <c r="P1357" s="4">
        <f t="shared" si="63"/>
        <v>260</v>
      </c>
      <c r="Q1357" s="4">
        <v>260</v>
      </c>
      <c r="R1357" s="1">
        <f t="shared" si="64"/>
        <v>1</v>
      </c>
      <c r="S1357">
        <v>1</v>
      </c>
      <c r="T1357" t="s">
        <v>2727</v>
      </c>
      <c r="U1357" t="str">
        <f t="shared" si="65"/>
        <v>no</v>
      </c>
      <c r="Y1357" t="s">
        <v>6006</v>
      </c>
    </row>
    <row r="1358" spans="1:25" x14ac:dyDescent="0.25">
      <c r="A1358" t="s">
        <v>2102</v>
      </c>
      <c r="B1358" t="s">
        <v>2148</v>
      </c>
      <c r="C1358" t="s">
        <v>2152</v>
      </c>
      <c r="E1358" t="s">
        <v>2728</v>
      </c>
      <c r="F1358">
        <v>3</v>
      </c>
      <c r="G1358" t="s">
        <v>6020</v>
      </c>
      <c r="H1358">
        <v>2024</v>
      </c>
      <c r="I1358" t="s">
        <v>4</v>
      </c>
      <c r="J1358" t="s">
        <v>6007</v>
      </c>
      <c r="K1358" t="s">
        <v>5</v>
      </c>
      <c r="L1358" t="s">
        <v>2160</v>
      </c>
      <c r="P1358" s="4">
        <f t="shared" si="63"/>
        <v>38.4</v>
      </c>
      <c r="Q1358" s="4">
        <v>38.4</v>
      </c>
      <c r="R1358" s="1">
        <f t="shared" si="64"/>
        <v>1</v>
      </c>
      <c r="S1358">
        <v>1</v>
      </c>
      <c r="T1358" t="s">
        <v>2727</v>
      </c>
      <c r="U1358" t="str">
        <f t="shared" si="65"/>
        <v>no</v>
      </c>
      <c r="Y1358" t="s">
        <v>6006</v>
      </c>
    </row>
    <row r="1359" spans="1:25" x14ac:dyDescent="0.25">
      <c r="A1359" t="s">
        <v>2102</v>
      </c>
      <c r="B1359" t="s">
        <v>2148</v>
      </c>
      <c r="C1359" t="s">
        <v>2152</v>
      </c>
      <c r="E1359" t="s">
        <v>2729</v>
      </c>
      <c r="F1359">
        <v>3</v>
      </c>
      <c r="G1359" t="s">
        <v>6020</v>
      </c>
      <c r="H1359">
        <v>2024</v>
      </c>
      <c r="I1359" t="s">
        <v>4</v>
      </c>
      <c r="J1359" t="s">
        <v>6007</v>
      </c>
      <c r="K1359" t="s">
        <v>5</v>
      </c>
      <c r="L1359" t="s">
        <v>2160</v>
      </c>
      <c r="P1359" s="4">
        <f t="shared" si="63"/>
        <v>8</v>
      </c>
      <c r="Q1359" s="4">
        <v>8</v>
      </c>
      <c r="R1359" s="1">
        <f t="shared" si="64"/>
        <v>1</v>
      </c>
      <c r="S1359">
        <v>1</v>
      </c>
      <c r="T1359" t="s">
        <v>2727</v>
      </c>
      <c r="U1359" t="str">
        <f t="shared" si="65"/>
        <v>no</v>
      </c>
      <c r="Y1359" t="s">
        <v>6006</v>
      </c>
    </row>
    <row r="1360" spans="1:25" x14ac:dyDescent="0.25">
      <c r="A1360" t="s">
        <v>2102</v>
      </c>
      <c r="B1360" t="s">
        <v>2148</v>
      </c>
      <c r="C1360" s="3" t="s">
        <v>5706</v>
      </c>
      <c r="E1360" t="s">
        <v>2730</v>
      </c>
      <c r="F1360">
        <v>3</v>
      </c>
      <c r="G1360" t="s">
        <v>6020</v>
      </c>
      <c r="H1360">
        <v>2024</v>
      </c>
      <c r="I1360" t="s">
        <v>4</v>
      </c>
      <c r="J1360" t="s">
        <v>6007</v>
      </c>
      <c r="K1360" t="s">
        <v>5</v>
      </c>
      <c r="L1360" t="s">
        <v>2731</v>
      </c>
      <c r="P1360" s="4">
        <f t="shared" si="63"/>
        <v>99</v>
      </c>
      <c r="Q1360" s="4">
        <v>99</v>
      </c>
      <c r="R1360" s="1">
        <f t="shared" si="64"/>
        <v>1</v>
      </c>
      <c r="S1360">
        <v>1</v>
      </c>
      <c r="T1360" t="s">
        <v>7</v>
      </c>
      <c r="U1360" t="str">
        <f t="shared" si="65"/>
        <v>no</v>
      </c>
      <c r="Y1360" t="s">
        <v>6006</v>
      </c>
    </row>
    <row r="1361" spans="1:25" x14ac:dyDescent="0.25">
      <c r="A1361" t="s">
        <v>2102</v>
      </c>
      <c r="B1361" t="s">
        <v>2148</v>
      </c>
      <c r="C1361" s="3" t="s">
        <v>5706</v>
      </c>
      <c r="E1361" t="s">
        <v>2732</v>
      </c>
      <c r="F1361">
        <v>3</v>
      </c>
      <c r="G1361" t="s">
        <v>6020</v>
      </c>
      <c r="H1361">
        <v>2024</v>
      </c>
      <c r="I1361" t="s">
        <v>4</v>
      </c>
      <c r="J1361" t="s">
        <v>6007</v>
      </c>
      <c r="K1361" t="s">
        <v>5</v>
      </c>
      <c r="L1361" t="s">
        <v>2731</v>
      </c>
      <c r="P1361" s="4">
        <f t="shared" si="63"/>
        <v>19</v>
      </c>
      <c r="Q1361" s="4">
        <v>19</v>
      </c>
      <c r="R1361" s="1">
        <f t="shared" si="64"/>
        <v>1</v>
      </c>
      <c r="S1361">
        <v>1</v>
      </c>
      <c r="T1361" t="s">
        <v>7</v>
      </c>
      <c r="U1361" t="str">
        <f t="shared" si="65"/>
        <v>no</v>
      </c>
      <c r="Y1361" t="s">
        <v>6006</v>
      </c>
    </row>
    <row r="1362" spans="1:25" x14ac:dyDescent="0.25">
      <c r="A1362" t="s">
        <v>2102</v>
      </c>
      <c r="B1362" t="s">
        <v>2148</v>
      </c>
      <c r="C1362" s="3" t="s">
        <v>5706</v>
      </c>
      <c r="E1362" t="s">
        <v>2733</v>
      </c>
      <c r="F1362">
        <v>3</v>
      </c>
      <c r="G1362" t="s">
        <v>6020</v>
      </c>
      <c r="H1362">
        <v>2024</v>
      </c>
      <c r="I1362" t="s">
        <v>4</v>
      </c>
      <c r="J1362" t="s">
        <v>6007</v>
      </c>
      <c r="K1362" t="s">
        <v>5</v>
      </c>
      <c r="L1362" t="s">
        <v>2187</v>
      </c>
      <c r="P1362" s="4">
        <f t="shared" si="63"/>
        <v>24.5</v>
      </c>
      <c r="Q1362" s="4">
        <v>24.5</v>
      </c>
      <c r="R1362" s="1">
        <f t="shared" si="64"/>
        <v>1</v>
      </c>
      <c r="S1362">
        <v>1</v>
      </c>
      <c r="T1362" t="s">
        <v>2734</v>
      </c>
      <c r="U1362" t="str">
        <f t="shared" si="65"/>
        <v>no</v>
      </c>
      <c r="Y1362" t="s">
        <v>6006</v>
      </c>
    </row>
    <row r="1363" spans="1:25" x14ac:dyDescent="0.25">
      <c r="A1363" t="s">
        <v>2102</v>
      </c>
      <c r="B1363" t="s">
        <v>2148</v>
      </c>
      <c r="C1363" s="3" t="s">
        <v>5706</v>
      </c>
      <c r="E1363" t="s">
        <v>2735</v>
      </c>
      <c r="F1363">
        <v>4</v>
      </c>
      <c r="G1363" t="s">
        <v>6021</v>
      </c>
      <c r="H1363">
        <v>2025</v>
      </c>
      <c r="I1363" t="s">
        <v>4</v>
      </c>
      <c r="J1363" t="s">
        <v>6007</v>
      </c>
      <c r="K1363" t="s">
        <v>5</v>
      </c>
      <c r="L1363" t="s">
        <v>2176</v>
      </c>
      <c r="P1363" s="4">
        <f t="shared" si="63"/>
        <v>200</v>
      </c>
      <c r="Q1363" s="4">
        <v>200</v>
      </c>
      <c r="R1363" s="1">
        <f t="shared" si="64"/>
        <v>1</v>
      </c>
      <c r="S1363">
        <v>1</v>
      </c>
      <c r="T1363" t="s">
        <v>7</v>
      </c>
      <c r="U1363" t="str">
        <f t="shared" si="65"/>
        <v>no</v>
      </c>
      <c r="Y1363" t="s">
        <v>6006</v>
      </c>
    </row>
    <row r="1364" spans="1:25" x14ac:dyDescent="0.25">
      <c r="A1364" t="s">
        <v>2102</v>
      </c>
      <c r="B1364" t="s">
        <v>2103</v>
      </c>
      <c r="C1364" t="s">
        <v>2237</v>
      </c>
      <c r="E1364" t="s">
        <v>2736</v>
      </c>
      <c r="F1364">
        <v>3</v>
      </c>
      <c r="G1364" t="s">
        <v>6020</v>
      </c>
      <c r="H1364">
        <v>2024</v>
      </c>
      <c r="I1364" t="s">
        <v>4</v>
      </c>
      <c r="J1364" t="s">
        <v>6007</v>
      </c>
      <c r="K1364" t="s">
        <v>5</v>
      </c>
      <c r="L1364" t="s">
        <v>2240</v>
      </c>
      <c r="P1364" s="4">
        <f t="shared" si="63"/>
        <v>59.531999999999996</v>
      </c>
      <c r="Q1364" s="4">
        <v>59.531999999999996</v>
      </c>
      <c r="R1364" s="1">
        <f t="shared" si="64"/>
        <v>1</v>
      </c>
      <c r="S1364">
        <v>1</v>
      </c>
      <c r="T1364" t="s">
        <v>2727</v>
      </c>
      <c r="U1364" t="str">
        <f t="shared" si="65"/>
        <v>no</v>
      </c>
      <c r="Y1364" t="s">
        <v>6006</v>
      </c>
    </row>
    <row r="1365" spans="1:25" x14ac:dyDescent="0.25">
      <c r="A1365" t="s">
        <v>2102</v>
      </c>
      <c r="B1365" t="s">
        <v>2115</v>
      </c>
      <c r="C1365" t="s">
        <v>2253</v>
      </c>
      <c r="D1365" t="s">
        <v>2737</v>
      </c>
      <c r="E1365" t="s">
        <v>2738</v>
      </c>
      <c r="F1365">
        <v>3</v>
      </c>
      <c r="G1365" t="s">
        <v>6020</v>
      </c>
      <c r="H1365">
        <v>2024</v>
      </c>
      <c r="I1365" t="s">
        <v>4</v>
      </c>
      <c r="J1365" t="s">
        <v>6007</v>
      </c>
      <c r="K1365" t="s">
        <v>5</v>
      </c>
      <c r="L1365" t="s">
        <v>2256</v>
      </c>
      <c r="P1365" s="4">
        <f t="shared" si="63"/>
        <v>91.3</v>
      </c>
      <c r="Q1365" s="4">
        <v>91.3</v>
      </c>
      <c r="R1365" s="1">
        <f t="shared" si="64"/>
        <v>1</v>
      </c>
      <c r="S1365">
        <v>1</v>
      </c>
      <c r="T1365" t="s">
        <v>7</v>
      </c>
      <c r="U1365" t="str">
        <f t="shared" si="65"/>
        <v>no</v>
      </c>
      <c r="Y1365" t="s">
        <v>6006</v>
      </c>
    </row>
    <row r="1366" spans="1:25" x14ac:dyDescent="0.25">
      <c r="A1366" t="s">
        <v>2102</v>
      </c>
      <c r="B1366" t="s">
        <v>2103</v>
      </c>
      <c r="C1366" t="s">
        <v>2269</v>
      </c>
      <c r="E1366" t="s">
        <v>2739</v>
      </c>
      <c r="F1366">
        <v>3</v>
      </c>
      <c r="G1366" t="s">
        <v>6020</v>
      </c>
      <c r="H1366">
        <v>2024</v>
      </c>
      <c r="I1366" t="s">
        <v>4</v>
      </c>
      <c r="J1366" t="s">
        <v>6007</v>
      </c>
      <c r="K1366" t="s">
        <v>334</v>
      </c>
      <c r="L1366" t="s">
        <v>2274</v>
      </c>
      <c r="P1366" s="4">
        <f t="shared" si="63"/>
        <v>0</v>
      </c>
      <c r="Q1366" s="4"/>
      <c r="R1366" s="1">
        <f t="shared" si="64"/>
        <v>1</v>
      </c>
      <c r="S1366">
        <v>1</v>
      </c>
      <c r="T1366" t="s">
        <v>7</v>
      </c>
      <c r="U1366" t="str">
        <f t="shared" si="65"/>
        <v>no</v>
      </c>
      <c r="Y1366" t="s">
        <v>6006</v>
      </c>
    </row>
    <row r="1367" spans="1:25" x14ac:dyDescent="0.25">
      <c r="A1367" t="s">
        <v>2102</v>
      </c>
      <c r="B1367" t="s">
        <v>2103</v>
      </c>
      <c r="C1367" t="s">
        <v>2269</v>
      </c>
      <c r="E1367" t="s">
        <v>2519</v>
      </c>
      <c r="F1367">
        <v>3</v>
      </c>
      <c r="G1367" t="s">
        <v>6020</v>
      </c>
      <c r="H1367">
        <v>2024</v>
      </c>
      <c r="I1367" t="s">
        <v>4</v>
      </c>
      <c r="J1367" t="s">
        <v>6007</v>
      </c>
      <c r="K1367" t="s">
        <v>577</v>
      </c>
      <c r="L1367" t="s">
        <v>718</v>
      </c>
      <c r="M1367" t="s">
        <v>718</v>
      </c>
      <c r="P1367" s="4">
        <f t="shared" si="63"/>
        <v>72</v>
      </c>
      <c r="Q1367" s="4">
        <v>72</v>
      </c>
      <c r="R1367" s="1">
        <f t="shared" si="64"/>
        <v>1</v>
      </c>
      <c r="S1367">
        <v>1</v>
      </c>
      <c r="T1367" t="s">
        <v>7</v>
      </c>
      <c r="U1367" t="str">
        <f t="shared" si="65"/>
        <v>no</v>
      </c>
      <c r="Y1367" t="s">
        <v>6006</v>
      </c>
    </row>
    <row r="1368" spans="1:25" x14ac:dyDescent="0.25">
      <c r="A1368" t="s">
        <v>2102</v>
      </c>
      <c r="B1368" t="s">
        <v>2103</v>
      </c>
      <c r="C1368" t="s">
        <v>2276</v>
      </c>
      <c r="E1368" t="s">
        <v>2740</v>
      </c>
      <c r="F1368">
        <v>3</v>
      </c>
      <c r="G1368" t="s">
        <v>6020</v>
      </c>
      <c r="H1368">
        <v>2024</v>
      </c>
      <c r="I1368" t="s">
        <v>4</v>
      </c>
      <c r="J1368" t="s">
        <v>6007</v>
      </c>
      <c r="K1368" t="s">
        <v>577</v>
      </c>
      <c r="L1368" t="s">
        <v>2154</v>
      </c>
      <c r="M1368" t="s">
        <v>2155</v>
      </c>
      <c r="P1368" s="4">
        <f t="shared" si="63"/>
        <v>131</v>
      </c>
      <c r="Q1368" s="4">
        <v>131</v>
      </c>
      <c r="R1368" s="1">
        <f t="shared" si="64"/>
        <v>1</v>
      </c>
      <c r="S1368">
        <v>1</v>
      </c>
      <c r="T1368" t="s">
        <v>7</v>
      </c>
      <c r="U1368" t="str">
        <f t="shared" si="65"/>
        <v>no</v>
      </c>
      <c r="Y1368" t="s">
        <v>6006</v>
      </c>
    </row>
    <row r="1369" spans="1:25" x14ac:dyDescent="0.25">
      <c r="A1369" t="s">
        <v>2102</v>
      </c>
      <c r="B1369" t="s">
        <v>2148</v>
      </c>
      <c r="C1369" t="s">
        <v>2281</v>
      </c>
      <c r="E1369" t="s">
        <v>2741</v>
      </c>
      <c r="F1369">
        <v>3</v>
      </c>
      <c r="G1369" t="s">
        <v>6020</v>
      </c>
      <c r="H1369">
        <v>2024</v>
      </c>
      <c r="I1369" t="s">
        <v>4</v>
      </c>
      <c r="J1369" t="s">
        <v>6007</v>
      </c>
      <c r="K1369" t="s">
        <v>577</v>
      </c>
      <c r="L1369" t="s">
        <v>2154</v>
      </c>
      <c r="M1369" t="s">
        <v>2155</v>
      </c>
      <c r="P1369" s="4">
        <f t="shared" si="63"/>
        <v>300</v>
      </c>
      <c r="Q1369" s="4">
        <v>300</v>
      </c>
      <c r="R1369" s="1">
        <f t="shared" si="64"/>
        <v>1</v>
      </c>
      <c r="S1369">
        <v>1</v>
      </c>
      <c r="T1369" t="s">
        <v>7</v>
      </c>
      <c r="U1369" t="str">
        <f t="shared" si="65"/>
        <v>no</v>
      </c>
      <c r="Y1369" t="s">
        <v>6006</v>
      </c>
    </row>
    <row r="1370" spans="1:25" x14ac:dyDescent="0.25">
      <c r="A1370" t="s">
        <v>2102</v>
      </c>
      <c r="B1370" t="s">
        <v>2213</v>
      </c>
      <c r="C1370" t="s">
        <v>2294</v>
      </c>
      <c r="D1370" t="s">
        <v>2742</v>
      </c>
      <c r="E1370" t="s">
        <v>2743</v>
      </c>
      <c r="F1370">
        <v>3</v>
      </c>
      <c r="G1370" t="s">
        <v>6020</v>
      </c>
      <c r="H1370">
        <v>2024</v>
      </c>
      <c r="I1370" t="s">
        <v>4</v>
      </c>
      <c r="J1370" t="s">
        <v>6007</v>
      </c>
      <c r="K1370" t="s">
        <v>5</v>
      </c>
      <c r="L1370" t="s">
        <v>2744</v>
      </c>
      <c r="P1370" s="4">
        <f t="shared" si="63"/>
        <v>292</v>
      </c>
      <c r="Q1370" s="4">
        <v>292</v>
      </c>
      <c r="R1370" s="1">
        <f t="shared" si="64"/>
        <v>1</v>
      </c>
      <c r="S1370">
        <v>1</v>
      </c>
      <c r="T1370" t="s">
        <v>7</v>
      </c>
      <c r="U1370" t="str">
        <f t="shared" si="65"/>
        <v>no</v>
      </c>
      <c r="Y1370" t="s">
        <v>6006</v>
      </c>
    </row>
    <row r="1371" spans="1:25" x14ac:dyDescent="0.25">
      <c r="A1371" t="s">
        <v>2102</v>
      </c>
      <c r="B1371" t="s">
        <v>2213</v>
      </c>
      <c r="C1371" t="s">
        <v>2294</v>
      </c>
      <c r="E1371" t="s">
        <v>2311</v>
      </c>
      <c r="F1371">
        <v>3</v>
      </c>
      <c r="G1371" t="s">
        <v>6020</v>
      </c>
      <c r="H1371">
        <v>2024</v>
      </c>
      <c r="I1371" t="s">
        <v>4</v>
      </c>
      <c r="J1371" t="s">
        <v>6007</v>
      </c>
      <c r="K1371" t="s">
        <v>577</v>
      </c>
      <c r="L1371" t="s">
        <v>1954</v>
      </c>
      <c r="M1371" t="s">
        <v>1954</v>
      </c>
      <c r="P1371" s="4">
        <f t="shared" si="63"/>
        <v>424</v>
      </c>
      <c r="Q1371" s="4">
        <v>424</v>
      </c>
      <c r="R1371" s="1">
        <f t="shared" si="64"/>
        <v>1</v>
      </c>
      <c r="S1371">
        <v>1</v>
      </c>
      <c r="T1371" t="s">
        <v>7</v>
      </c>
      <c r="U1371" t="str">
        <f t="shared" si="65"/>
        <v>no</v>
      </c>
      <c r="Y1371" t="s">
        <v>6006</v>
      </c>
    </row>
    <row r="1372" spans="1:25" x14ac:dyDescent="0.25">
      <c r="A1372" t="s">
        <v>2102</v>
      </c>
      <c r="B1372" t="s">
        <v>2213</v>
      </c>
      <c r="C1372" t="s">
        <v>2294</v>
      </c>
      <c r="E1372" t="s">
        <v>2745</v>
      </c>
      <c r="F1372">
        <v>4</v>
      </c>
      <c r="G1372" t="s">
        <v>6021</v>
      </c>
      <c r="H1372">
        <v>2025</v>
      </c>
      <c r="I1372" t="s">
        <v>4</v>
      </c>
      <c r="J1372" t="s">
        <v>6007</v>
      </c>
      <c r="K1372" t="s">
        <v>5</v>
      </c>
      <c r="L1372" t="s">
        <v>2297</v>
      </c>
      <c r="P1372" s="4">
        <f t="shared" si="63"/>
        <v>0</v>
      </c>
      <c r="Q1372" s="4"/>
      <c r="R1372" s="1">
        <f t="shared" si="64"/>
        <v>1</v>
      </c>
      <c r="S1372">
        <v>1</v>
      </c>
      <c r="T1372" t="s">
        <v>7</v>
      </c>
      <c r="U1372" t="str">
        <f t="shared" si="65"/>
        <v>no</v>
      </c>
      <c r="Y1372" t="s">
        <v>6006</v>
      </c>
    </row>
    <row r="1373" spans="1:25" x14ac:dyDescent="0.25">
      <c r="A1373" t="s">
        <v>2102</v>
      </c>
      <c r="B1373" t="s">
        <v>2103</v>
      </c>
      <c r="C1373" t="s">
        <v>2314</v>
      </c>
      <c r="E1373" t="s">
        <v>2746</v>
      </c>
      <c r="F1373">
        <v>3</v>
      </c>
      <c r="G1373" t="s">
        <v>6020</v>
      </c>
      <c r="H1373">
        <v>2024</v>
      </c>
      <c r="I1373" t="s">
        <v>4</v>
      </c>
      <c r="J1373" t="s">
        <v>6007</v>
      </c>
      <c r="K1373" t="s">
        <v>5</v>
      </c>
      <c r="L1373" t="s">
        <v>2322</v>
      </c>
      <c r="P1373" s="4">
        <f t="shared" si="63"/>
        <v>245.99999999999997</v>
      </c>
      <c r="Q1373" s="4">
        <v>245.99999999999997</v>
      </c>
      <c r="R1373" s="1">
        <f t="shared" si="64"/>
        <v>1</v>
      </c>
      <c r="S1373">
        <v>1</v>
      </c>
      <c r="T1373" t="s">
        <v>7</v>
      </c>
      <c r="U1373" t="str">
        <f t="shared" si="65"/>
        <v>no</v>
      </c>
      <c r="Y1373" t="s">
        <v>6006</v>
      </c>
    </row>
    <row r="1374" spans="1:25" x14ac:dyDescent="0.25">
      <c r="A1374" t="s">
        <v>2102</v>
      </c>
      <c r="B1374" t="s">
        <v>2148</v>
      </c>
      <c r="C1374" t="s">
        <v>2341</v>
      </c>
      <c r="E1374" t="s">
        <v>2747</v>
      </c>
      <c r="F1374">
        <v>3</v>
      </c>
      <c r="G1374" t="s">
        <v>6020</v>
      </c>
      <c r="H1374">
        <v>2024</v>
      </c>
      <c r="I1374" t="s">
        <v>4</v>
      </c>
      <c r="J1374" t="s">
        <v>6007</v>
      </c>
      <c r="K1374" t="s">
        <v>5</v>
      </c>
      <c r="L1374" t="s">
        <v>2344</v>
      </c>
      <c r="P1374" s="4">
        <f t="shared" si="63"/>
        <v>50.220000000000006</v>
      </c>
      <c r="Q1374" s="4">
        <v>50.220000000000006</v>
      </c>
      <c r="R1374" s="1">
        <f t="shared" si="64"/>
        <v>1</v>
      </c>
      <c r="S1374">
        <v>1</v>
      </c>
      <c r="T1374" t="s">
        <v>7</v>
      </c>
      <c r="U1374" t="str">
        <f t="shared" si="65"/>
        <v>no</v>
      </c>
      <c r="Y1374" t="s">
        <v>6006</v>
      </c>
    </row>
    <row r="1375" spans="1:25" x14ac:dyDescent="0.25">
      <c r="A1375" t="s">
        <v>2102</v>
      </c>
      <c r="B1375" t="s">
        <v>2148</v>
      </c>
      <c r="C1375" t="s">
        <v>2341</v>
      </c>
      <c r="E1375" t="s">
        <v>2748</v>
      </c>
      <c r="F1375">
        <v>3</v>
      </c>
      <c r="G1375" t="s">
        <v>6020</v>
      </c>
      <c r="H1375">
        <v>2024</v>
      </c>
      <c r="I1375" t="s">
        <v>4</v>
      </c>
      <c r="J1375" t="s">
        <v>6007</v>
      </c>
      <c r="K1375" t="s">
        <v>577</v>
      </c>
      <c r="L1375" t="s">
        <v>1954</v>
      </c>
      <c r="M1375" t="s">
        <v>1954</v>
      </c>
      <c r="P1375" s="4">
        <f t="shared" si="63"/>
        <v>197</v>
      </c>
      <c r="Q1375" s="4">
        <v>197</v>
      </c>
      <c r="R1375" s="1">
        <f t="shared" si="64"/>
        <v>1</v>
      </c>
      <c r="S1375">
        <v>1</v>
      </c>
      <c r="T1375" t="s">
        <v>7</v>
      </c>
      <c r="U1375" t="str">
        <f t="shared" si="65"/>
        <v>no</v>
      </c>
      <c r="Y1375" t="s">
        <v>6006</v>
      </c>
    </row>
    <row r="1376" spans="1:25" x14ac:dyDescent="0.25">
      <c r="A1376" t="s">
        <v>2102</v>
      </c>
      <c r="B1376" t="s">
        <v>2148</v>
      </c>
      <c r="C1376" t="s">
        <v>2350</v>
      </c>
      <c r="E1376" t="s">
        <v>2749</v>
      </c>
      <c r="F1376">
        <v>3</v>
      </c>
      <c r="G1376" t="s">
        <v>6020</v>
      </c>
      <c r="H1376">
        <v>2024</v>
      </c>
      <c r="I1376" t="s">
        <v>4</v>
      </c>
      <c r="J1376" t="s">
        <v>6007</v>
      </c>
      <c r="K1376" t="s">
        <v>5</v>
      </c>
      <c r="L1376" t="s">
        <v>2352</v>
      </c>
      <c r="P1376" s="4">
        <f t="shared" si="63"/>
        <v>55.5</v>
      </c>
      <c r="Q1376" s="4">
        <v>55.5</v>
      </c>
      <c r="R1376" s="1">
        <f t="shared" si="64"/>
        <v>1</v>
      </c>
      <c r="S1376">
        <v>1</v>
      </c>
      <c r="T1376" t="s">
        <v>7</v>
      </c>
      <c r="U1376" t="str">
        <f t="shared" si="65"/>
        <v>no</v>
      </c>
      <c r="Y1376" t="s">
        <v>6006</v>
      </c>
    </row>
    <row r="1377" spans="1:25" x14ac:dyDescent="0.25">
      <c r="A1377" t="s">
        <v>2102</v>
      </c>
      <c r="B1377" t="s">
        <v>2148</v>
      </c>
      <c r="C1377" t="s">
        <v>2357</v>
      </c>
      <c r="E1377" t="s">
        <v>2741</v>
      </c>
      <c r="F1377">
        <v>3</v>
      </c>
      <c r="G1377" t="s">
        <v>6020</v>
      </c>
      <c r="H1377">
        <v>2024</v>
      </c>
      <c r="I1377" t="s">
        <v>4</v>
      </c>
      <c r="J1377" t="s">
        <v>6007</v>
      </c>
      <c r="K1377" t="s">
        <v>577</v>
      </c>
      <c r="L1377" t="s">
        <v>2154</v>
      </c>
      <c r="M1377" t="s">
        <v>2155</v>
      </c>
      <c r="P1377" s="4">
        <f t="shared" si="63"/>
        <v>306</v>
      </c>
      <c r="Q1377" s="4">
        <v>306</v>
      </c>
      <c r="R1377" s="1">
        <f t="shared" si="64"/>
        <v>1</v>
      </c>
      <c r="S1377">
        <v>1</v>
      </c>
      <c r="T1377" t="s">
        <v>7</v>
      </c>
      <c r="U1377" t="str">
        <f t="shared" si="65"/>
        <v>no</v>
      </c>
      <c r="Y1377" t="s">
        <v>6006</v>
      </c>
    </row>
    <row r="1378" spans="1:25" x14ac:dyDescent="0.25">
      <c r="A1378" t="s">
        <v>2102</v>
      </c>
      <c r="B1378" t="s">
        <v>2148</v>
      </c>
      <c r="C1378" t="s">
        <v>2360</v>
      </c>
      <c r="E1378" t="s">
        <v>2750</v>
      </c>
      <c r="F1378">
        <v>3</v>
      </c>
      <c r="G1378" t="s">
        <v>6020</v>
      </c>
      <c r="H1378">
        <v>2024</v>
      </c>
      <c r="I1378" t="s">
        <v>4</v>
      </c>
      <c r="J1378" t="s">
        <v>6007</v>
      </c>
      <c r="K1378" t="s">
        <v>5</v>
      </c>
      <c r="L1378" t="s">
        <v>2362</v>
      </c>
      <c r="M1378" t="s">
        <v>2363</v>
      </c>
      <c r="P1378" s="4">
        <f t="shared" si="63"/>
        <v>50.4</v>
      </c>
      <c r="Q1378" s="4">
        <v>50.4</v>
      </c>
      <c r="R1378" s="1">
        <f t="shared" si="64"/>
        <v>1</v>
      </c>
      <c r="S1378">
        <v>1</v>
      </c>
      <c r="T1378" t="s">
        <v>7</v>
      </c>
      <c r="U1378" t="str">
        <f t="shared" si="65"/>
        <v>no</v>
      </c>
      <c r="Y1378" t="s">
        <v>6006</v>
      </c>
    </row>
    <row r="1379" spans="1:25" x14ac:dyDescent="0.25">
      <c r="A1379" t="s">
        <v>2102</v>
      </c>
      <c r="B1379" t="s">
        <v>2148</v>
      </c>
      <c r="C1379" t="s">
        <v>2360</v>
      </c>
      <c r="E1379" t="s">
        <v>2751</v>
      </c>
      <c r="F1379">
        <v>3</v>
      </c>
      <c r="G1379" t="s">
        <v>6020</v>
      </c>
      <c r="H1379">
        <v>2024</v>
      </c>
      <c r="I1379" t="s">
        <v>4</v>
      </c>
      <c r="J1379" t="s">
        <v>6007</v>
      </c>
      <c r="K1379" t="s">
        <v>5</v>
      </c>
      <c r="L1379" t="s">
        <v>2362</v>
      </c>
      <c r="M1379" t="s">
        <v>2363</v>
      </c>
      <c r="P1379" s="4">
        <f t="shared" si="63"/>
        <v>79.8</v>
      </c>
      <c r="Q1379" s="4">
        <v>79.8</v>
      </c>
      <c r="R1379" s="1">
        <f t="shared" si="64"/>
        <v>1</v>
      </c>
      <c r="S1379">
        <v>1</v>
      </c>
      <c r="T1379" t="s">
        <v>7</v>
      </c>
      <c r="U1379" t="str">
        <f t="shared" si="65"/>
        <v>no</v>
      </c>
      <c r="Y1379" t="s">
        <v>6006</v>
      </c>
    </row>
    <row r="1380" spans="1:25" x14ac:dyDescent="0.25">
      <c r="A1380" t="s">
        <v>2102</v>
      </c>
      <c r="B1380" t="s">
        <v>2148</v>
      </c>
      <c r="C1380" t="s">
        <v>2360</v>
      </c>
      <c r="E1380" t="s">
        <v>2752</v>
      </c>
      <c r="F1380">
        <v>3</v>
      </c>
      <c r="G1380" t="s">
        <v>6020</v>
      </c>
      <c r="H1380">
        <v>2024</v>
      </c>
      <c r="I1380" t="s">
        <v>4</v>
      </c>
      <c r="J1380" t="s">
        <v>6007</v>
      </c>
      <c r="K1380" t="s">
        <v>577</v>
      </c>
      <c r="L1380" t="s">
        <v>2154</v>
      </c>
      <c r="M1380" t="s">
        <v>2155</v>
      </c>
      <c r="P1380" s="4">
        <f t="shared" si="63"/>
        <v>262</v>
      </c>
      <c r="Q1380" s="4">
        <v>262</v>
      </c>
      <c r="R1380" s="1">
        <f t="shared" si="64"/>
        <v>1</v>
      </c>
      <c r="S1380">
        <v>1</v>
      </c>
      <c r="T1380" t="s">
        <v>7</v>
      </c>
      <c r="U1380" t="str">
        <f t="shared" si="65"/>
        <v>no</v>
      </c>
      <c r="Y1380" t="s">
        <v>6006</v>
      </c>
    </row>
    <row r="1381" spans="1:25" x14ac:dyDescent="0.25">
      <c r="A1381" t="s">
        <v>2102</v>
      </c>
      <c r="B1381" t="s">
        <v>2148</v>
      </c>
      <c r="C1381" t="s">
        <v>2360</v>
      </c>
      <c r="E1381" t="s">
        <v>2753</v>
      </c>
      <c r="F1381">
        <v>3</v>
      </c>
      <c r="G1381" t="s">
        <v>6020</v>
      </c>
      <c r="H1381">
        <v>2024</v>
      </c>
      <c r="I1381" t="s">
        <v>4</v>
      </c>
      <c r="J1381" t="s">
        <v>6007</v>
      </c>
      <c r="K1381" t="s">
        <v>2754</v>
      </c>
      <c r="L1381" t="s">
        <v>2755</v>
      </c>
      <c r="P1381" s="4">
        <f t="shared" si="63"/>
        <v>48</v>
      </c>
      <c r="Q1381" s="4">
        <v>48</v>
      </c>
      <c r="R1381" s="1">
        <f t="shared" si="64"/>
        <v>1</v>
      </c>
      <c r="S1381">
        <v>1</v>
      </c>
      <c r="T1381" t="s">
        <v>7</v>
      </c>
      <c r="U1381" t="str">
        <f t="shared" si="65"/>
        <v>no</v>
      </c>
      <c r="Y1381" t="s">
        <v>6006</v>
      </c>
    </row>
    <row r="1382" spans="1:25" x14ac:dyDescent="0.25">
      <c r="A1382" t="s">
        <v>2102</v>
      </c>
      <c r="B1382" t="s">
        <v>2148</v>
      </c>
      <c r="C1382" t="s">
        <v>2360</v>
      </c>
      <c r="E1382" t="s">
        <v>2756</v>
      </c>
      <c r="F1382">
        <v>3</v>
      </c>
      <c r="G1382" t="s">
        <v>6020</v>
      </c>
      <c r="H1382">
        <v>2024</v>
      </c>
      <c r="I1382" t="s">
        <v>4</v>
      </c>
      <c r="J1382" t="s">
        <v>6007</v>
      </c>
      <c r="K1382" t="s">
        <v>5</v>
      </c>
      <c r="L1382" t="s">
        <v>2757</v>
      </c>
      <c r="M1382" t="s">
        <v>2363</v>
      </c>
      <c r="P1382" s="4">
        <f t="shared" si="63"/>
        <v>237.72</v>
      </c>
      <c r="Q1382" s="4">
        <v>237.72</v>
      </c>
      <c r="R1382" s="1">
        <f t="shared" si="64"/>
        <v>1</v>
      </c>
      <c r="S1382">
        <v>1</v>
      </c>
      <c r="T1382" t="s">
        <v>7</v>
      </c>
      <c r="U1382" t="str">
        <f t="shared" si="65"/>
        <v>no</v>
      </c>
      <c r="Y1382" t="s">
        <v>6006</v>
      </c>
    </row>
    <row r="1383" spans="1:25" x14ac:dyDescent="0.25">
      <c r="A1383" t="s">
        <v>2102</v>
      </c>
      <c r="B1383" t="s">
        <v>2148</v>
      </c>
      <c r="C1383" t="s">
        <v>2360</v>
      </c>
      <c r="E1383" t="s">
        <v>2758</v>
      </c>
      <c r="F1383">
        <v>3</v>
      </c>
      <c r="G1383" t="s">
        <v>6020</v>
      </c>
      <c r="H1383">
        <v>2024</v>
      </c>
      <c r="I1383" t="s">
        <v>4</v>
      </c>
      <c r="J1383" t="s">
        <v>6007</v>
      </c>
      <c r="K1383" t="s">
        <v>5</v>
      </c>
      <c r="L1383" t="s">
        <v>2757</v>
      </c>
      <c r="M1383" t="s">
        <v>2363</v>
      </c>
      <c r="P1383" s="4">
        <f t="shared" si="63"/>
        <v>227.64</v>
      </c>
      <c r="Q1383" s="4">
        <v>227.64</v>
      </c>
      <c r="R1383" s="1">
        <f t="shared" si="64"/>
        <v>1</v>
      </c>
      <c r="S1383">
        <v>1</v>
      </c>
      <c r="T1383" t="s">
        <v>7</v>
      </c>
      <c r="U1383" t="str">
        <f t="shared" si="65"/>
        <v>no</v>
      </c>
      <c r="Y1383" t="s">
        <v>6006</v>
      </c>
    </row>
    <row r="1384" spans="1:25" x14ac:dyDescent="0.25">
      <c r="A1384" t="s">
        <v>2102</v>
      </c>
      <c r="B1384" t="s">
        <v>2148</v>
      </c>
      <c r="C1384" t="s">
        <v>2360</v>
      </c>
      <c r="E1384" t="s">
        <v>2760</v>
      </c>
      <c r="F1384">
        <v>4</v>
      </c>
      <c r="G1384" t="s">
        <v>6021</v>
      </c>
      <c r="H1384">
        <v>2025</v>
      </c>
      <c r="I1384" t="s">
        <v>4</v>
      </c>
      <c r="J1384" t="s">
        <v>6007</v>
      </c>
      <c r="K1384" t="s">
        <v>5</v>
      </c>
      <c r="L1384" t="s">
        <v>2761</v>
      </c>
      <c r="P1384" s="4">
        <f t="shared" si="63"/>
        <v>0</v>
      </c>
      <c r="Q1384" s="4"/>
      <c r="R1384" s="1">
        <f t="shared" si="64"/>
        <v>1</v>
      </c>
      <c r="S1384">
        <v>1</v>
      </c>
      <c r="T1384" t="s">
        <v>7</v>
      </c>
      <c r="U1384" t="str">
        <f t="shared" si="65"/>
        <v>no</v>
      </c>
      <c r="Y1384" t="s">
        <v>6006</v>
      </c>
    </row>
    <row r="1385" spans="1:25" x14ac:dyDescent="0.25">
      <c r="A1385" t="s">
        <v>2102</v>
      </c>
      <c r="B1385" t="s">
        <v>2148</v>
      </c>
      <c r="C1385" t="s">
        <v>2387</v>
      </c>
      <c r="E1385" t="s">
        <v>2762</v>
      </c>
      <c r="F1385">
        <v>4</v>
      </c>
      <c r="G1385" t="s">
        <v>6021</v>
      </c>
      <c r="H1385">
        <v>2025</v>
      </c>
      <c r="I1385" t="s">
        <v>4</v>
      </c>
      <c r="J1385" t="s">
        <v>6007</v>
      </c>
      <c r="K1385" t="s">
        <v>5</v>
      </c>
      <c r="L1385" t="s">
        <v>2389</v>
      </c>
      <c r="P1385" s="4">
        <f t="shared" si="63"/>
        <v>178.5</v>
      </c>
      <c r="Q1385" s="4">
        <v>178.5</v>
      </c>
      <c r="R1385" s="1">
        <f t="shared" si="64"/>
        <v>1</v>
      </c>
      <c r="S1385">
        <v>1</v>
      </c>
      <c r="T1385" t="s">
        <v>7</v>
      </c>
      <c r="U1385" t="str">
        <f t="shared" si="65"/>
        <v>no</v>
      </c>
      <c r="Y1385" t="s">
        <v>6006</v>
      </c>
    </row>
    <row r="1386" spans="1:25" x14ac:dyDescent="0.25">
      <c r="A1386" t="s">
        <v>2102</v>
      </c>
      <c r="B1386" t="s">
        <v>2148</v>
      </c>
      <c r="C1386" t="s">
        <v>2387</v>
      </c>
      <c r="E1386" t="s">
        <v>2763</v>
      </c>
      <c r="F1386">
        <v>4</v>
      </c>
      <c r="G1386" t="s">
        <v>6021</v>
      </c>
      <c r="H1386">
        <v>2025</v>
      </c>
      <c r="I1386" t="s">
        <v>4</v>
      </c>
      <c r="J1386" t="s">
        <v>6007</v>
      </c>
      <c r="K1386" t="s">
        <v>5</v>
      </c>
      <c r="L1386" t="s">
        <v>2389</v>
      </c>
      <c r="P1386" s="4">
        <f t="shared" si="63"/>
        <v>0</v>
      </c>
      <c r="Q1386" s="4"/>
      <c r="R1386" s="1">
        <f t="shared" si="64"/>
        <v>1</v>
      </c>
      <c r="S1386">
        <v>1</v>
      </c>
      <c r="T1386" t="s">
        <v>68</v>
      </c>
      <c r="U1386" t="str">
        <f t="shared" si="65"/>
        <v>no</v>
      </c>
      <c r="Y1386" t="s">
        <v>6006</v>
      </c>
    </row>
    <row r="1387" spans="1:25" x14ac:dyDescent="0.25">
      <c r="A1387" t="s">
        <v>2102</v>
      </c>
      <c r="B1387" t="s">
        <v>2148</v>
      </c>
      <c r="C1387" t="s">
        <v>2764</v>
      </c>
      <c r="D1387" t="s">
        <v>2765</v>
      </c>
      <c r="E1387" t="s">
        <v>2766</v>
      </c>
      <c r="F1387">
        <v>3</v>
      </c>
      <c r="G1387" t="s">
        <v>6020</v>
      </c>
      <c r="H1387">
        <v>2024</v>
      </c>
      <c r="I1387" t="s">
        <v>4</v>
      </c>
      <c r="J1387" t="s">
        <v>6007</v>
      </c>
      <c r="K1387" t="s">
        <v>5</v>
      </c>
      <c r="L1387" t="s">
        <v>2767</v>
      </c>
      <c r="P1387" s="4">
        <f t="shared" si="63"/>
        <v>772.80000000000007</v>
      </c>
      <c r="Q1387" s="4">
        <v>772.80000000000007</v>
      </c>
      <c r="R1387" s="1">
        <f t="shared" si="64"/>
        <v>1</v>
      </c>
      <c r="S1387">
        <v>1</v>
      </c>
      <c r="T1387" t="s">
        <v>40</v>
      </c>
      <c r="U1387" t="str">
        <f t="shared" si="65"/>
        <v>no</v>
      </c>
      <c r="Y1387" t="s">
        <v>6006</v>
      </c>
    </row>
    <row r="1388" spans="1:25" x14ac:dyDescent="0.25">
      <c r="A1388" t="s">
        <v>2102</v>
      </c>
      <c r="B1388" t="s">
        <v>2148</v>
      </c>
      <c r="C1388" t="s">
        <v>2764</v>
      </c>
      <c r="E1388" t="s">
        <v>2768</v>
      </c>
      <c r="F1388">
        <v>4</v>
      </c>
      <c r="G1388" t="s">
        <v>6021</v>
      </c>
      <c r="H1388">
        <v>2025</v>
      </c>
      <c r="I1388" t="s">
        <v>4</v>
      </c>
      <c r="J1388" t="s">
        <v>6007</v>
      </c>
      <c r="K1388" t="s">
        <v>5</v>
      </c>
      <c r="L1388" t="s">
        <v>2767</v>
      </c>
      <c r="P1388" s="4">
        <f t="shared" si="63"/>
        <v>766</v>
      </c>
      <c r="Q1388" s="4">
        <v>766</v>
      </c>
      <c r="R1388" s="1">
        <f t="shared" si="64"/>
        <v>1</v>
      </c>
      <c r="S1388">
        <v>1</v>
      </c>
      <c r="T1388" t="s">
        <v>979</v>
      </c>
      <c r="U1388" t="str">
        <f t="shared" si="65"/>
        <v>no</v>
      </c>
      <c r="Y1388" t="s">
        <v>6006</v>
      </c>
    </row>
    <row r="1389" spans="1:25" x14ac:dyDescent="0.25">
      <c r="A1389" t="s">
        <v>2102</v>
      </c>
      <c r="B1389" t="s">
        <v>2148</v>
      </c>
      <c r="C1389" t="s">
        <v>2411</v>
      </c>
      <c r="E1389" t="s">
        <v>2741</v>
      </c>
      <c r="F1389">
        <v>3</v>
      </c>
      <c r="G1389" t="s">
        <v>6020</v>
      </c>
      <c r="H1389">
        <v>2024</v>
      </c>
      <c r="I1389" t="s">
        <v>4</v>
      </c>
      <c r="J1389" t="s">
        <v>6007</v>
      </c>
      <c r="K1389" t="s">
        <v>577</v>
      </c>
      <c r="L1389" t="s">
        <v>2154</v>
      </c>
      <c r="M1389" t="s">
        <v>2155</v>
      </c>
      <c r="P1389" s="4">
        <f t="shared" si="63"/>
        <v>540</v>
      </c>
      <c r="Q1389" s="4">
        <v>540</v>
      </c>
      <c r="R1389" s="1">
        <f t="shared" si="64"/>
        <v>1</v>
      </c>
      <c r="S1389">
        <v>1</v>
      </c>
      <c r="T1389" t="s">
        <v>7</v>
      </c>
      <c r="U1389" t="str">
        <f t="shared" si="65"/>
        <v>no</v>
      </c>
      <c r="Y1389" t="s">
        <v>6006</v>
      </c>
    </row>
    <row r="1390" spans="1:25" x14ac:dyDescent="0.25">
      <c r="A1390" t="s">
        <v>2102</v>
      </c>
      <c r="B1390" t="s">
        <v>2148</v>
      </c>
      <c r="C1390" t="s">
        <v>2411</v>
      </c>
      <c r="E1390" t="s">
        <v>2769</v>
      </c>
      <c r="F1390">
        <v>3</v>
      </c>
      <c r="G1390" t="s">
        <v>6020</v>
      </c>
      <c r="H1390">
        <v>2024</v>
      </c>
      <c r="I1390" t="s">
        <v>4</v>
      </c>
      <c r="J1390" t="s">
        <v>6007</v>
      </c>
      <c r="K1390" t="s">
        <v>574</v>
      </c>
      <c r="L1390" t="s">
        <v>787</v>
      </c>
      <c r="P1390" s="4">
        <f t="shared" si="63"/>
        <v>42</v>
      </c>
      <c r="Q1390" s="4">
        <v>42</v>
      </c>
      <c r="R1390" s="1">
        <f t="shared" si="64"/>
        <v>1</v>
      </c>
      <c r="S1390">
        <v>1</v>
      </c>
      <c r="T1390" t="s">
        <v>7</v>
      </c>
      <c r="U1390" t="str">
        <f t="shared" si="65"/>
        <v>no</v>
      </c>
      <c r="Y1390" t="s">
        <v>6006</v>
      </c>
    </row>
    <row r="1391" spans="1:25" x14ac:dyDescent="0.25">
      <c r="A1391" t="s">
        <v>2102</v>
      </c>
      <c r="B1391" t="s">
        <v>2103</v>
      </c>
      <c r="C1391" t="s">
        <v>2415</v>
      </c>
      <c r="E1391" t="s">
        <v>2770</v>
      </c>
      <c r="F1391">
        <v>3</v>
      </c>
      <c r="G1391" t="s">
        <v>6020</v>
      </c>
      <c r="H1391">
        <v>2024</v>
      </c>
      <c r="I1391" t="s">
        <v>4</v>
      </c>
      <c r="J1391" t="s">
        <v>6007</v>
      </c>
      <c r="K1391" t="s">
        <v>334</v>
      </c>
      <c r="L1391" t="s">
        <v>2417</v>
      </c>
      <c r="P1391" s="4">
        <f t="shared" si="63"/>
        <v>122.99999999999999</v>
      </c>
      <c r="Q1391" s="4">
        <v>122.99999999999999</v>
      </c>
      <c r="R1391" s="1">
        <f t="shared" si="64"/>
        <v>1</v>
      </c>
      <c r="S1391">
        <v>1</v>
      </c>
      <c r="T1391" t="s">
        <v>7</v>
      </c>
      <c r="U1391" t="str">
        <f t="shared" si="65"/>
        <v>no</v>
      </c>
      <c r="Y1391" t="s">
        <v>6006</v>
      </c>
    </row>
    <row r="1392" spans="1:25" x14ac:dyDescent="0.25">
      <c r="A1392" t="s">
        <v>0</v>
      </c>
      <c r="B1392" t="s">
        <v>0</v>
      </c>
      <c r="C1392" t="s">
        <v>25</v>
      </c>
      <c r="D1392" t="s">
        <v>2771</v>
      </c>
      <c r="E1392" t="s">
        <v>2772</v>
      </c>
      <c r="F1392">
        <v>1</v>
      </c>
      <c r="G1392" t="s">
        <v>6018</v>
      </c>
      <c r="H1392">
        <v>2018</v>
      </c>
      <c r="I1392" t="s">
        <v>4</v>
      </c>
      <c r="J1392" t="s">
        <v>6009</v>
      </c>
      <c r="K1392" t="s">
        <v>334</v>
      </c>
      <c r="L1392" t="s">
        <v>575</v>
      </c>
      <c r="P1392" s="4">
        <f t="shared" si="63"/>
        <v>55.555555555555557</v>
      </c>
      <c r="Q1392" s="4">
        <v>55.555555555555557</v>
      </c>
      <c r="R1392" s="1">
        <f t="shared" si="64"/>
        <v>1</v>
      </c>
      <c r="S1392">
        <v>1</v>
      </c>
      <c r="T1392" t="s">
        <v>11</v>
      </c>
      <c r="U1392" t="str">
        <f t="shared" si="65"/>
        <v>no</v>
      </c>
      <c r="Y1392" t="s">
        <v>6006</v>
      </c>
    </row>
    <row r="1393" spans="1:25" x14ac:dyDescent="0.25">
      <c r="A1393" t="s">
        <v>0</v>
      </c>
      <c r="B1393" t="s">
        <v>0</v>
      </c>
      <c r="C1393" t="s">
        <v>46</v>
      </c>
      <c r="E1393" t="s">
        <v>2773</v>
      </c>
      <c r="F1393">
        <v>1</v>
      </c>
      <c r="G1393" t="s">
        <v>6018</v>
      </c>
      <c r="H1393">
        <v>2019</v>
      </c>
      <c r="I1393" t="s">
        <v>4</v>
      </c>
      <c r="J1393" t="s">
        <v>6009</v>
      </c>
      <c r="K1393" t="s">
        <v>5</v>
      </c>
      <c r="L1393" t="s">
        <v>2774</v>
      </c>
      <c r="M1393" t="s">
        <v>2775</v>
      </c>
      <c r="O1393" t="s">
        <v>2776</v>
      </c>
      <c r="P1393" s="4">
        <f t="shared" si="63"/>
        <v>502.50000000000006</v>
      </c>
      <c r="Q1393" s="4">
        <v>502.50000000000006</v>
      </c>
      <c r="R1393" s="1">
        <f t="shared" si="64"/>
        <v>1.7045454545454544E-2</v>
      </c>
      <c r="S1393">
        <v>1.7045454545454544E-2</v>
      </c>
      <c r="T1393" t="s">
        <v>11</v>
      </c>
      <c r="U1393" t="str">
        <f t="shared" si="65"/>
        <v>yes</v>
      </c>
      <c r="V1393">
        <v>30359.999999999996</v>
      </c>
      <c r="Y1393" t="s">
        <v>6006</v>
      </c>
    </row>
    <row r="1394" spans="1:25" x14ac:dyDescent="0.25">
      <c r="A1394" t="s">
        <v>0</v>
      </c>
      <c r="B1394" t="s">
        <v>0</v>
      </c>
      <c r="C1394" t="s">
        <v>52</v>
      </c>
      <c r="D1394" t="s">
        <v>2777</v>
      </c>
      <c r="E1394" t="s">
        <v>2778</v>
      </c>
      <c r="F1394">
        <v>1</v>
      </c>
      <c r="G1394" t="s">
        <v>6018</v>
      </c>
      <c r="H1394">
        <v>2020</v>
      </c>
      <c r="I1394" t="s">
        <v>4</v>
      </c>
      <c r="J1394" t="s">
        <v>6009</v>
      </c>
      <c r="K1394" t="s">
        <v>5</v>
      </c>
      <c r="L1394" t="s">
        <v>2779</v>
      </c>
      <c r="M1394" t="s">
        <v>2780</v>
      </c>
      <c r="P1394" s="4">
        <f t="shared" si="63"/>
        <v>0</v>
      </c>
      <c r="Q1394" s="4"/>
      <c r="R1394" s="1">
        <f t="shared" si="64"/>
        <v>0</v>
      </c>
      <c r="S1394">
        <v>0</v>
      </c>
      <c r="T1394" t="s">
        <v>40</v>
      </c>
      <c r="U1394" t="str">
        <f t="shared" si="65"/>
        <v>yes</v>
      </c>
      <c r="Y1394" t="s">
        <v>6006</v>
      </c>
    </row>
    <row r="1395" spans="1:25" x14ac:dyDescent="0.25">
      <c r="A1395" t="s">
        <v>0</v>
      </c>
      <c r="B1395" t="s">
        <v>0</v>
      </c>
      <c r="C1395" t="s">
        <v>52</v>
      </c>
      <c r="D1395" t="s">
        <v>2781</v>
      </c>
      <c r="E1395" t="s">
        <v>2782</v>
      </c>
      <c r="F1395">
        <v>1</v>
      </c>
      <c r="G1395" t="s">
        <v>6018</v>
      </c>
      <c r="H1395">
        <v>2022</v>
      </c>
      <c r="I1395" t="s">
        <v>4</v>
      </c>
      <c r="J1395" t="s">
        <v>6009</v>
      </c>
      <c r="K1395" t="s">
        <v>2783</v>
      </c>
      <c r="L1395" t="s">
        <v>2784</v>
      </c>
      <c r="M1395" t="s">
        <v>2785</v>
      </c>
      <c r="N1395" t="s">
        <v>2786</v>
      </c>
      <c r="O1395" t="s">
        <v>2787</v>
      </c>
      <c r="P1395" s="4">
        <f t="shared" si="63"/>
        <v>0</v>
      </c>
      <c r="Q1395" s="4"/>
      <c r="R1395" s="1">
        <f t="shared" si="64"/>
        <v>0</v>
      </c>
      <c r="S1395">
        <v>0</v>
      </c>
      <c r="T1395" t="s">
        <v>40</v>
      </c>
      <c r="U1395" t="str">
        <f t="shared" si="65"/>
        <v>yes</v>
      </c>
      <c r="V1395">
        <v>14300</v>
      </c>
      <c r="Y1395" t="s">
        <v>6006</v>
      </c>
    </row>
    <row r="1396" spans="1:25" x14ac:dyDescent="0.25">
      <c r="A1396" t="s">
        <v>0</v>
      </c>
      <c r="B1396" t="s">
        <v>0</v>
      </c>
      <c r="C1396" t="s">
        <v>52</v>
      </c>
      <c r="E1396" t="s">
        <v>2788</v>
      </c>
      <c r="F1396">
        <v>1</v>
      </c>
      <c r="G1396" t="s">
        <v>6018</v>
      </c>
      <c r="H1396">
        <v>2022</v>
      </c>
      <c r="I1396" t="s">
        <v>4</v>
      </c>
      <c r="J1396" t="s">
        <v>2789</v>
      </c>
      <c r="K1396" t="s">
        <v>5</v>
      </c>
      <c r="L1396" t="s">
        <v>2790</v>
      </c>
      <c r="N1396" t="s">
        <v>2786</v>
      </c>
      <c r="O1396" t="s">
        <v>2791</v>
      </c>
      <c r="P1396" s="4">
        <f t="shared" si="63"/>
        <v>8160</v>
      </c>
      <c r="Q1396" s="4">
        <v>8160</v>
      </c>
      <c r="R1396" s="1">
        <f t="shared" si="64"/>
        <v>0.51</v>
      </c>
      <c r="S1396">
        <v>0.51</v>
      </c>
      <c r="T1396" t="s">
        <v>40</v>
      </c>
      <c r="U1396" t="str">
        <f t="shared" si="65"/>
        <v>yes</v>
      </c>
      <c r="V1396">
        <v>16000</v>
      </c>
      <c r="Y1396" t="s">
        <v>6006</v>
      </c>
    </row>
    <row r="1397" spans="1:25" x14ac:dyDescent="0.25">
      <c r="A1397" t="s">
        <v>0</v>
      </c>
      <c r="B1397" t="s">
        <v>0</v>
      </c>
      <c r="C1397" t="s">
        <v>58</v>
      </c>
      <c r="D1397" t="s">
        <v>2792</v>
      </c>
      <c r="E1397" t="s">
        <v>2793</v>
      </c>
      <c r="F1397">
        <v>1</v>
      </c>
      <c r="G1397" t="s">
        <v>6018</v>
      </c>
      <c r="H1397">
        <v>2020</v>
      </c>
      <c r="I1397" t="s">
        <v>4</v>
      </c>
      <c r="J1397" t="s">
        <v>6009</v>
      </c>
      <c r="K1397" t="s">
        <v>5</v>
      </c>
      <c r="L1397" t="s">
        <v>61</v>
      </c>
      <c r="P1397" s="4">
        <f t="shared" si="63"/>
        <v>72.899999999999991</v>
      </c>
      <c r="Q1397" s="4">
        <v>72.899999999999991</v>
      </c>
      <c r="R1397" s="1">
        <f t="shared" si="64"/>
        <v>1</v>
      </c>
      <c r="S1397">
        <v>1</v>
      </c>
      <c r="T1397" t="s">
        <v>11</v>
      </c>
      <c r="U1397" t="str">
        <f t="shared" si="65"/>
        <v>no</v>
      </c>
      <c r="Y1397" t="s">
        <v>6006</v>
      </c>
    </row>
    <row r="1398" spans="1:25" x14ac:dyDescent="0.25">
      <c r="A1398" t="s">
        <v>0</v>
      </c>
      <c r="B1398" t="s">
        <v>0</v>
      </c>
      <c r="C1398" t="s">
        <v>58</v>
      </c>
      <c r="D1398" t="s">
        <v>59</v>
      </c>
      <c r="E1398" t="s">
        <v>2794</v>
      </c>
      <c r="F1398">
        <v>1</v>
      </c>
      <c r="G1398" t="s">
        <v>6018</v>
      </c>
      <c r="H1398">
        <v>2020</v>
      </c>
      <c r="I1398" t="s">
        <v>4</v>
      </c>
      <c r="J1398" t="s">
        <v>6009</v>
      </c>
      <c r="K1398" t="s">
        <v>5</v>
      </c>
      <c r="L1398" t="s">
        <v>61</v>
      </c>
      <c r="O1398" t="s">
        <v>2795</v>
      </c>
      <c r="P1398" s="4">
        <f t="shared" si="63"/>
        <v>1256</v>
      </c>
      <c r="Q1398" s="4">
        <v>1256</v>
      </c>
      <c r="R1398" s="1">
        <f t="shared" si="64"/>
        <v>1</v>
      </c>
      <c r="S1398">
        <v>1</v>
      </c>
      <c r="T1398" t="s">
        <v>40</v>
      </c>
      <c r="U1398" t="str">
        <f t="shared" si="65"/>
        <v>no</v>
      </c>
      <c r="Y1398" t="s">
        <v>6006</v>
      </c>
    </row>
    <row r="1399" spans="1:25" x14ac:dyDescent="0.25">
      <c r="A1399" t="s">
        <v>62</v>
      </c>
      <c r="B1399" t="s">
        <v>62</v>
      </c>
      <c r="C1399" t="s">
        <v>63</v>
      </c>
      <c r="D1399" t="s">
        <v>64</v>
      </c>
      <c r="E1399" t="s">
        <v>2796</v>
      </c>
      <c r="F1399">
        <v>1</v>
      </c>
      <c r="G1399" t="s">
        <v>6018</v>
      </c>
      <c r="H1399">
        <v>2019</v>
      </c>
      <c r="I1399" t="s">
        <v>4</v>
      </c>
      <c r="J1399" t="s">
        <v>6009</v>
      </c>
      <c r="K1399" t="s">
        <v>2783</v>
      </c>
      <c r="L1399" t="s">
        <v>66</v>
      </c>
      <c r="O1399" t="s">
        <v>2797</v>
      </c>
      <c r="P1399" s="4">
        <f t="shared" si="63"/>
        <v>0</v>
      </c>
      <c r="Q1399" s="4"/>
      <c r="R1399" s="1">
        <f t="shared" si="64"/>
        <v>0</v>
      </c>
      <c r="S1399">
        <v>0</v>
      </c>
      <c r="T1399" t="s">
        <v>40</v>
      </c>
      <c r="U1399" t="str">
        <f t="shared" si="65"/>
        <v>yes</v>
      </c>
      <c r="V1399">
        <v>34003.199999999997</v>
      </c>
      <c r="Y1399" t="s">
        <v>6006</v>
      </c>
    </row>
    <row r="1400" spans="1:25" x14ac:dyDescent="0.25">
      <c r="A1400" t="s">
        <v>101</v>
      </c>
      <c r="B1400" t="s">
        <v>101</v>
      </c>
      <c r="C1400" t="s">
        <v>111</v>
      </c>
      <c r="D1400" t="s">
        <v>2798</v>
      </c>
      <c r="E1400" t="s">
        <v>2799</v>
      </c>
      <c r="F1400">
        <v>1</v>
      </c>
      <c r="G1400" t="s">
        <v>6018</v>
      </c>
      <c r="H1400">
        <v>2016</v>
      </c>
      <c r="I1400" t="s">
        <v>4</v>
      </c>
      <c r="J1400" t="s">
        <v>6009</v>
      </c>
      <c r="K1400" t="s">
        <v>5</v>
      </c>
      <c r="L1400" t="s">
        <v>113</v>
      </c>
      <c r="M1400" t="s">
        <v>2800</v>
      </c>
      <c r="O1400" t="s">
        <v>2801</v>
      </c>
      <c r="P1400" s="4">
        <f t="shared" si="63"/>
        <v>2000</v>
      </c>
      <c r="Q1400" s="4">
        <v>2000</v>
      </c>
      <c r="R1400" s="1">
        <f t="shared" si="64"/>
        <v>0.33</v>
      </c>
      <c r="S1400">
        <v>0.33</v>
      </c>
      <c r="T1400" t="s">
        <v>40</v>
      </c>
      <c r="U1400" t="str">
        <f t="shared" si="65"/>
        <v>yes</v>
      </c>
      <c r="V1400">
        <v>6000</v>
      </c>
      <c r="Y1400" t="s">
        <v>6006</v>
      </c>
    </row>
    <row r="1401" spans="1:25" x14ac:dyDescent="0.25">
      <c r="A1401" t="s">
        <v>101</v>
      </c>
      <c r="B1401" t="s">
        <v>101</v>
      </c>
      <c r="C1401" t="s">
        <v>122</v>
      </c>
      <c r="D1401" t="s">
        <v>2802</v>
      </c>
      <c r="E1401" t="s">
        <v>2803</v>
      </c>
      <c r="F1401">
        <v>1</v>
      </c>
      <c r="G1401" t="s">
        <v>6018</v>
      </c>
      <c r="H1401">
        <v>2023</v>
      </c>
      <c r="I1401" t="s">
        <v>4</v>
      </c>
      <c r="J1401" t="s">
        <v>6009</v>
      </c>
      <c r="K1401" t="s">
        <v>5</v>
      </c>
      <c r="L1401" t="s">
        <v>137</v>
      </c>
      <c r="M1401" t="s">
        <v>2775</v>
      </c>
      <c r="O1401" t="s">
        <v>2804</v>
      </c>
      <c r="P1401" s="4">
        <f t="shared" si="63"/>
        <v>87</v>
      </c>
      <c r="Q1401" s="4">
        <v>87</v>
      </c>
      <c r="R1401" s="1">
        <f t="shared" si="64"/>
        <v>1.3799999999999999E-3</v>
      </c>
      <c r="S1401">
        <v>1.3799999999999999E-3</v>
      </c>
      <c r="T1401" t="s">
        <v>7</v>
      </c>
      <c r="U1401" t="str">
        <f t="shared" si="65"/>
        <v>yes</v>
      </c>
      <c r="V1401">
        <v>30000</v>
      </c>
      <c r="Y1401" t="s">
        <v>6006</v>
      </c>
    </row>
    <row r="1402" spans="1:25" x14ac:dyDescent="0.25">
      <c r="A1402" t="s">
        <v>101</v>
      </c>
      <c r="B1402" t="s">
        <v>101</v>
      </c>
      <c r="C1402" t="s">
        <v>144</v>
      </c>
      <c r="E1402" t="s">
        <v>2805</v>
      </c>
      <c r="F1402">
        <v>1</v>
      </c>
      <c r="G1402" t="s">
        <v>6018</v>
      </c>
      <c r="H1402">
        <v>2022</v>
      </c>
      <c r="I1402" t="s">
        <v>4</v>
      </c>
      <c r="J1402" t="s">
        <v>6009</v>
      </c>
      <c r="K1402" t="s">
        <v>5</v>
      </c>
      <c r="L1402" t="s">
        <v>2806</v>
      </c>
      <c r="P1402" s="4">
        <f t="shared" si="63"/>
        <v>2385</v>
      </c>
      <c r="Q1402" s="4">
        <v>2385</v>
      </c>
      <c r="R1402" s="1">
        <f t="shared" si="64"/>
        <v>1</v>
      </c>
      <c r="S1402">
        <v>1</v>
      </c>
      <c r="T1402" t="s">
        <v>40</v>
      </c>
      <c r="U1402" t="str">
        <f t="shared" si="65"/>
        <v>no</v>
      </c>
      <c r="Y1402" t="s">
        <v>6006</v>
      </c>
    </row>
    <row r="1403" spans="1:25" x14ac:dyDescent="0.25">
      <c r="A1403" t="s">
        <v>101</v>
      </c>
      <c r="B1403" t="s">
        <v>101</v>
      </c>
      <c r="C1403" t="s">
        <v>144</v>
      </c>
      <c r="E1403" t="s">
        <v>2807</v>
      </c>
      <c r="F1403">
        <v>1</v>
      </c>
      <c r="G1403" t="s">
        <v>6018</v>
      </c>
      <c r="H1403">
        <v>2021</v>
      </c>
      <c r="I1403" t="s">
        <v>4</v>
      </c>
      <c r="J1403" t="s">
        <v>2789</v>
      </c>
      <c r="K1403" t="s">
        <v>5</v>
      </c>
      <c r="L1403" t="s">
        <v>2808</v>
      </c>
      <c r="M1403" t="s">
        <v>2809</v>
      </c>
      <c r="O1403" t="s">
        <v>2810</v>
      </c>
      <c r="P1403" s="4">
        <f t="shared" si="63"/>
        <v>3519</v>
      </c>
      <c r="Q1403" s="4">
        <v>3519</v>
      </c>
      <c r="R1403" s="1">
        <f t="shared" si="64"/>
        <v>0.51</v>
      </c>
      <c r="S1403">
        <v>0.51</v>
      </c>
      <c r="T1403" t="s">
        <v>40</v>
      </c>
      <c r="U1403" t="str">
        <f t="shared" si="65"/>
        <v>yes</v>
      </c>
      <c r="V1403">
        <v>6900</v>
      </c>
      <c r="Y1403" t="s">
        <v>6006</v>
      </c>
    </row>
    <row r="1404" spans="1:25" x14ac:dyDescent="0.25">
      <c r="A1404" t="s">
        <v>101</v>
      </c>
      <c r="B1404" t="s">
        <v>101</v>
      </c>
      <c r="C1404" t="s">
        <v>154</v>
      </c>
      <c r="E1404" t="s">
        <v>2811</v>
      </c>
      <c r="F1404">
        <v>1</v>
      </c>
      <c r="G1404" t="s">
        <v>6018</v>
      </c>
      <c r="H1404">
        <v>2020</v>
      </c>
      <c r="I1404" t="s">
        <v>4</v>
      </c>
      <c r="J1404" t="s">
        <v>6009</v>
      </c>
      <c r="K1404" t="s">
        <v>5</v>
      </c>
      <c r="L1404" t="s">
        <v>2812</v>
      </c>
      <c r="P1404" s="4">
        <f t="shared" si="63"/>
        <v>3087.5</v>
      </c>
      <c r="Q1404" s="4">
        <v>3087.5</v>
      </c>
      <c r="R1404" s="1">
        <f t="shared" si="64"/>
        <v>1</v>
      </c>
      <c r="S1404">
        <v>1</v>
      </c>
      <c r="T1404" t="s">
        <v>40</v>
      </c>
      <c r="U1404" t="str">
        <f t="shared" si="65"/>
        <v>no</v>
      </c>
      <c r="Y1404" t="s">
        <v>6006</v>
      </c>
    </row>
    <row r="1405" spans="1:25" x14ac:dyDescent="0.25">
      <c r="A1405" t="s">
        <v>101</v>
      </c>
      <c r="B1405" t="s">
        <v>101</v>
      </c>
      <c r="C1405" t="s">
        <v>154</v>
      </c>
      <c r="D1405" t="s">
        <v>2813</v>
      </c>
      <c r="E1405" t="s">
        <v>2814</v>
      </c>
      <c r="F1405">
        <v>1</v>
      </c>
      <c r="G1405" t="s">
        <v>6018</v>
      </c>
      <c r="H1405">
        <v>2020</v>
      </c>
      <c r="I1405" t="s">
        <v>4</v>
      </c>
      <c r="J1405" t="s">
        <v>6009</v>
      </c>
      <c r="K1405" t="s">
        <v>5</v>
      </c>
      <c r="L1405" t="s">
        <v>2815</v>
      </c>
      <c r="P1405" s="4">
        <f t="shared" si="63"/>
        <v>0</v>
      </c>
      <c r="Q1405" s="4"/>
      <c r="R1405" s="1">
        <f t="shared" si="64"/>
        <v>0</v>
      </c>
      <c r="S1405">
        <v>0</v>
      </c>
      <c r="T1405" t="s">
        <v>40</v>
      </c>
      <c r="U1405" t="str">
        <f t="shared" si="65"/>
        <v>yes</v>
      </c>
      <c r="Y1405" t="s">
        <v>6006</v>
      </c>
    </row>
    <row r="1406" spans="1:25" x14ac:dyDescent="0.25">
      <c r="A1406" t="s">
        <v>101</v>
      </c>
      <c r="B1406" t="s">
        <v>101</v>
      </c>
      <c r="C1406" t="s">
        <v>213</v>
      </c>
      <c r="D1406" t="s">
        <v>2816</v>
      </c>
      <c r="E1406" t="s">
        <v>2817</v>
      </c>
      <c r="F1406">
        <v>1</v>
      </c>
      <c r="G1406" t="s">
        <v>6018</v>
      </c>
      <c r="H1406">
        <v>2020</v>
      </c>
      <c r="I1406" t="s">
        <v>4</v>
      </c>
      <c r="J1406" t="s">
        <v>2789</v>
      </c>
      <c r="K1406" t="s">
        <v>21</v>
      </c>
      <c r="L1406" t="s">
        <v>2818</v>
      </c>
      <c r="M1406" t="s">
        <v>2809</v>
      </c>
      <c r="P1406" s="4">
        <f t="shared" si="63"/>
        <v>0</v>
      </c>
      <c r="Q1406" s="4">
        <v>0</v>
      </c>
      <c r="R1406" s="1">
        <f t="shared" si="64"/>
        <v>0</v>
      </c>
      <c r="S1406">
        <v>0</v>
      </c>
      <c r="T1406" t="s">
        <v>40</v>
      </c>
      <c r="U1406" t="str">
        <f t="shared" si="65"/>
        <v>yes</v>
      </c>
      <c r="Y1406" t="s">
        <v>6006</v>
      </c>
    </row>
    <row r="1407" spans="1:25" x14ac:dyDescent="0.25">
      <c r="A1407" t="s">
        <v>101</v>
      </c>
      <c r="B1407" t="s">
        <v>101</v>
      </c>
      <c r="C1407" t="s">
        <v>213</v>
      </c>
      <c r="D1407" t="s">
        <v>217</v>
      </c>
      <c r="E1407" t="s">
        <v>2819</v>
      </c>
      <c r="F1407">
        <v>1</v>
      </c>
      <c r="G1407" t="s">
        <v>6018</v>
      </c>
      <c r="H1407">
        <v>2022</v>
      </c>
      <c r="I1407" t="s">
        <v>4</v>
      </c>
      <c r="J1407" t="s">
        <v>6009</v>
      </c>
      <c r="K1407" t="s">
        <v>5</v>
      </c>
      <c r="L1407" t="s">
        <v>219</v>
      </c>
      <c r="P1407" s="4">
        <f t="shared" si="63"/>
        <v>965</v>
      </c>
      <c r="Q1407" s="4">
        <v>965</v>
      </c>
      <c r="R1407" s="1">
        <f t="shared" si="64"/>
        <v>1</v>
      </c>
      <c r="S1407">
        <v>1</v>
      </c>
      <c r="T1407" t="s">
        <v>40</v>
      </c>
      <c r="U1407" t="str">
        <f t="shared" si="65"/>
        <v>no</v>
      </c>
      <c r="Y1407" t="s">
        <v>6006</v>
      </c>
    </row>
    <row r="1408" spans="1:25" x14ac:dyDescent="0.25">
      <c r="A1408" t="s">
        <v>101</v>
      </c>
      <c r="B1408" t="s">
        <v>101</v>
      </c>
      <c r="C1408" t="s">
        <v>224</v>
      </c>
      <c r="D1408" t="s">
        <v>2820</v>
      </c>
      <c r="E1408" t="s">
        <v>2821</v>
      </c>
      <c r="F1408">
        <v>1</v>
      </c>
      <c r="G1408" t="s">
        <v>6018</v>
      </c>
      <c r="H1408">
        <v>2020</v>
      </c>
      <c r="I1408" t="s">
        <v>4</v>
      </c>
      <c r="J1408" t="s">
        <v>6009</v>
      </c>
      <c r="K1408" t="s">
        <v>5</v>
      </c>
      <c r="L1408" t="s">
        <v>2822</v>
      </c>
      <c r="P1408" s="4">
        <f t="shared" si="63"/>
        <v>2695.08</v>
      </c>
      <c r="Q1408" s="4">
        <v>2695.08</v>
      </c>
      <c r="R1408" s="1">
        <f t="shared" si="64"/>
        <v>1</v>
      </c>
      <c r="S1408">
        <v>1</v>
      </c>
      <c r="T1408" t="s">
        <v>40</v>
      </c>
      <c r="U1408" t="str">
        <f t="shared" si="65"/>
        <v>no</v>
      </c>
      <c r="Y1408" t="s">
        <v>6006</v>
      </c>
    </row>
    <row r="1409" spans="1:25" x14ac:dyDescent="0.25">
      <c r="A1409" t="s">
        <v>101</v>
      </c>
      <c r="B1409" t="s">
        <v>101</v>
      </c>
      <c r="C1409" t="s">
        <v>251</v>
      </c>
      <c r="D1409" t="s">
        <v>252</v>
      </c>
      <c r="E1409" t="s">
        <v>2823</v>
      </c>
      <c r="F1409">
        <v>1</v>
      </c>
      <c r="G1409" t="s">
        <v>6018</v>
      </c>
      <c r="H1409">
        <v>2018</v>
      </c>
      <c r="I1409" t="s">
        <v>4</v>
      </c>
      <c r="J1409" t="s">
        <v>6009</v>
      </c>
      <c r="K1409" t="s">
        <v>5</v>
      </c>
      <c r="L1409" t="s">
        <v>254</v>
      </c>
      <c r="M1409" t="s">
        <v>2809</v>
      </c>
      <c r="N1409" t="s">
        <v>256</v>
      </c>
      <c r="O1409" t="s">
        <v>2824</v>
      </c>
      <c r="P1409" s="4">
        <f t="shared" si="63"/>
        <v>427.5</v>
      </c>
      <c r="Q1409" s="4">
        <v>427.5</v>
      </c>
      <c r="R1409" s="1">
        <f t="shared" si="64"/>
        <v>1</v>
      </c>
      <c r="S1409">
        <v>1</v>
      </c>
      <c r="T1409" t="s">
        <v>40</v>
      </c>
      <c r="U1409" t="str">
        <f t="shared" si="65"/>
        <v>no</v>
      </c>
      <c r="Y1409" t="s">
        <v>6006</v>
      </c>
    </row>
    <row r="1410" spans="1:25" x14ac:dyDescent="0.25">
      <c r="A1410" t="s">
        <v>101</v>
      </c>
      <c r="B1410" t="s">
        <v>101</v>
      </c>
      <c r="C1410" t="s">
        <v>251</v>
      </c>
      <c r="D1410" t="s">
        <v>252</v>
      </c>
      <c r="E1410" t="s">
        <v>2825</v>
      </c>
      <c r="F1410">
        <v>1</v>
      </c>
      <c r="G1410" t="s">
        <v>6018</v>
      </c>
      <c r="H1410">
        <v>2021</v>
      </c>
      <c r="I1410" t="s">
        <v>4</v>
      </c>
      <c r="J1410" t="s">
        <v>6009</v>
      </c>
      <c r="K1410" t="s">
        <v>5</v>
      </c>
      <c r="L1410" t="s">
        <v>254</v>
      </c>
      <c r="M1410" t="s">
        <v>255</v>
      </c>
      <c r="N1410" t="s">
        <v>256</v>
      </c>
      <c r="P1410" s="4">
        <f t="shared" ref="P1410:P1473" si="66">IFERROR(IF(Q1410&gt;0,Q1410*1,0),0)</f>
        <v>386.28</v>
      </c>
      <c r="Q1410" s="4">
        <v>386.28</v>
      </c>
      <c r="R1410" s="1">
        <f t="shared" ref="R1410:R1473" si="67">IFERROR(IF(S1410&gt;0,S1410*1,0),0)</f>
        <v>1</v>
      </c>
      <c r="S1410">
        <v>1</v>
      </c>
      <c r="T1410" t="s">
        <v>40</v>
      </c>
      <c r="U1410" t="str">
        <f t="shared" ref="U1410:U1473" si="68">IF(S1410 = 1,"no","yes")</f>
        <v>no</v>
      </c>
      <c r="Y1410" t="s">
        <v>6006</v>
      </c>
    </row>
    <row r="1411" spans="1:25" x14ac:dyDescent="0.25">
      <c r="A1411" t="s">
        <v>101</v>
      </c>
      <c r="B1411" t="s">
        <v>101</v>
      </c>
      <c r="C1411" t="s">
        <v>251</v>
      </c>
      <c r="D1411" t="s">
        <v>252</v>
      </c>
      <c r="E1411" t="s">
        <v>2826</v>
      </c>
      <c r="F1411">
        <v>1</v>
      </c>
      <c r="G1411" t="s">
        <v>6018</v>
      </c>
      <c r="H1411">
        <v>2019</v>
      </c>
      <c r="I1411" t="s">
        <v>4</v>
      </c>
      <c r="J1411" t="s">
        <v>6009</v>
      </c>
      <c r="K1411" t="s">
        <v>334</v>
      </c>
      <c r="L1411" t="s">
        <v>2827</v>
      </c>
      <c r="M1411" t="s">
        <v>106</v>
      </c>
      <c r="O1411" t="s">
        <v>2828</v>
      </c>
      <c r="P1411" s="4">
        <f t="shared" si="66"/>
        <v>150</v>
      </c>
      <c r="Q1411" s="4">
        <v>150</v>
      </c>
      <c r="R1411" s="1">
        <f t="shared" si="67"/>
        <v>1</v>
      </c>
      <c r="S1411">
        <v>1</v>
      </c>
      <c r="T1411" t="s">
        <v>11</v>
      </c>
      <c r="U1411" t="str">
        <f t="shared" si="68"/>
        <v>no</v>
      </c>
      <c r="Y1411" t="s">
        <v>6006</v>
      </c>
    </row>
    <row r="1412" spans="1:25" x14ac:dyDescent="0.25">
      <c r="A1412" t="s">
        <v>101</v>
      </c>
      <c r="B1412" t="s">
        <v>101</v>
      </c>
      <c r="C1412" t="s">
        <v>257</v>
      </c>
      <c r="D1412" t="s">
        <v>2829</v>
      </c>
      <c r="E1412" t="s">
        <v>2830</v>
      </c>
      <c r="F1412">
        <v>1</v>
      </c>
      <c r="G1412" t="s">
        <v>6018</v>
      </c>
      <c r="H1412">
        <v>2016</v>
      </c>
      <c r="I1412" t="s">
        <v>4</v>
      </c>
      <c r="J1412" t="s">
        <v>6009</v>
      </c>
      <c r="K1412" t="s">
        <v>5</v>
      </c>
      <c r="L1412" t="s">
        <v>2831</v>
      </c>
      <c r="M1412" t="s">
        <v>2809</v>
      </c>
      <c r="O1412" t="s">
        <v>2832</v>
      </c>
      <c r="P1412" s="4">
        <f t="shared" si="66"/>
        <v>7000</v>
      </c>
      <c r="Q1412" s="4">
        <v>7000</v>
      </c>
      <c r="R1412" s="1">
        <f t="shared" si="67"/>
        <v>1</v>
      </c>
      <c r="S1412">
        <v>1</v>
      </c>
      <c r="T1412" t="s">
        <v>40</v>
      </c>
      <c r="U1412" t="str">
        <f t="shared" si="68"/>
        <v>no</v>
      </c>
      <c r="Y1412" t="s">
        <v>6006</v>
      </c>
    </row>
    <row r="1413" spans="1:25" x14ac:dyDescent="0.25">
      <c r="A1413" t="s">
        <v>101</v>
      </c>
      <c r="B1413" t="s">
        <v>101</v>
      </c>
      <c r="C1413" t="s">
        <v>273</v>
      </c>
      <c r="E1413" t="s">
        <v>2833</v>
      </c>
      <c r="F1413">
        <v>1</v>
      </c>
      <c r="G1413" t="s">
        <v>6018</v>
      </c>
      <c r="H1413">
        <v>2018</v>
      </c>
      <c r="I1413" t="s">
        <v>4</v>
      </c>
      <c r="J1413" t="s">
        <v>6009</v>
      </c>
      <c r="K1413" t="s">
        <v>5</v>
      </c>
      <c r="L1413" t="s">
        <v>275</v>
      </c>
      <c r="O1413" t="s">
        <v>2834</v>
      </c>
      <c r="P1413" s="4">
        <f t="shared" si="66"/>
        <v>1012.0000000000001</v>
      </c>
      <c r="Q1413" s="4">
        <v>1012.0000000000001</v>
      </c>
      <c r="R1413" s="1">
        <f t="shared" si="67"/>
        <v>1</v>
      </c>
      <c r="S1413">
        <v>1</v>
      </c>
      <c r="T1413" t="s">
        <v>40</v>
      </c>
      <c r="U1413" t="str">
        <f t="shared" si="68"/>
        <v>no</v>
      </c>
      <c r="Y1413" t="s">
        <v>6006</v>
      </c>
    </row>
    <row r="1414" spans="1:25" x14ac:dyDescent="0.25">
      <c r="A1414" t="s">
        <v>319</v>
      </c>
      <c r="B1414" t="s">
        <v>326</v>
      </c>
      <c r="C1414" t="s">
        <v>429</v>
      </c>
      <c r="D1414" t="s">
        <v>430</v>
      </c>
      <c r="E1414" t="s">
        <v>2835</v>
      </c>
      <c r="F1414">
        <v>1</v>
      </c>
      <c r="G1414" t="s">
        <v>6018</v>
      </c>
      <c r="H1414">
        <v>2021</v>
      </c>
      <c r="I1414" t="s">
        <v>4</v>
      </c>
      <c r="J1414" t="s">
        <v>6009</v>
      </c>
      <c r="K1414" t="s">
        <v>5</v>
      </c>
      <c r="L1414" t="s">
        <v>432</v>
      </c>
      <c r="M1414" t="s">
        <v>2836</v>
      </c>
      <c r="O1414" t="s">
        <v>2837</v>
      </c>
      <c r="P1414" s="4">
        <f t="shared" si="66"/>
        <v>3036.9300000000003</v>
      </c>
      <c r="Q1414" s="4">
        <v>3036.9300000000003</v>
      </c>
      <c r="R1414" s="1">
        <f t="shared" si="67"/>
        <v>0.5</v>
      </c>
      <c r="S1414">
        <v>0.5</v>
      </c>
      <c r="T1414" t="s">
        <v>40</v>
      </c>
      <c r="U1414" t="str">
        <f t="shared" si="68"/>
        <v>yes</v>
      </c>
      <c r="V1414">
        <v>6073.8600000000006</v>
      </c>
      <c r="Y1414" t="s">
        <v>6006</v>
      </c>
    </row>
    <row r="1415" spans="1:25" x14ac:dyDescent="0.25">
      <c r="A1415" t="s">
        <v>319</v>
      </c>
      <c r="B1415" t="s">
        <v>326</v>
      </c>
      <c r="C1415" t="s">
        <v>429</v>
      </c>
      <c r="E1415" t="s">
        <v>2838</v>
      </c>
      <c r="F1415">
        <v>1</v>
      </c>
      <c r="G1415" t="s">
        <v>6018</v>
      </c>
      <c r="H1415">
        <v>2021</v>
      </c>
      <c r="I1415" t="s">
        <v>4</v>
      </c>
      <c r="J1415" t="s">
        <v>6009</v>
      </c>
      <c r="K1415" t="s">
        <v>5</v>
      </c>
      <c r="L1415" t="s">
        <v>432</v>
      </c>
      <c r="P1415" s="4">
        <f t="shared" si="66"/>
        <v>2433.6</v>
      </c>
      <c r="Q1415" s="4">
        <v>2433.6</v>
      </c>
      <c r="R1415" s="1">
        <f t="shared" si="67"/>
        <v>1</v>
      </c>
      <c r="S1415">
        <v>1</v>
      </c>
      <c r="T1415" t="s">
        <v>40</v>
      </c>
      <c r="U1415" t="str">
        <f t="shared" si="68"/>
        <v>no</v>
      </c>
      <c r="Y1415" t="s">
        <v>6006</v>
      </c>
    </row>
    <row r="1416" spans="1:25" x14ac:dyDescent="0.25">
      <c r="A1416" t="s">
        <v>319</v>
      </c>
      <c r="B1416" t="s">
        <v>434</v>
      </c>
      <c r="C1416" t="s">
        <v>441</v>
      </c>
      <c r="D1416" t="s">
        <v>441</v>
      </c>
      <c r="E1416" t="s">
        <v>2839</v>
      </c>
      <c r="F1416">
        <v>1</v>
      </c>
      <c r="G1416" t="s">
        <v>6018</v>
      </c>
      <c r="H1416">
        <v>2022</v>
      </c>
      <c r="I1416" t="s">
        <v>4</v>
      </c>
      <c r="J1416" t="s">
        <v>6009</v>
      </c>
      <c r="K1416" t="s">
        <v>5</v>
      </c>
      <c r="L1416" t="s">
        <v>443</v>
      </c>
      <c r="P1416" s="4">
        <f t="shared" si="66"/>
        <v>395.25</v>
      </c>
      <c r="Q1416" s="4">
        <v>395.25</v>
      </c>
      <c r="R1416" s="1">
        <f t="shared" si="67"/>
        <v>1</v>
      </c>
      <c r="S1416">
        <v>1</v>
      </c>
      <c r="T1416" t="s">
        <v>7</v>
      </c>
      <c r="U1416" t="str">
        <f t="shared" si="68"/>
        <v>no</v>
      </c>
      <c r="Y1416" t="s">
        <v>6006</v>
      </c>
    </row>
    <row r="1417" spans="1:25" x14ac:dyDescent="0.25">
      <c r="A1417" t="s">
        <v>319</v>
      </c>
      <c r="B1417" t="s">
        <v>434</v>
      </c>
      <c r="C1417" t="s">
        <v>441</v>
      </c>
      <c r="D1417" t="s">
        <v>441</v>
      </c>
      <c r="E1417" t="s">
        <v>2840</v>
      </c>
      <c r="F1417">
        <v>1</v>
      </c>
      <c r="G1417" t="s">
        <v>6018</v>
      </c>
      <c r="H1417">
        <v>2019</v>
      </c>
      <c r="I1417" t="s">
        <v>4</v>
      </c>
      <c r="J1417" t="s">
        <v>2841</v>
      </c>
      <c r="K1417" t="s">
        <v>5</v>
      </c>
      <c r="L1417" t="s">
        <v>443</v>
      </c>
      <c r="P1417" s="4">
        <f t="shared" si="66"/>
        <v>230.39999999999998</v>
      </c>
      <c r="Q1417" s="4">
        <v>230.39999999999998</v>
      </c>
      <c r="R1417" s="1">
        <f t="shared" si="67"/>
        <v>1</v>
      </c>
      <c r="S1417">
        <v>1</v>
      </c>
      <c r="T1417" t="s">
        <v>40</v>
      </c>
      <c r="U1417" t="str">
        <f t="shared" si="68"/>
        <v>no</v>
      </c>
      <c r="Y1417" t="s">
        <v>6006</v>
      </c>
    </row>
    <row r="1418" spans="1:25" x14ac:dyDescent="0.25">
      <c r="A1418" t="s">
        <v>319</v>
      </c>
      <c r="B1418" t="s">
        <v>366</v>
      </c>
      <c r="C1418" t="s">
        <v>460</v>
      </c>
      <c r="D1418" t="s">
        <v>461</v>
      </c>
      <c r="E1418" t="s">
        <v>2842</v>
      </c>
      <c r="F1418">
        <v>1</v>
      </c>
      <c r="G1418" t="s">
        <v>6018</v>
      </c>
      <c r="H1418">
        <v>2022</v>
      </c>
      <c r="I1418" t="s">
        <v>4</v>
      </c>
      <c r="J1418" t="s">
        <v>6009</v>
      </c>
      <c r="K1418" t="s">
        <v>5</v>
      </c>
      <c r="L1418" t="s">
        <v>463</v>
      </c>
      <c r="M1418" t="s">
        <v>2843</v>
      </c>
      <c r="P1418" s="4">
        <f t="shared" si="66"/>
        <v>1656.3999999999999</v>
      </c>
      <c r="Q1418" s="4">
        <v>1656.3999999999999</v>
      </c>
      <c r="R1418" s="1">
        <f t="shared" si="67"/>
        <v>1</v>
      </c>
      <c r="S1418">
        <v>1</v>
      </c>
      <c r="T1418" t="s">
        <v>40</v>
      </c>
      <c r="U1418" t="str">
        <f t="shared" si="68"/>
        <v>no</v>
      </c>
      <c r="Y1418" t="s">
        <v>6006</v>
      </c>
    </row>
    <row r="1419" spans="1:25" x14ac:dyDescent="0.25">
      <c r="A1419" t="s">
        <v>319</v>
      </c>
      <c r="B1419" t="s">
        <v>370</v>
      </c>
      <c r="C1419" t="s">
        <v>487</v>
      </c>
      <c r="E1419" t="s">
        <v>2844</v>
      </c>
      <c r="F1419">
        <v>1</v>
      </c>
      <c r="G1419" t="s">
        <v>6018</v>
      </c>
      <c r="H1419">
        <v>2022</v>
      </c>
      <c r="I1419" t="s">
        <v>4</v>
      </c>
      <c r="J1419" t="s">
        <v>2841</v>
      </c>
      <c r="K1419" t="s">
        <v>5</v>
      </c>
      <c r="L1419" t="s">
        <v>489</v>
      </c>
      <c r="O1419" t="s">
        <v>2845</v>
      </c>
      <c r="P1419" s="4">
        <f t="shared" si="66"/>
        <v>1176.0685999999998</v>
      </c>
      <c r="Q1419" s="4">
        <v>1176.0685999999998</v>
      </c>
      <c r="R1419" s="1">
        <f t="shared" si="67"/>
        <v>0.49</v>
      </c>
      <c r="S1419">
        <v>0.49</v>
      </c>
      <c r="T1419" t="s">
        <v>40</v>
      </c>
      <c r="U1419" t="str">
        <f t="shared" si="68"/>
        <v>yes</v>
      </c>
      <c r="V1419">
        <v>2400.14</v>
      </c>
      <c r="Y1419" t="s">
        <v>6006</v>
      </c>
    </row>
    <row r="1420" spans="1:25" x14ac:dyDescent="0.25">
      <c r="A1420" t="s">
        <v>319</v>
      </c>
      <c r="B1420" t="s">
        <v>350</v>
      </c>
      <c r="C1420" t="s">
        <v>517</v>
      </c>
      <c r="D1420" t="s">
        <v>517</v>
      </c>
      <c r="E1420" t="s">
        <v>2846</v>
      </c>
      <c r="F1420">
        <v>1</v>
      </c>
      <c r="G1420" t="s">
        <v>6018</v>
      </c>
      <c r="H1420">
        <v>2018</v>
      </c>
      <c r="I1420" t="s">
        <v>4</v>
      </c>
      <c r="J1420" t="s">
        <v>2789</v>
      </c>
      <c r="K1420" t="s">
        <v>5</v>
      </c>
      <c r="L1420" t="s">
        <v>519</v>
      </c>
      <c r="M1420" t="s">
        <v>356</v>
      </c>
      <c r="N1420" t="s">
        <v>19</v>
      </c>
      <c r="O1420" t="s">
        <v>2847</v>
      </c>
      <c r="P1420" s="4">
        <f t="shared" si="66"/>
        <v>1845</v>
      </c>
      <c r="Q1420" s="4">
        <v>1845</v>
      </c>
      <c r="R1420" s="1">
        <f t="shared" si="67"/>
        <v>1</v>
      </c>
      <c r="S1420">
        <v>1</v>
      </c>
      <c r="T1420" t="s">
        <v>40</v>
      </c>
      <c r="U1420" t="str">
        <f t="shared" si="68"/>
        <v>no</v>
      </c>
      <c r="Y1420" t="s">
        <v>6006</v>
      </c>
    </row>
    <row r="1421" spans="1:25" x14ac:dyDescent="0.25">
      <c r="A1421" t="s">
        <v>319</v>
      </c>
      <c r="B1421" t="s">
        <v>350</v>
      </c>
      <c r="C1421" t="s">
        <v>572</v>
      </c>
      <c r="D1421" t="s">
        <v>2848</v>
      </c>
      <c r="E1421" t="s">
        <v>2849</v>
      </c>
      <c r="F1421">
        <v>1</v>
      </c>
      <c r="G1421" t="s">
        <v>6018</v>
      </c>
      <c r="H1421">
        <v>2022</v>
      </c>
      <c r="I1421" t="s">
        <v>4</v>
      </c>
      <c r="J1421" t="s">
        <v>6009</v>
      </c>
      <c r="K1421" t="s">
        <v>5</v>
      </c>
      <c r="L1421" t="s">
        <v>2850</v>
      </c>
      <c r="M1421" t="s">
        <v>2851</v>
      </c>
      <c r="O1421" t="s">
        <v>2852</v>
      </c>
      <c r="P1421" s="4">
        <f t="shared" si="66"/>
        <v>4536</v>
      </c>
      <c r="Q1421" s="4">
        <v>4536</v>
      </c>
      <c r="R1421" s="1">
        <f t="shared" si="67"/>
        <v>0.9</v>
      </c>
      <c r="S1421">
        <v>0.9</v>
      </c>
      <c r="T1421" t="s">
        <v>40</v>
      </c>
      <c r="U1421" t="str">
        <f t="shared" si="68"/>
        <v>yes</v>
      </c>
      <c r="V1421">
        <v>5040</v>
      </c>
      <c r="Y1421" t="s">
        <v>6006</v>
      </c>
    </row>
    <row r="1422" spans="1:25" x14ac:dyDescent="0.25">
      <c r="A1422" t="s">
        <v>319</v>
      </c>
      <c r="B1422" t="s">
        <v>320</v>
      </c>
      <c r="C1422" t="s">
        <v>593</v>
      </c>
      <c r="D1422" t="s">
        <v>2494</v>
      </c>
      <c r="E1422" t="s">
        <v>2853</v>
      </c>
      <c r="F1422">
        <v>1</v>
      </c>
      <c r="G1422" t="s">
        <v>6018</v>
      </c>
      <c r="H1422">
        <v>2023</v>
      </c>
      <c r="I1422" t="s">
        <v>4</v>
      </c>
      <c r="J1422" t="s">
        <v>6009</v>
      </c>
      <c r="K1422" t="s">
        <v>580</v>
      </c>
      <c r="L1422" t="s">
        <v>2854</v>
      </c>
      <c r="M1422" t="s">
        <v>2855</v>
      </c>
      <c r="O1422" t="s">
        <v>2856</v>
      </c>
      <c r="P1422" s="4">
        <f t="shared" si="66"/>
        <v>0</v>
      </c>
      <c r="Q1422" s="4"/>
      <c r="R1422" s="1">
        <f t="shared" si="67"/>
        <v>0</v>
      </c>
      <c r="S1422">
        <v>0</v>
      </c>
      <c r="T1422" t="s">
        <v>40</v>
      </c>
      <c r="U1422" t="str">
        <f t="shared" si="68"/>
        <v>yes</v>
      </c>
      <c r="V1422">
        <v>10000</v>
      </c>
      <c r="Y1422" t="s">
        <v>6006</v>
      </c>
    </row>
    <row r="1423" spans="1:25" x14ac:dyDescent="0.25">
      <c r="A1423" t="s">
        <v>319</v>
      </c>
      <c r="B1423" t="s">
        <v>320</v>
      </c>
      <c r="C1423" t="s">
        <v>593</v>
      </c>
      <c r="D1423" t="s">
        <v>594</v>
      </c>
      <c r="E1423" t="s">
        <v>2857</v>
      </c>
      <c r="F1423">
        <v>1</v>
      </c>
      <c r="G1423" t="s">
        <v>6018</v>
      </c>
      <c r="H1423">
        <v>2022</v>
      </c>
      <c r="I1423" t="s">
        <v>4</v>
      </c>
      <c r="J1423" t="s">
        <v>6009</v>
      </c>
      <c r="K1423" t="s">
        <v>5</v>
      </c>
      <c r="L1423" t="s">
        <v>596</v>
      </c>
      <c r="M1423" t="s">
        <v>2858</v>
      </c>
      <c r="P1423" s="4">
        <f t="shared" si="66"/>
        <v>168.75</v>
      </c>
      <c r="Q1423" s="4">
        <v>168.75</v>
      </c>
      <c r="R1423" s="1">
        <f t="shared" si="67"/>
        <v>1</v>
      </c>
      <c r="S1423">
        <v>1</v>
      </c>
      <c r="T1423" t="s">
        <v>7</v>
      </c>
      <c r="U1423" t="str">
        <f t="shared" si="68"/>
        <v>no</v>
      </c>
      <c r="Y1423" t="s">
        <v>6006</v>
      </c>
    </row>
    <row r="1424" spans="1:25" x14ac:dyDescent="0.25">
      <c r="A1424" t="s">
        <v>319</v>
      </c>
      <c r="B1424" t="s">
        <v>350</v>
      </c>
      <c r="C1424" t="s">
        <v>639</v>
      </c>
      <c r="D1424" t="s">
        <v>2859</v>
      </c>
      <c r="E1424" t="s">
        <v>2860</v>
      </c>
      <c r="F1424">
        <v>1</v>
      </c>
      <c r="G1424" t="s">
        <v>6018</v>
      </c>
      <c r="H1424">
        <v>2023</v>
      </c>
      <c r="I1424" t="s">
        <v>4</v>
      </c>
      <c r="J1424" t="s">
        <v>6009</v>
      </c>
      <c r="K1424" t="s">
        <v>5</v>
      </c>
      <c r="L1424" t="s">
        <v>355</v>
      </c>
      <c r="P1424" s="4">
        <f t="shared" si="66"/>
        <v>1250.5999999999999</v>
      </c>
      <c r="Q1424" s="4">
        <v>1250.5999999999999</v>
      </c>
      <c r="R1424" s="1">
        <f t="shared" si="67"/>
        <v>1</v>
      </c>
      <c r="S1424">
        <v>1</v>
      </c>
      <c r="T1424" t="s">
        <v>40</v>
      </c>
      <c r="U1424" t="str">
        <f t="shared" si="68"/>
        <v>no</v>
      </c>
      <c r="Y1424" t="s">
        <v>6006</v>
      </c>
    </row>
    <row r="1425" spans="1:25" x14ac:dyDescent="0.25">
      <c r="A1425" t="s">
        <v>319</v>
      </c>
      <c r="B1425" t="s">
        <v>326</v>
      </c>
      <c r="C1425" t="s">
        <v>655</v>
      </c>
      <c r="D1425" t="s">
        <v>2861</v>
      </c>
      <c r="E1425" t="s">
        <v>2862</v>
      </c>
      <c r="F1425">
        <v>1</v>
      </c>
      <c r="G1425" t="s">
        <v>6018</v>
      </c>
      <c r="H1425">
        <v>2021</v>
      </c>
      <c r="I1425" t="s">
        <v>4</v>
      </c>
      <c r="J1425" t="s">
        <v>6009</v>
      </c>
      <c r="K1425" t="s">
        <v>5</v>
      </c>
      <c r="L1425" t="s">
        <v>2863</v>
      </c>
      <c r="M1425" t="s">
        <v>2864</v>
      </c>
      <c r="O1425" t="s">
        <v>2865</v>
      </c>
      <c r="P1425" s="4">
        <f t="shared" si="66"/>
        <v>9383.4</v>
      </c>
      <c r="Q1425" s="4">
        <v>9383.4</v>
      </c>
      <c r="R1425" s="1">
        <f t="shared" si="67"/>
        <v>0.5</v>
      </c>
      <c r="S1425">
        <v>0.5</v>
      </c>
      <c r="T1425" t="s">
        <v>40</v>
      </c>
      <c r="U1425" t="str">
        <f t="shared" si="68"/>
        <v>yes</v>
      </c>
      <c r="V1425">
        <v>18766.8</v>
      </c>
      <c r="Y1425" t="s">
        <v>6006</v>
      </c>
    </row>
    <row r="1426" spans="1:25" x14ac:dyDescent="0.25">
      <c r="A1426" t="s">
        <v>319</v>
      </c>
      <c r="B1426" t="s">
        <v>326</v>
      </c>
      <c r="C1426" t="s">
        <v>655</v>
      </c>
      <c r="D1426" t="s">
        <v>2861</v>
      </c>
      <c r="E1426" t="s">
        <v>2866</v>
      </c>
      <c r="F1426">
        <v>1</v>
      </c>
      <c r="G1426" t="s">
        <v>6018</v>
      </c>
      <c r="H1426">
        <v>2022</v>
      </c>
      <c r="I1426" t="s">
        <v>4</v>
      </c>
      <c r="J1426" t="s">
        <v>6009</v>
      </c>
      <c r="K1426" t="s">
        <v>5</v>
      </c>
      <c r="L1426" t="s">
        <v>329</v>
      </c>
      <c r="O1426" t="s">
        <v>2867</v>
      </c>
      <c r="P1426" s="4">
        <f t="shared" si="66"/>
        <v>1354.5</v>
      </c>
      <c r="Q1426" s="4">
        <v>1354.5</v>
      </c>
      <c r="R1426" s="1">
        <f t="shared" si="67"/>
        <v>0.5</v>
      </c>
      <c r="S1426">
        <v>0.5</v>
      </c>
      <c r="T1426" t="s">
        <v>40</v>
      </c>
      <c r="U1426" t="str">
        <f t="shared" si="68"/>
        <v>yes</v>
      </c>
      <c r="V1426">
        <v>2709</v>
      </c>
      <c r="Y1426" t="s">
        <v>6006</v>
      </c>
    </row>
    <row r="1427" spans="1:25" x14ac:dyDescent="0.25">
      <c r="A1427" t="s">
        <v>319</v>
      </c>
      <c r="B1427" t="s">
        <v>350</v>
      </c>
      <c r="C1427" t="s">
        <v>689</v>
      </c>
      <c r="E1427" t="s">
        <v>2868</v>
      </c>
      <c r="F1427">
        <v>1</v>
      </c>
      <c r="G1427" t="s">
        <v>6018</v>
      </c>
      <c r="H1427">
        <v>2016</v>
      </c>
      <c r="I1427" t="s">
        <v>4</v>
      </c>
      <c r="J1427" t="s">
        <v>6009</v>
      </c>
      <c r="K1427" t="s">
        <v>5</v>
      </c>
      <c r="L1427" t="s">
        <v>691</v>
      </c>
      <c r="P1427" s="4">
        <f t="shared" si="66"/>
        <v>54</v>
      </c>
      <c r="Q1427" s="4">
        <v>54</v>
      </c>
      <c r="R1427" s="1">
        <f t="shared" si="67"/>
        <v>1</v>
      </c>
      <c r="S1427">
        <v>1</v>
      </c>
      <c r="T1427" t="s">
        <v>40</v>
      </c>
      <c r="U1427" t="str">
        <f t="shared" si="68"/>
        <v>no</v>
      </c>
      <c r="Y1427" t="s">
        <v>6006</v>
      </c>
    </row>
    <row r="1428" spans="1:25" x14ac:dyDescent="0.25">
      <c r="A1428" t="s">
        <v>319</v>
      </c>
      <c r="B1428" t="s">
        <v>326</v>
      </c>
      <c r="C1428" t="s">
        <v>719</v>
      </c>
      <c r="D1428" t="s">
        <v>719</v>
      </c>
      <c r="E1428" t="s">
        <v>2869</v>
      </c>
      <c r="F1428">
        <v>1</v>
      </c>
      <c r="G1428" t="s">
        <v>6018</v>
      </c>
      <c r="H1428">
        <v>2020</v>
      </c>
      <c r="I1428" t="s">
        <v>4</v>
      </c>
      <c r="J1428" t="s">
        <v>6009</v>
      </c>
      <c r="K1428" t="s">
        <v>5</v>
      </c>
      <c r="L1428" t="s">
        <v>2870</v>
      </c>
      <c r="M1428" t="s">
        <v>2871</v>
      </c>
      <c r="O1428" t="s">
        <v>2872</v>
      </c>
      <c r="P1428" s="4">
        <f t="shared" si="66"/>
        <v>1145.7</v>
      </c>
      <c r="Q1428" s="4">
        <v>1145.7</v>
      </c>
      <c r="R1428" s="1">
        <f t="shared" si="67"/>
        <v>0.14148148148148149</v>
      </c>
      <c r="S1428">
        <v>0.14148148148148149</v>
      </c>
      <c r="T1428" t="s">
        <v>11</v>
      </c>
      <c r="U1428" t="str">
        <f t="shared" si="68"/>
        <v>yes</v>
      </c>
      <c r="V1428">
        <v>8100</v>
      </c>
      <c r="Y1428" t="s">
        <v>6006</v>
      </c>
    </row>
    <row r="1429" spans="1:25" x14ac:dyDescent="0.25">
      <c r="A1429" t="s">
        <v>728</v>
      </c>
      <c r="B1429" t="s">
        <v>728</v>
      </c>
      <c r="C1429" t="s">
        <v>729</v>
      </c>
      <c r="D1429" t="s">
        <v>2873</v>
      </c>
      <c r="E1429" t="s">
        <v>2874</v>
      </c>
      <c r="F1429">
        <v>1</v>
      </c>
      <c r="G1429" t="s">
        <v>6018</v>
      </c>
      <c r="H1429">
        <v>2023</v>
      </c>
      <c r="I1429" t="s">
        <v>4</v>
      </c>
      <c r="J1429" t="s">
        <v>6009</v>
      </c>
      <c r="K1429" t="s">
        <v>5</v>
      </c>
      <c r="L1429" t="s">
        <v>2875</v>
      </c>
      <c r="M1429" t="s">
        <v>2876</v>
      </c>
      <c r="O1429" t="s">
        <v>2877</v>
      </c>
      <c r="P1429" s="4">
        <f t="shared" si="66"/>
        <v>4675</v>
      </c>
      <c r="Q1429" s="4">
        <v>4675</v>
      </c>
      <c r="R1429" s="1">
        <f t="shared" si="67"/>
        <v>0.25</v>
      </c>
      <c r="S1429">
        <v>0.25</v>
      </c>
      <c r="T1429" t="s">
        <v>40</v>
      </c>
      <c r="U1429" t="str">
        <f t="shared" si="68"/>
        <v>yes</v>
      </c>
      <c r="V1429">
        <v>18700</v>
      </c>
      <c r="Y1429" t="s">
        <v>6006</v>
      </c>
    </row>
    <row r="1430" spans="1:25" x14ac:dyDescent="0.25">
      <c r="A1430" t="s">
        <v>728</v>
      </c>
      <c r="B1430" t="s">
        <v>728</v>
      </c>
      <c r="C1430" t="s">
        <v>728</v>
      </c>
      <c r="D1430" t="s">
        <v>2878</v>
      </c>
      <c r="E1430" t="s">
        <v>2879</v>
      </c>
      <c r="F1430">
        <v>1</v>
      </c>
      <c r="G1430" t="s">
        <v>6018</v>
      </c>
      <c r="H1430">
        <v>2021</v>
      </c>
      <c r="I1430" t="s">
        <v>4</v>
      </c>
      <c r="J1430" t="s">
        <v>6009</v>
      </c>
      <c r="K1430" t="s">
        <v>5</v>
      </c>
      <c r="L1430" t="s">
        <v>748</v>
      </c>
      <c r="M1430" t="s">
        <v>2880</v>
      </c>
      <c r="P1430" s="4">
        <f t="shared" si="66"/>
        <v>1598.4</v>
      </c>
      <c r="Q1430" s="4">
        <v>1598.4</v>
      </c>
      <c r="R1430" s="1">
        <f t="shared" si="67"/>
        <v>1</v>
      </c>
      <c r="S1430">
        <v>1</v>
      </c>
      <c r="T1430" t="s">
        <v>979</v>
      </c>
      <c r="U1430" t="str">
        <f t="shared" si="68"/>
        <v>no</v>
      </c>
      <c r="Y1430" t="s">
        <v>6006</v>
      </c>
    </row>
    <row r="1431" spans="1:25" x14ac:dyDescent="0.25">
      <c r="A1431" t="s">
        <v>728</v>
      </c>
      <c r="B1431" t="s">
        <v>728</v>
      </c>
      <c r="C1431" t="s">
        <v>728</v>
      </c>
      <c r="D1431" t="s">
        <v>2881</v>
      </c>
      <c r="E1431" t="s">
        <v>2882</v>
      </c>
      <c r="F1431">
        <v>1</v>
      </c>
      <c r="G1431" t="s">
        <v>6018</v>
      </c>
      <c r="H1431">
        <v>2021</v>
      </c>
      <c r="I1431" t="s">
        <v>4</v>
      </c>
      <c r="J1431" t="s">
        <v>6009</v>
      </c>
      <c r="K1431" t="s">
        <v>5</v>
      </c>
      <c r="L1431" t="s">
        <v>748</v>
      </c>
      <c r="O1431" t="s">
        <v>2883</v>
      </c>
      <c r="P1431" s="4">
        <f t="shared" si="66"/>
        <v>1069.2</v>
      </c>
      <c r="Q1431" s="4">
        <v>1069.2</v>
      </c>
      <c r="R1431" s="1">
        <f t="shared" si="67"/>
        <v>0.66</v>
      </c>
      <c r="S1431">
        <v>0.66</v>
      </c>
      <c r="T1431" t="s">
        <v>40</v>
      </c>
      <c r="U1431" t="str">
        <f t="shared" si="68"/>
        <v>yes</v>
      </c>
      <c r="V1431">
        <v>1620</v>
      </c>
      <c r="Y1431" t="s">
        <v>6006</v>
      </c>
    </row>
    <row r="1432" spans="1:25" x14ac:dyDescent="0.25">
      <c r="A1432" t="s">
        <v>728</v>
      </c>
      <c r="B1432" t="s">
        <v>728</v>
      </c>
      <c r="C1432" t="s">
        <v>728</v>
      </c>
      <c r="E1432" t="s">
        <v>2884</v>
      </c>
      <c r="F1432">
        <v>1</v>
      </c>
      <c r="G1432" t="s">
        <v>6018</v>
      </c>
      <c r="H1432">
        <v>2021</v>
      </c>
      <c r="I1432" t="s">
        <v>4</v>
      </c>
      <c r="J1432" t="s">
        <v>6009</v>
      </c>
      <c r="K1432" t="s">
        <v>5</v>
      </c>
      <c r="L1432" t="s">
        <v>14</v>
      </c>
      <c r="M1432" t="s">
        <v>2885</v>
      </c>
      <c r="O1432" t="s">
        <v>2886</v>
      </c>
      <c r="P1432" s="4">
        <f t="shared" si="66"/>
        <v>847</v>
      </c>
      <c r="Q1432" s="4">
        <v>847</v>
      </c>
      <c r="R1432" s="1">
        <f t="shared" si="67"/>
        <v>1</v>
      </c>
      <c r="S1432">
        <v>1</v>
      </c>
      <c r="T1432" t="s">
        <v>40</v>
      </c>
      <c r="U1432" t="str">
        <f t="shared" si="68"/>
        <v>no</v>
      </c>
      <c r="Y1432" t="s">
        <v>6006</v>
      </c>
    </row>
    <row r="1433" spans="1:25" x14ac:dyDescent="0.25">
      <c r="A1433" t="s">
        <v>728</v>
      </c>
      <c r="B1433" t="s">
        <v>728</v>
      </c>
      <c r="C1433" t="s">
        <v>728</v>
      </c>
      <c r="E1433" t="s">
        <v>2887</v>
      </c>
      <c r="F1433">
        <v>1</v>
      </c>
      <c r="G1433" t="s">
        <v>6018</v>
      </c>
      <c r="H1433">
        <v>2017</v>
      </c>
      <c r="I1433" t="s">
        <v>4</v>
      </c>
      <c r="J1433" t="s">
        <v>6009</v>
      </c>
      <c r="K1433" t="s">
        <v>5</v>
      </c>
      <c r="L1433" t="s">
        <v>14</v>
      </c>
      <c r="N1433" t="s">
        <v>19</v>
      </c>
      <c r="O1433" t="s">
        <v>2888</v>
      </c>
      <c r="P1433" s="4">
        <f t="shared" si="66"/>
        <v>2295</v>
      </c>
      <c r="Q1433" s="4">
        <v>2295</v>
      </c>
      <c r="R1433" s="1">
        <f t="shared" si="67"/>
        <v>1</v>
      </c>
      <c r="S1433">
        <v>1</v>
      </c>
      <c r="T1433" t="s">
        <v>40</v>
      </c>
      <c r="U1433" t="str">
        <f t="shared" si="68"/>
        <v>no</v>
      </c>
      <c r="Y1433" t="s">
        <v>6006</v>
      </c>
    </row>
    <row r="1434" spans="1:25" x14ac:dyDescent="0.25">
      <c r="A1434" t="s">
        <v>728</v>
      </c>
      <c r="B1434" t="s">
        <v>728</v>
      </c>
      <c r="C1434" t="s">
        <v>729</v>
      </c>
      <c r="D1434" t="s">
        <v>2889</v>
      </c>
      <c r="E1434" t="s">
        <v>2890</v>
      </c>
      <c r="F1434">
        <v>1</v>
      </c>
      <c r="G1434" t="s">
        <v>6018</v>
      </c>
      <c r="H1434">
        <v>2019</v>
      </c>
      <c r="I1434" t="s">
        <v>4</v>
      </c>
      <c r="J1434" t="s">
        <v>6009</v>
      </c>
      <c r="K1434" t="s">
        <v>5</v>
      </c>
      <c r="L1434" t="s">
        <v>2891</v>
      </c>
      <c r="P1434" s="4">
        <f t="shared" si="66"/>
        <v>415.8</v>
      </c>
      <c r="Q1434" s="4">
        <v>415.8</v>
      </c>
      <c r="R1434" s="1">
        <f t="shared" si="67"/>
        <v>1</v>
      </c>
      <c r="S1434">
        <v>1</v>
      </c>
      <c r="T1434" t="s">
        <v>11</v>
      </c>
      <c r="U1434" t="str">
        <f t="shared" si="68"/>
        <v>no</v>
      </c>
      <c r="Y1434" t="s">
        <v>6006</v>
      </c>
    </row>
    <row r="1435" spans="1:25" x14ac:dyDescent="0.25">
      <c r="A1435" t="s">
        <v>728</v>
      </c>
      <c r="B1435" t="s">
        <v>728</v>
      </c>
      <c r="C1435" t="s">
        <v>842</v>
      </c>
      <c r="D1435" t="s">
        <v>2892</v>
      </c>
      <c r="E1435" t="s">
        <v>2893</v>
      </c>
      <c r="F1435">
        <v>1</v>
      </c>
      <c r="G1435" t="s">
        <v>6018</v>
      </c>
      <c r="H1435">
        <v>2019</v>
      </c>
      <c r="I1435" t="s">
        <v>4</v>
      </c>
      <c r="J1435" t="s">
        <v>6009</v>
      </c>
      <c r="K1435" t="s">
        <v>5</v>
      </c>
      <c r="L1435" t="s">
        <v>2894</v>
      </c>
      <c r="N1435" t="s">
        <v>56</v>
      </c>
      <c r="P1435" s="4">
        <f t="shared" si="66"/>
        <v>486.15999999999997</v>
      </c>
      <c r="Q1435" s="4">
        <v>486.15999999999997</v>
      </c>
      <c r="R1435" s="1">
        <f t="shared" si="67"/>
        <v>1</v>
      </c>
      <c r="S1435">
        <v>1</v>
      </c>
      <c r="T1435" t="s">
        <v>40</v>
      </c>
      <c r="U1435" t="str">
        <f t="shared" si="68"/>
        <v>no</v>
      </c>
      <c r="Y1435" t="s">
        <v>6006</v>
      </c>
    </row>
    <row r="1436" spans="1:25" x14ac:dyDescent="0.25">
      <c r="A1436" t="s">
        <v>728</v>
      </c>
      <c r="B1436" t="s">
        <v>728</v>
      </c>
      <c r="C1436" t="s">
        <v>842</v>
      </c>
      <c r="D1436" t="s">
        <v>2892</v>
      </c>
      <c r="E1436" t="s">
        <v>2895</v>
      </c>
      <c r="F1436">
        <v>1</v>
      </c>
      <c r="G1436" t="s">
        <v>6018</v>
      </c>
      <c r="H1436">
        <v>2018</v>
      </c>
      <c r="I1436" t="s">
        <v>4</v>
      </c>
      <c r="J1436" t="s">
        <v>6009</v>
      </c>
      <c r="K1436" t="s">
        <v>5</v>
      </c>
      <c r="L1436" t="s">
        <v>2894</v>
      </c>
      <c r="P1436" s="4">
        <f t="shared" si="66"/>
        <v>216</v>
      </c>
      <c r="Q1436" s="4">
        <v>216</v>
      </c>
      <c r="R1436" s="1">
        <f t="shared" si="67"/>
        <v>1</v>
      </c>
      <c r="S1436">
        <v>1</v>
      </c>
      <c r="T1436" t="s">
        <v>11</v>
      </c>
      <c r="U1436" t="str">
        <f t="shared" si="68"/>
        <v>no</v>
      </c>
      <c r="Y1436" t="s">
        <v>6006</v>
      </c>
    </row>
    <row r="1437" spans="1:25" x14ac:dyDescent="0.25">
      <c r="A1437" t="s">
        <v>728</v>
      </c>
      <c r="B1437" t="s">
        <v>728</v>
      </c>
      <c r="C1437" t="s">
        <v>842</v>
      </c>
      <c r="D1437" t="s">
        <v>2892</v>
      </c>
      <c r="E1437" t="s">
        <v>2896</v>
      </c>
      <c r="F1437">
        <v>1</v>
      </c>
      <c r="G1437" t="s">
        <v>6018</v>
      </c>
      <c r="H1437">
        <v>2019</v>
      </c>
      <c r="I1437" t="s">
        <v>4</v>
      </c>
      <c r="J1437" t="s">
        <v>6009</v>
      </c>
      <c r="K1437" t="s">
        <v>5</v>
      </c>
      <c r="L1437" t="s">
        <v>2894</v>
      </c>
      <c r="P1437" s="4">
        <f t="shared" si="66"/>
        <v>174</v>
      </c>
      <c r="Q1437" s="4">
        <v>174</v>
      </c>
      <c r="R1437" s="1">
        <f t="shared" si="67"/>
        <v>1</v>
      </c>
      <c r="S1437">
        <v>1</v>
      </c>
      <c r="T1437" t="s">
        <v>11</v>
      </c>
      <c r="U1437" t="str">
        <f t="shared" si="68"/>
        <v>no</v>
      </c>
      <c r="Y1437" t="s">
        <v>6006</v>
      </c>
    </row>
    <row r="1438" spans="1:25" x14ac:dyDescent="0.25">
      <c r="A1438" t="s">
        <v>728</v>
      </c>
      <c r="B1438" t="s">
        <v>728</v>
      </c>
      <c r="C1438" t="s">
        <v>842</v>
      </c>
      <c r="D1438" t="s">
        <v>2892</v>
      </c>
      <c r="E1438" t="s">
        <v>2897</v>
      </c>
      <c r="F1438">
        <v>1</v>
      </c>
      <c r="G1438" t="s">
        <v>6018</v>
      </c>
      <c r="H1438">
        <v>2022</v>
      </c>
      <c r="I1438" t="s">
        <v>4</v>
      </c>
      <c r="J1438" t="s">
        <v>6009</v>
      </c>
      <c r="K1438" t="s">
        <v>5</v>
      </c>
      <c r="L1438" t="s">
        <v>2894</v>
      </c>
      <c r="P1438" s="4">
        <f t="shared" si="66"/>
        <v>116.82</v>
      </c>
      <c r="Q1438" s="4">
        <v>116.82</v>
      </c>
      <c r="R1438" s="1">
        <f t="shared" si="67"/>
        <v>1</v>
      </c>
      <c r="S1438">
        <v>1</v>
      </c>
      <c r="T1438" t="s">
        <v>7</v>
      </c>
      <c r="U1438" t="str">
        <f t="shared" si="68"/>
        <v>no</v>
      </c>
      <c r="Y1438" t="s">
        <v>6006</v>
      </c>
    </row>
    <row r="1439" spans="1:25" x14ac:dyDescent="0.25">
      <c r="A1439" t="s">
        <v>728</v>
      </c>
      <c r="B1439" t="s">
        <v>728</v>
      </c>
      <c r="C1439" t="s">
        <v>842</v>
      </c>
      <c r="D1439" t="s">
        <v>2898</v>
      </c>
      <c r="E1439" t="s">
        <v>2899</v>
      </c>
      <c r="F1439">
        <v>1</v>
      </c>
      <c r="G1439" t="s">
        <v>6018</v>
      </c>
      <c r="H1439">
        <v>2021</v>
      </c>
      <c r="I1439" t="s">
        <v>4</v>
      </c>
      <c r="J1439" t="s">
        <v>6009</v>
      </c>
      <c r="K1439" t="s">
        <v>5</v>
      </c>
      <c r="L1439" t="s">
        <v>2900</v>
      </c>
      <c r="P1439" s="4">
        <f t="shared" si="66"/>
        <v>244.99999999999997</v>
      </c>
      <c r="Q1439" s="4">
        <v>244.99999999999997</v>
      </c>
      <c r="R1439" s="1">
        <f t="shared" si="67"/>
        <v>1</v>
      </c>
      <c r="S1439">
        <v>1</v>
      </c>
      <c r="T1439" t="s">
        <v>40</v>
      </c>
      <c r="U1439" t="str">
        <f t="shared" si="68"/>
        <v>no</v>
      </c>
      <c r="Y1439" t="s">
        <v>6006</v>
      </c>
    </row>
    <row r="1440" spans="1:25" x14ac:dyDescent="0.25">
      <c r="A1440" t="s">
        <v>728</v>
      </c>
      <c r="B1440" t="s">
        <v>728</v>
      </c>
      <c r="C1440" t="s">
        <v>842</v>
      </c>
      <c r="D1440" t="s">
        <v>2901</v>
      </c>
      <c r="E1440" t="s">
        <v>2902</v>
      </c>
      <c r="F1440">
        <v>1</v>
      </c>
      <c r="G1440" t="s">
        <v>6018</v>
      </c>
      <c r="H1440">
        <v>2020</v>
      </c>
      <c r="I1440" t="s">
        <v>4</v>
      </c>
      <c r="J1440" t="s">
        <v>6009</v>
      </c>
      <c r="K1440" t="s">
        <v>334</v>
      </c>
      <c r="L1440" t="s">
        <v>2903</v>
      </c>
      <c r="P1440" s="4">
        <f t="shared" si="66"/>
        <v>2216.96</v>
      </c>
      <c r="Q1440" s="4">
        <v>2216.96</v>
      </c>
      <c r="R1440" s="1">
        <f t="shared" si="67"/>
        <v>1</v>
      </c>
      <c r="S1440">
        <v>1</v>
      </c>
      <c r="T1440" t="s">
        <v>40</v>
      </c>
      <c r="U1440" t="str">
        <f t="shared" si="68"/>
        <v>no</v>
      </c>
      <c r="Y1440" t="s">
        <v>6006</v>
      </c>
    </row>
    <row r="1441" spans="1:25" x14ac:dyDescent="0.25">
      <c r="A1441" t="s">
        <v>728</v>
      </c>
      <c r="B1441" t="s">
        <v>728</v>
      </c>
      <c r="C1441" t="s">
        <v>859</v>
      </c>
      <c r="D1441" t="s">
        <v>859</v>
      </c>
      <c r="E1441" t="s">
        <v>2904</v>
      </c>
      <c r="F1441">
        <v>1</v>
      </c>
      <c r="G1441" t="s">
        <v>6018</v>
      </c>
      <c r="H1441">
        <v>2023</v>
      </c>
      <c r="I1441" t="s">
        <v>4</v>
      </c>
      <c r="J1441" t="s">
        <v>6009</v>
      </c>
      <c r="K1441" t="s">
        <v>5</v>
      </c>
      <c r="L1441" t="s">
        <v>862</v>
      </c>
      <c r="M1441" t="s">
        <v>2905</v>
      </c>
      <c r="O1441" t="s">
        <v>2906</v>
      </c>
      <c r="P1441" s="4">
        <f t="shared" si="66"/>
        <v>0</v>
      </c>
      <c r="Q1441" s="4"/>
      <c r="R1441" s="1">
        <f t="shared" si="67"/>
        <v>0</v>
      </c>
      <c r="S1441">
        <v>0</v>
      </c>
      <c r="T1441" t="s">
        <v>40</v>
      </c>
      <c r="U1441" t="str">
        <f t="shared" si="68"/>
        <v>yes</v>
      </c>
      <c r="V1441">
        <v>50000</v>
      </c>
      <c r="Y1441" t="s">
        <v>6006</v>
      </c>
    </row>
    <row r="1442" spans="1:25" x14ac:dyDescent="0.25">
      <c r="A1442" t="s">
        <v>728</v>
      </c>
      <c r="B1442" t="s">
        <v>728</v>
      </c>
      <c r="C1442" t="s">
        <v>859</v>
      </c>
      <c r="D1442" t="s">
        <v>859</v>
      </c>
      <c r="E1442" t="s">
        <v>2907</v>
      </c>
      <c r="F1442">
        <v>1</v>
      </c>
      <c r="G1442" t="s">
        <v>6018</v>
      </c>
      <c r="H1442">
        <v>2023</v>
      </c>
      <c r="I1442" t="s">
        <v>4</v>
      </c>
      <c r="J1442" t="s">
        <v>6009</v>
      </c>
      <c r="K1442" t="s">
        <v>5</v>
      </c>
      <c r="L1442" t="s">
        <v>862</v>
      </c>
      <c r="M1442" t="s">
        <v>2908</v>
      </c>
      <c r="O1442" t="s">
        <v>2909</v>
      </c>
      <c r="P1442" s="4">
        <f t="shared" si="66"/>
        <v>5850</v>
      </c>
      <c r="Q1442" s="4">
        <v>5850</v>
      </c>
      <c r="R1442" s="1">
        <f t="shared" si="67"/>
        <v>0.3</v>
      </c>
      <c r="S1442">
        <v>0.3</v>
      </c>
      <c r="T1442" t="s">
        <v>40</v>
      </c>
      <c r="U1442" t="str">
        <f t="shared" si="68"/>
        <v>yes</v>
      </c>
      <c r="V1442">
        <v>19500</v>
      </c>
      <c r="Y1442" t="s">
        <v>6006</v>
      </c>
    </row>
    <row r="1443" spans="1:25" x14ac:dyDescent="0.25">
      <c r="A1443" t="s">
        <v>728</v>
      </c>
      <c r="B1443" t="s">
        <v>728</v>
      </c>
      <c r="C1443" t="s">
        <v>864</v>
      </c>
      <c r="D1443" t="s">
        <v>876</v>
      </c>
      <c r="E1443" t="s">
        <v>2910</v>
      </c>
      <c r="F1443">
        <v>1</v>
      </c>
      <c r="G1443" t="s">
        <v>6018</v>
      </c>
      <c r="H1443">
        <v>2022</v>
      </c>
      <c r="I1443" t="s">
        <v>4</v>
      </c>
      <c r="J1443" t="s">
        <v>2841</v>
      </c>
      <c r="K1443" t="s">
        <v>5</v>
      </c>
      <c r="L1443" t="s">
        <v>821</v>
      </c>
      <c r="M1443" t="s">
        <v>2911</v>
      </c>
      <c r="P1443" s="4">
        <f t="shared" si="66"/>
        <v>500</v>
      </c>
      <c r="Q1443" s="4">
        <v>500</v>
      </c>
      <c r="R1443" s="1">
        <f t="shared" si="67"/>
        <v>1</v>
      </c>
      <c r="S1443">
        <v>1</v>
      </c>
      <c r="T1443" t="s">
        <v>7</v>
      </c>
      <c r="U1443" t="str">
        <f t="shared" si="68"/>
        <v>no</v>
      </c>
      <c r="Y1443" t="s">
        <v>6006</v>
      </c>
    </row>
    <row r="1444" spans="1:25" x14ac:dyDescent="0.25">
      <c r="A1444" t="s">
        <v>897</v>
      </c>
      <c r="B1444" t="s">
        <v>902</v>
      </c>
      <c r="C1444" t="s">
        <v>903</v>
      </c>
      <c r="D1444" t="s">
        <v>904</v>
      </c>
      <c r="E1444" t="s">
        <v>2912</v>
      </c>
      <c r="F1444">
        <v>1</v>
      </c>
      <c r="G1444" t="s">
        <v>6018</v>
      </c>
      <c r="H1444">
        <v>2023</v>
      </c>
      <c r="I1444" t="s">
        <v>4</v>
      </c>
      <c r="J1444" t="s">
        <v>6009</v>
      </c>
      <c r="K1444" t="s">
        <v>5</v>
      </c>
      <c r="L1444" t="s">
        <v>906</v>
      </c>
      <c r="M1444" t="s">
        <v>2913</v>
      </c>
      <c r="O1444" t="s">
        <v>2914</v>
      </c>
      <c r="P1444" s="4">
        <f t="shared" si="66"/>
        <v>0</v>
      </c>
      <c r="Q1444" s="4">
        <v>0</v>
      </c>
      <c r="R1444" s="1">
        <f t="shared" si="67"/>
        <v>0</v>
      </c>
      <c r="S1444">
        <v>0</v>
      </c>
      <c r="T1444" t="s">
        <v>40</v>
      </c>
      <c r="U1444" t="str">
        <f t="shared" si="68"/>
        <v>yes</v>
      </c>
      <c r="V1444">
        <v>5000</v>
      </c>
      <c r="Y1444" t="s">
        <v>6006</v>
      </c>
    </row>
    <row r="1445" spans="1:25" x14ac:dyDescent="0.25">
      <c r="A1445" t="s">
        <v>897</v>
      </c>
      <c r="B1445" t="s">
        <v>902</v>
      </c>
      <c r="C1445" t="s">
        <v>917</v>
      </c>
      <c r="D1445" t="s">
        <v>2915</v>
      </c>
      <c r="E1445" t="s">
        <v>2916</v>
      </c>
      <c r="F1445">
        <v>1</v>
      </c>
      <c r="G1445" t="s">
        <v>6018</v>
      </c>
      <c r="H1445">
        <v>2022</v>
      </c>
      <c r="I1445" t="s">
        <v>4</v>
      </c>
      <c r="J1445" t="s">
        <v>6009</v>
      </c>
      <c r="K1445" t="s">
        <v>5</v>
      </c>
      <c r="L1445" t="s">
        <v>920</v>
      </c>
      <c r="P1445" s="4">
        <f t="shared" si="66"/>
        <v>1635.6</v>
      </c>
      <c r="Q1445" s="4">
        <v>1635.6</v>
      </c>
      <c r="R1445" s="1">
        <f t="shared" si="67"/>
        <v>1</v>
      </c>
      <c r="S1445">
        <v>1</v>
      </c>
      <c r="T1445" t="s">
        <v>40</v>
      </c>
      <c r="U1445" t="str">
        <f t="shared" si="68"/>
        <v>no</v>
      </c>
      <c r="Y1445" t="s">
        <v>6006</v>
      </c>
    </row>
    <row r="1446" spans="1:25" x14ac:dyDescent="0.25">
      <c r="A1446" t="s">
        <v>897</v>
      </c>
      <c r="B1446" t="s">
        <v>902</v>
      </c>
      <c r="C1446" t="s">
        <v>972</v>
      </c>
      <c r="D1446" t="s">
        <v>972</v>
      </c>
      <c r="E1446" t="s">
        <v>2917</v>
      </c>
      <c r="F1446">
        <v>1</v>
      </c>
      <c r="G1446" t="s">
        <v>6018</v>
      </c>
      <c r="H1446">
        <v>2018</v>
      </c>
      <c r="I1446" t="s">
        <v>4</v>
      </c>
      <c r="J1446" t="s">
        <v>6009</v>
      </c>
      <c r="K1446" t="s">
        <v>5</v>
      </c>
      <c r="L1446" t="s">
        <v>974</v>
      </c>
      <c r="P1446" s="4">
        <f t="shared" si="66"/>
        <v>1137.5</v>
      </c>
      <c r="Q1446" s="4">
        <v>1137.5</v>
      </c>
      <c r="R1446" s="1">
        <f t="shared" si="67"/>
        <v>1</v>
      </c>
      <c r="S1446">
        <v>1</v>
      </c>
      <c r="T1446" t="s">
        <v>979</v>
      </c>
      <c r="U1446" t="str">
        <f t="shared" si="68"/>
        <v>no</v>
      </c>
      <c r="Y1446" t="s">
        <v>6006</v>
      </c>
    </row>
    <row r="1447" spans="1:25" x14ac:dyDescent="0.25">
      <c r="A1447" t="s">
        <v>981</v>
      </c>
      <c r="B1447" t="s">
        <v>992</v>
      </c>
      <c r="C1447" t="s">
        <v>1015</v>
      </c>
      <c r="E1447" t="s">
        <v>2918</v>
      </c>
      <c r="F1447">
        <v>1</v>
      </c>
      <c r="G1447" t="s">
        <v>6018</v>
      </c>
      <c r="H1447">
        <v>2020</v>
      </c>
      <c r="I1447" t="s">
        <v>4</v>
      </c>
      <c r="J1447" t="s">
        <v>6009</v>
      </c>
      <c r="K1447" t="s">
        <v>5</v>
      </c>
      <c r="L1447" t="s">
        <v>1047</v>
      </c>
      <c r="P1447" s="4">
        <f t="shared" si="66"/>
        <v>0</v>
      </c>
      <c r="Q1447" s="4"/>
      <c r="R1447" s="1">
        <f t="shared" si="67"/>
        <v>0</v>
      </c>
      <c r="S1447">
        <v>0</v>
      </c>
      <c r="T1447" t="s">
        <v>40</v>
      </c>
      <c r="U1447" t="str">
        <f t="shared" si="68"/>
        <v>yes</v>
      </c>
      <c r="V1447">
        <v>8900</v>
      </c>
      <c r="Y1447" t="s">
        <v>6006</v>
      </c>
    </row>
    <row r="1448" spans="1:25" x14ac:dyDescent="0.25">
      <c r="A1448" t="s">
        <v>981</v>
      </c>
      <c r="B1448" t="s">
        <v>982</v>
      </c>
      <c r="C1448" t="s">
        <v>1027</v>
      </c>
      <c r="E1448" t="s">
        <v>2919</v>
      </c>
      <c r="F1448">
        <v>1</v>
      </c>
      <c r="G1448" t="s">
        <v>6018</v>
      </c>
      <c r="H1448">
        <v>2016</v>
      </c>
      <c r="I1448" t="s">
        <v>4</v>
      </c>
      <c r="J1448" t="s">
        <v>6009</v>
      </c>
      <c r="K1448" t="s">
        <v>5</v>
      </c>
      <c r="L1448" t="s">
        <v>2920</v>
      </c>
      <c r="M1448" t="s">
        <v>56</v>
      </c>
      <c r="N1448" t="s">
        <v>2921</v>
      </c>
      <c r="P1448" s="4">
        <f t="shared" si="66"/>
        <v>1777</v>
      </c>
      <c r="Q1448" s="4">
        <v>1777</v>
      </c>
      <c r="R1448" s="1">
        <f t="shared" si="67"/>
        <v>1</v>
      </c>
      <c r="S1448">
        <v>1</v>
      </c>
      <c r="T1448" t="s">
        <v>40</v>
      </c>
      <c r="U1448" t="str">
        <f t="shared" si="68"/>
        <v>no</v>
      </c>
      <c r="Y1448" t="s">
        <v>6006</v>
      </c>
    </row>
    <row r="1449" spans="1:25" x14ac:dyDescent="0.25">
      <c r="A1449" t="s">
        <v>981</v>
      </c>
      <c r="B1449" t="s">
        <v>992</v>
      </c>
      <c r="C1449" t="s">
        <v>1045</v>
      </c>
      <c r="D1449" t="s">
        <v>2922</v>
      </c>
      <c r="E1449" t="s">
        <v>2923</v>
      </c>
      <c r="F1449">
        <v>1</v>
      </c>
      <c r="G1449" t="s">
        <v>6018</v>
      </c>
      <c r="H1449">
        <v>2018</v>
      </c>
      <c r="I1449" t="s">
        <v>4</v>
      </c>
      <c r="J1449" t="s">
        <v>6009</v>
      </c>
      <c r="K1449" t="s">
        <v>5</v>
      </c>
      <c r="L1449" t="s">
        <v>1047</v>
      </c>
      <c r="M1449" t="s">
        <v>2924</v>
      </c>
      <c r="N1449" t="s">
        <v>2925</v>
      </c>
      <c r="P1449" s="4">
        <f t="shared" si="66"/>
        <v>2185.65</v>
      </c>
      <c r="Q1449" s="4">
        <v>2185.65</v>
      </c>
      <c r="R1449" s="1">
        <f t="shared" si="67"/>
        <v>0.4474007367990176</v>
      </c>
      <c r="S1449">
        <v>0.4474007367990176</v>
      </c>
      <c r="T1449" t="s">
        <v>11</v>
      </c>
      <c r="U1449" t="str">
        <f t="shared" si="68"/>
        <v>yes</v>
      </c>
      <c r="V1449">
        <v>4886</v>
      </c>
      <c r="Y1449" t="s">
        <v>6006</v>
      </c>
    </row>
    <row r="1450" spans="1:25" x14ac:dyDescent="0.25">
      <c r="A1450" t="s">
        <v>981</v>
      </c>
      <c r="B1450" t="s">
        <v>1049</v>
      </c>
      <c r="C1450" t="s">
        <v>1050</v>
      </c>
      <c r="E1450" t="s">
        <v>2926</v>
      </c>
      <c r="F1450">
        <v>1</v>
      </c>
      <c r="G1450" t="s">
        <v>6018</v>
      </c>
      <c r="H1450">
        <v>2021</v>
      </c>
      <c r="I1450" t="s">
        <v>4</v>
      </c>
      <c r="J1450" t="s">
        <v>6009</v>
      </c>
      <c r="K1450" t="s">
        <v>2783</v>
      </c>
      <c r="L1450" t="s">
        <v>1052</v>
      </c>
      <c r="M1450" t="s">
        <v>2927</v>
      </c>
      <c r="O1450" t="s">
        <v>2928</v>
      </c>
      <c r="P1450" s="4">
        <f t="shared" si="66"/>
        <v>0</v>
      </c>
      <c r="Q1450" s="4"/>
      <c r="R1450" s="1">
        <f t="shared" si="67"/>
        <v>0</v>
      </c>
      <c r="S1450">
        <v>0</v>
      </c>
      <c r="T1450" t="s">
        <v>40</v>
      </c>
      <c r="U1450" t="str">
        <f t="shared" si="68"/>
        <v>yes</v>
      </c>
      <c r="V1450">
        <v>13200</v>
      </c>
      <c r="Y1450" t="s">
        <v>6006</v>
      </c>
    </row>
    <row r="1451" spans="1:25" x14ac:dyDescent="0.25">
      <c r="A1451" t="s">
        <v>981</v>
      </c>
      <c r="B1451" t="s">
        <v>992</v>
      </c>
      <c r="C1451" t="s">
        <v>1070</v>
      </c>
      <c r="E1451" t="s">
        <v>2929</v>
      </c>
      <c r="F1451">
        <v>1</v>
      </c>
      <c r="G1451" t="s">
        <v>6018</v>
      </c>
      <c r="H1451">
        <v>2018</v>
      </c>
      <c r="I1451" t="s">
        <v>4</v>
      </c>
      <c r="J1451" t="s">
        <v>6009</v>
      </c>
      <c r="K1451" t="s">
        <v>5</v>
      </c>
      <c r="L1451" t="s">
        <v>2930</v>
      </c>
      <c r="M1451" t="s">
        <v>2931</v>
      </c>
      <c r="O1451" t="s">
        <v>2932</v>
      </c>
      <c r="P1451" s="4">
        <f t="shared" si="66"/>
        <v>3146.3999999999996</v>
      </c>
      <c r="Q1451" s="4">
        <v>3146.3999999999996</v>
      </c>
      <c r="R1451" s="1">
        <f t="shared" si="67"/>
        <v>1</v>
      </c>
      <c r="S1451">
        <v>1</v>
      </c>
      <c r="T1451" t="s">
        <v>11</v>
      </c>
      <c r="U1451" t="str">
        <f t="shared" si="68"/>
        <v>no</v>
      </c>
      <c r="Y1451" t="s">
        <v>6006</v>
      </c>
    </row>
    <row r="1452" spans="1:25" x14ac:dyDescent="0.25">
      <c r="A1452" t="s">
        <v>981</v>
      </c>
      <c r="B1452" t="s">
        <v>982</v>
      </c>
      <c r="C1452" t="s">
        <v>1078</v>
      </c>
      <c r="E1452" t="s">
        <v>2933</v>
      </c>
      <c r="F1452">
        <v>1</v>
      </c>
      <c r="G1452" t="s">
        <v>6018</v>
      </c>
      <c r="H1452">
        <v>2020</v>
      </c>
      <c r="I1452" t="s">
        <v>4</v>
      </c>
      <c r="J1452" t="s">
        <v>6009</v>
      </c>
      <c r="K1452" t="s">
        <v>2783</v>
      </c>
      <c r="L1452" t="s">
        <v>1080</v>
      </c>
      <c r="M1452" t="s">
        <v>2934</v>
      </c>
      <c r="N1452" t="s">
        <v>19</v>
      </c>
      <c r="O1452" t="s">
        <v>2935</v>
      </c>
      <c r="P1452" s="4">
        <f t="shared" si="66"/>
        <v>0</v>
      </c>
      <c r="Q1452" s="4"/>
      <c r="R1452" s="1">
        <f t="shared" si="67"/>
        <v>0</v>
      </c>
      <c r="S1452">
        <v>0</v>
      </c>
      <c r="T1452" t="s">
        <v>40</v>
      </c>
      <c r="U1452" t="str">
        <f t="shared" si="68"/>
        <v>yes</v>
      </c>
      <c r="V1452">
        <v>2809</v>
      </c>
      <c r="Y1452" t="s">
        <v>6006</v>
      </c>
    </row>
    <row r="1453" spans="1:25" x14ac:dyDescent="0.25">
      <c r="A1453" t="s">
        <v>981</v>
      </c>
      <c r="B1453" t="s">
        <v>982</v>
      </c>
      <c r="C1453" t="s">
        <v>1078</v>
      </c>
      <c r="E1453" t="s">
        <v>2937</v>
      </c>
      <c r="F1453">
        <v>1</v>
      </c>
      <c r="G1453" t="s">
        <v>6018</v>
      </c>
      <c r="H1453">
        <v>2023</v>
      </c>
      <c r="I1453" t="s">
        <v>4</v>
      </c>
      <c r="J1453" t="s">
        <v>6009</v>
      </c>
      <c r="K1453" t="s">
        <v>2783</v>
      </c>
      <c r="L1453" t="s">
        <v>1080</v>
      </c>
      <c r="M1453" t="s">
        <v>2938</v>
      </c>
      <c r="N1453" t="s">
        <v>2939</v>
      </c>
      <c r="O1453" t="s">
        <v>2940</v>
      </c>
      <c r="P1453" s="4">
        <f t="shared" si="66"/>
        <v>0</v>
      </c>
      <c r="Q1453" s="4"/>
      <c r="R1453" s="1">
        <f t="shared" si="67"/>
        <v>0</v>
      </c>
      <c r="S1453">
        <v>0</v>
      </c>
      <c r="T1453" t="s">
        <v>40</v>
      </c>
      <c r="U1453" t="str">
        <f t="shared" si="68"/>
        <v>yes</v>
      </c>
      <c r="V1453">
        <v>11200</v>
      </c>
      <c r="Y1453" t="s">
        <v>6006</v>
      </c>
    </row>
    <row r="1454" spans="1:25" x14ac:dyDescent="0.25">
      <c r="A1454" t="s">
        <v>981</v>
      </c>
      <c r="B1454" t="s">
        <v>992</v>
      </c>
      <c r="C1454" t="s">
        <v>1131</v>
      </c>
      <c r="E1454" t="s">
        <v>2941</v>
      </c>
      <c r="F1454">
        <v>1</v>
      </c>
      <c r="G1454" t="s">
        <v>6018</v>
      </c>
      <c r="H1454">
        <v>2019</v>
      </c>
      <c r="I1454" t="s">
        <v>4</v>
      </c>
      <c r="J1454" t="s">
        <v>6009</v>
      </c>
      <c r="K1454" t="s">
        <v>5</v>
      </c>
      <c r="L1454" t="s">
        <v>1047</v>
      </c>
      <c r="P1454" s="4">
        <f t="shared" si="66"/>
        <v>0</v>
      </c>
      <c r="Q1454" s="4"/>
      <c r="R1454" s="1">
        <f t="shared" si="67"/>
        <v>0</v>
      </c>
      <c r="S1454">
        <v>0</v>
      </c>
      <c r="T1454" t="s">
        <v>40</v>
      </c>
      <c r="U1454" t="str">
        <f t="shared" si="68"/>
        <v>yes</v>
      </c>
      <c r="Y1454" t="s">
        <v>6006</v>
      </c>
    </row>
    <row r="1455" spans="1:25" x14ac:dyDescent="0.25">
      <c r="A1455" t="s">
        <v>981</v>
      </c>
      <c r="B1455" t="s">
        <v>1049</v>
      </c>
      <c r="C1455" t="s">
        <v>1150</v>
      </c>
      <c r="E1455" t="s">
        <v>2942</v>
      </c>
      <c r="F1455">
        <v>1</v>
      </c>
      <c r="G1455" t="s">
        <v>6018</v>
      </c>
      <c r="H1455">
        <v>2023</v>
      </c>
      <c r="I1455" t="s">
        <v>4</v>
      </c>
      <c r="J1455" t="s">
        <v>6009</v>
      </c>
      <c r="K1455" t="s">
        <v>5</v>
      </c>
      <c r="L1455" t="s">
        <v>1153</v>
      </c>
      <c r="O1455" t="s">
        <v>2943</v>
      </c>
      <c r="P1455" s="4">
        <f t="shared" si="66"/>
        <v>4725</v>
      </c>
      <c r="Q1455" s="4">
        <v>4725</v>
      </c>
      <c r="R1455" s="1">
        <f t="shared" si="67"/>
        <v>0.5</v>
      </c>
      <c r="S1455">
        <v>0.5</v>
      </c>
      <c r="T1455" t="s">
        <v>40</v>
      </c>
      <c r="U1455" t="str">
        <f t="shared" si="68"/>
        <v>yes</v>
      </c>
      <c r="V1455">
        <v>9450</v>
      </c>
      <c r="Y1455" t="s">
        <v>6006</v>
      </c>
    </row>
    <row r="1456" spans="1:25" x14ac:dyDescent="0.25">
      <c r="A1456" t="s">
        <v>981</v>
      </c>
      <c r="B1456" t="s">
        <v>1002</v>
      </c>
      <c r="C1456" t="s">
        <v>1158</v>
      </c>
      <c r="D1456" t="s">
        <v>2944</v>
      </c>
      <c r="E1456" t="s">
        <v>2945</v>
      </c>
      <c r="F1456">
        <v>1</v>
      </c>
      <c r="G1456" t="s">
        <v>6018</v>
      </c>
      <c r="H1456">
        <v>2018</v>
      </c>
      <c r="I1456" t="s">
        <v>4</v>
      </c>
      <c r="J1456" t="s">
        <v>6009</v>
      </c>
      <c r="K1456" t="s">
        <v>580</v>
      </c>
      <c r="L1456" t="s">
        <v>2946</v>
      </c>
      <c r="M1456" t="s">
        <v>2947</v>
      </c>
      <c r="O1456" t="s">
        <v>2948</v>
      </c>
      <c r="P1456" s="4">
        <f t="shared" si="66"/>
        <v>132</v>
      </c>
      <c r="Q1456" s="4">
        <v>132</v>
      </c>
      <c r="R1456" s="1">
        <f t="shared" si="67"/>
        <v>5.5696202531645568E-2</v>
      </c>
      <c r="S1456">
        <v>5.5696202531645568E-2</v>
      </c>
      <c r="T1456" t="s">
        <v>11</v>
      </c>
      <c r="U1456" t="str">
        <f t="shared" si="68"/>
        <v>yes</v>
      </c>
      <c r="V1456">
        <v>2172.5</v>
      </c>
      <c r="Y1456" t="s">
        <v>6006</v>
      </c>
    </row>
    <row r="1457" spans="1:25" x14ac:dyDescent="0.25">
      <c r="A1457" t="s">
        <v>981</v>
      </c>
      <c r="B1457" t="s">
        <v>1002</v>
      </c>
      <c r="C1457" t="s">
        <v>1232</v>
      </c>
      <c r="D1457" t="s">
        <v>2949</v>
      </c>
      <c r="E1457" t="s">
        <v>2950</v>
      </c>
      <c r="F1457">
        <v>1</v>
      </c>
      <c r="G1457" t="s">
        <v>6018</v>
      </c>
      <c r="H1457">
        <v>2020</v>
      </c>
      <c r="I1457" t="s">
        <v>4</v>
      </c>
      <c r="J1457" t="s">
        <v>6009</v>
      </c>
      <c r="K1457" t="s">
        <v>5</v>
      </c>
      <c r="L1457" t="s">
        <v>2951</v>
      </c>
      <c r="O1457" t="s">
        <v>2952</v>
      </c>
      <c r="P1457" s="4">
        <f t="shared" si="66"/>
        <v>638</v>
      </c>
      <c r="Q1457" s="4">
        <v>638</v>
      </c>
      <c r="R1457" s="1">
        <f t="shared" si="67"/>
        <v>1</v>
      </c>
      <c r="S1457">
        <v>1</v>
      </c>
      <c r="T1457" t="s">
        <v>11</v>
      </c>
      <c r="U1457" t="str">
        <f t="shared" si="68"/>
        <v>no</v>
      </c>
      <c r="Y1457" t="s">
        <v>6006</v>
      </c>
    </row>
    <row r="1458" spans="1:25" x14ac:dyDescent="0.25">
      <c r="A1458" t="s">
        <v>981</v>
      </c>
      <c r="B1458" t="s">
        <v>992</v>
      </c>
      <c r="C1458" t="s">
        <v>1244</v>
      </c>
      <c r="D1458" t="s">
        <v>1244</v>
      </c>
      <c r="E1458" t="s">
        <v>2953</v>
      </c>
      <c r="F1458">
        <v>1</v>
      </c>
      <c r="G1458" t="s">
        <v>6018</v>
      </c>
      <c r="H1458">
        <v>2020</v>
      </c>
      <c r="I1458" t="s">
        <v>4</v>
      </c>
      <c r="J1458" t="s">
        <v>6009</v>
      </c>
      <c r="K1458" t="s">
        <v>5</v>
      </c>
      <c r="L1458" t="s">
        <v>1247</v>
      </c>
      <c r="M1458" t="s">
        <v>2954</v>
      </c>
      <c r="O1458" t="s">
        <v>2955</v>
      </c>
      <c r="P1458" s="4">
        <f t="shared" si="66"/>
        <v>1123.2</v>
      </c>
      <c r="Q1458" s="4">
        <v>1123.2</v>
      </c>
      <c r="R1458" s="1">
        <f t="shared" si="67"/>
        <v>0</v>
      </c>
      <c r="S1458">
        <v>0</v>
      </c>
      <c r="T1458" t="s">
        <v>40</v>
      </c>
      <c r="U1458" t="str">
        <f t="shared" si="68"/>
        <v>yes</v>
      </c>
      <c r="Y1458" t="s">
        <v>6006</v>
      </c>
    </row>
    <row r="1459" spans="1:25" x14ac:dyDescent="0.25">
      <c r="A1459" t="s">
        <v>981</v>
      </c>
      <c r="B1459" t="s">
        <v>1049</v>
      </c>
      <c r="C1459" t="s">
        <v>1249</v>
      </c>
      <c r="E1459" t="s">
        <v>2956</v>
      </c>
      <c r="F1459">
        <v>1</v>
      </c>
      <c r="G1459" t="s">
        <v>6018</v>
      </c>
      <c r="H1459">
        <v>2021</v>
      </c>
      <c r="I1459" t="s">
        <v>4</v>
      </c>
      <c r="J1459" t="s">
        <v>6009</v>
      </c>
      <c r="K1459" t="s">
        <v>5</v>
      </c>
      <c r="L1459" t="s">
        <v>2957</v>
      </c>
      <c r="M1459" t="s">
        <v>2958</v>
      </c>
      <c r="O1459" t="s">
        <v>2959</v>
      </c>
      <c r="P1459" s="4">
        <f t="shared" si="66"/>
        <v>5862.64</v>
      </c>
      <c r="Q1459" s="4">
        <v>5862.64</v>
      </c>
      <c r="R1459" s="1">
        <f t="shared" si="67"/>
        <v>1</v>
      </c>
      <c r="S1459">
        <v>1</v>
      </c>
      <c r="T1459" t="s">
        <v>40</v>
      </c>
      <c r="U1459" t="str">
        <f t="shared" si="68"/>
        <v>no</v>
      </c>
      <c r="Y1459" t="s">
        <v>6006</v>
      </c>
    </row>
    <row r="1460" spans="1:25" x14ac:dyDescent="0.25">
      <c r="A1460" t="s">
        <v>1256</v>
      </c>
      <c r="B1460" t="s">
        <v>1262</v>
      </c>
      <c r="C1460" t="s">
        <v>1263</v>
      </c>
      <c r="E1460" t="s">
        <v>2960</v>
      </c>
      <c r="F1460">
        <v>1</v>
      </c>
      <c r="G1460" t="s">
        <v>6018</v>
      </c>
      <c r="H1460">
        <v>2023</v>
      </c>
      <c r="I1460" t="s">
        <v>4</v>
      </c>
      <c r="J1460" t="s">
        <v>6009</v>
      </c>
      <c r="K1460" t="s">
        <v>5</v>
      </c>
      <c r="L1460" t="s">
        <v>1269</v>
      </c>
      <c r="O1460" t="s">
        <v>2961</v>
      </c>
      <c r="P1460" s="4">
        <f t="shared" si="66"/>
        <v>133.10000000000002</v>
      </c>
      <c r="Q1460" s="4">
        <v>133.10000000000002</v>
      </c>
      <c r="R1460" s="1">
        <f t="shared" si="67"/>
        <v>0.11145786892554614</v>
      </c>
      <c r="S1460">
        <v>0.11145786892554614</v>
      </c>
      <c r="T1460" t="s">
        <v>7</v>
      </c>
      <c r="U1460" t="str">
        <f t="shared" si="68"/>
        <v>yes</v>
      </c>
      <c r="V1460">
        <v>2243</v>
      </c>
      <c r="Y1460" t="s">
        <v>6006</v>
      </c>
    </row>
    <row r="1461" spans="1:25" x14ac:dyDescent="0.25">
      <c r="A1461" t="s">
        <v>1256</v>
      </c>
      <c r="B1461" t="s">
        <v>1262</v>
      </c>
      <c r="C1461" t="s">
        <v>1409</v>
      </c>
      <c r="E1461" t="s">
        <v>2962</v>
      </c>
      <c r="F1461">
        <v>1</v>
      </c>
      <c r="G1461" t="s">
        <v>6018</v>
      </c>
      <c r="H1461">
        <v>2016</v>
      </c>
      <c r="I1461" t="s">
        <v>4</v>
      </c>
      <c r="J1461" t="s">
        <v>6009</v>
      </c>
      <c r="K1461" t="s">
        <v>5</v>
      </c>
      <c r="L1461" t="s">
        <v>1412</v>
      </c>
      <c r="P1461" s="4">
        <f t="shared" si="66"/>
        <v>157.13999999999999</v>
      </c>
      <c r="Q1461" s="4">
        <v>157.13999999999999</v>
      </c>
      <c r="R1461" s="1">
        <f t="shared" si="67"/>
        <v>1</v>
      </c>
      <c r="S1461">
        <v>1</v>
      </c>
      <c r="T1461" t="s">
        <v>11</v>
      </c>
      <c r="U1461" t="str">
        <f t="shared" si="68"/>
        <v>no</v>
      </c>
      <c r="Y1461" t="s">
        <v>6006</v>
      </c>
    </row>
    <row r="1462" spans="1:25" x14ac:dyDescent="0.25">
      <c r="A1462" t="s">
        <v>1256</v>
      </c>
      <c r="B1462" t="s">
        <v>1262</v>
      </c>
      <c r="C1462" t="s">
        <v>1409</v>
      </c>
      <c r="E1462" t="s">
        <v>2963</v>
      </c>
      <c r="F1462">
        <v>1</v>
      </c>
      <c r="G1462" t="s">
        <v>6018</v>
      </c>
      <c r="H1462">
        <v>2017</v>
      </c>
      <c r="I1462" t="s">
        <v>4</v>
      </c>
      <c r="J1462" t="s">
        <v>6009</v>
      </c>
      <c r="K1462" t="s">
        <v>5</v>
      </c>
      <c r="L1462" t="s">
        <v>1412</v>
      </c>
      <c r="P1462" s="4">
        <f t="shared" si="66"/>
        <v>1290</v>
      </c>
      <c r="Q1462" s="4">
        <v>1290</v>
      </c>
      <c r="R1462" s="1">
        <f t="shared" si="67"/>
        <v>1</v>
      </c>
      <c r="S1462">
        <v>1</v>
      </c>
      <c r="T1462" t="s">
        <v>40</v>
      </c>
      <c r="U1462" t="str">
        <f t="shared" si="68"/>
        <v>no</v>
      </c>
      <c r="Y1462" t="s">
        <v>6006</v>
      </c>
    </row>
    <row r="1463" spans="1:25" x14ac:dyDescent="0.25">
      <c r="A1463" t="s">
        <v>1256</v>
      </c>
      <c r="B1463" t="s">
        <v>1257</v>
      </c>
      <c r="C1463" t="s">
        <v>2617</v>
      </c>
      <c r="D1463" t="s">
        <v>1540</v>
      </c>
      <c r="E1463" t="s">
        <v>2964</v>
      </c>
      <c r="F1463">
        <v>1</v>
      </c>
      <c r="G1463" t="s">
        <v>6018</v>
      </c>
      <c r="H1463">
        <v>2018</v>
      </c>
      <c r="I1463" t="s">
        <v>4</v>
      </c>
      <c r="J1463" t="s">
        <v>6009</v>
      </c>
      <c r="K1463" t="s">
        <v>580</v>
      </c>
      <c r="L1463" t="s">
        <v>2965</v>
      </c>
      <c r="M1463" t="s">
        <v>2966</v>
      </c>
      <c r="N1463" t="s">
        <v>2966</v>
      </c>
      <c r="O1463" t="s">
        <v>2967</v>
      </c>
      <c r="P1463" s="4">
        <f t="shared" si="66"/>
        <v>0</v>
      </c>
      <c r="Q1463" s="4"/>
      <c r="R1463" s="1">
        <f t="shared" si="67"/>
        <v>0</v>
      </c>
      <c r="S1463">
        <v>0</v>
      </c>
      <c r="T1463" t="s">
        <v>40</v>
      </c>
      <c r="U1463" t="str">
        <f t="shared" si="68"/>
        <v>yes</v>
      </c>
      <c r="Y1463" t="s">
        <v>6006</v>
      </c>
    </row>
    <row r="1464" spans="1:25" x14ac:dyDescent="0.25">
      <c r="A1464" t="s">
        <v>1256</v>
      </c>
      <c r="B1464" t="s">
        <v>1262</v>
      </c>
      <c r="C1464" t="s">
        <v>1569</v>
      </c>
      <c r="D1464" t="s">
        <v>2968</v>
      </c>
      <c r="E1464" t="s">
        <v>2969</v>
      </c>
      <c r="F1464">
        <v>1</v>
      </c>
      <c r="G1464" t="s">
        <v>6018</v>
      </c>
      <c r="H1464">
        <v>2022</v>
      </c>
      <c r="I1464" t="s">
        <v>4</v>
      </c>
      <c r="J1464" t="s">
        <v>6009</v>
      </c>
      <c r="K1464" t="s">
        <v>5</v>
      </c>
      <c r="L1464" t="s">
        <v>1572</v>
      </c>
      <c r="P1464" s="4">
        <f t="shared" si="66"/>
        <v>3999</v>
      </c>
      <c r="Q1464" s="4">
        <v>3999</v>
      </c>
      <c r="R1464" s="1">
        <f t="shared" si="67"/>
        <v>1</v>
      </c>
      <c r="S1464">
        <v>1</v>
      </c>
      <c r="T1464" t="s">
        <v>40</v>
      </c>
      <c r="U1464" t="str">
        <f t="shared" si="68"/>
        <v>no</v>
      </c>
      <c r="Y1464" t="s">
        <v>6006</v>
      </c>
    </row>
    <row r="1465" spans="1:25" x14ac:dyDescent="0.25">
      <c r="A1465" t="s">
        <v>1256</v>
      </c>
      <c r="B1465" t="s">
        <v>1262</v>
      </c>
      <c r="C1465" t="s">
        <v>1586</v>
      </c>
      <c r="D1465" t="s">
        <v>2970</v>
      </c>
      <c r="E1465" t="s">
        <v>2971</v>
      </c>
      <c r="F1465">
        <v>1</v>
      </c>
      <c r="G1465" t="s">
        <v>6018</v>
      </c>
      <c r="H1465">
        <v>2019</v>
      </c>
      <c r="I1465" t="s">
        <v>4</v>
      </c>
      <c r="J1465" t="s">
        <v>6009</v>
      </c>
      <c r="K1465" t="s">
        <v>5</v>
      </c>
      <c r="L1465" t="s">
        <v>1589</v>
      </c>
      <c r="O1465" t="s">
        <v>2972</v>
      </c>
      <c r="P1465" s="4">
        <f t="shared" si="66"/>
        <v>750</v>
      </c>
      <c r="Q1465" s="4">
        <v>750</v>
      </c>
      <c r="R1465" s="1">
        <f t="shared" si="67"/>
        <v>0</v>
      </c>
      <c r="S1465">
        <v>0</v>
      </c>
      <c r="T1465" t="s">
        <v>40</v>
      </c>
      <c r="U1465" t="str">
        <f t="shared" si="68"/>
        <v>yes</v>
      </c>
      <c r="Y1465" t="s">
        <v>6006</v>
      </c>
    </row>
    <row r="1466" spans="1:25" x14ac:dyDescent="0.25">
      <c r="A1466" t="s">
        <v>1651</v>
      </c>
      <c r="B1466" t="s">
        <v>1659</v>
      </c>
      <c r="C1466" t="s">
        <v>1670</v>
      </c>
      <c r="E1466" t="s">
        <v>2973</v>
      </c>
      <c r="F1466">
        <v>1</v>
      </c>
      <c r="G1466" t="s">
        <v>6018</v>
      </c>
      <c r="H1466">
        <v>2023</v>
      </c>
      <c r="I1466" t="s">
        <v>4</v>
      </c>
      <c r="J1466" t="s">
        <v>6009</v>
      </c>
      <c r="K1466" t="s">
        <v>5</v>
      </c>
      <c r="L1466" t="s">
        <v>1675</v>
      </c>
      <c r="P1466" s="4">
        <f t="shared" si="66"/>
        <v>89</v>
      </c>
      <c r="Q1466" s="4">
        <v>89</v>
      </c>
      <c r="R1466" s="1">
        <f t="shared" si="67"/>
        <v>1</v>
      </c>
      <c r="S1466">
        <v>1</v>
      </c>
      <c r="T1466" t="s">
        <v>7</v>
      </c>
      <c r="U1466" t="str">
        <f t="shared" si="68"/>
        <v>no</v>
      </c>
      <c r="Y1466" t="s">
        <v>6006</v>
      </c>
    </row>
    <row r="1467" spans="1:25" x14ac:dyDescent="0.25">
      <c r="A1467" t="s">
        <v>1651</v>
      </c>
      <c r="B1467" t="s">
        <v>1659</v>
      </c>
      <c r="C1467" t="s">
        <v>1670</v>
      </c>
      <c r="E1467" t="s">
        <v>2974</v>
      </c>
      <c r="F1467">
        <v>1</v>
      </c>
      <c r="G1467" t="s">
        <v>6018</v>
      </c>
      <c r="H1467">
        <v>2023</v>
      </c>
      <c r="I1467" t="s">
        <v>4</v>
      </c>
      <c r="J1467" t="s">
        <v>6009</v>
      </c>
      <c r="K1467" t="s">
        <v>5</v>
      </c>
      <c r="L1467" t="s">
        <v>1675</v>
      </c>
      <c r="P1467" s="4">
        <f t="shared" si="66"/>
        <v>207</v>
      </c>
      <c r="Q1467" s="4">
        <v>207</v>
      </c>
      <c r="R1467" s="1">
        <f t="shared" si="67"/>
        <v>1</v>
      </c>
      <c r="S1467">
        <v>1</v>
      </c>
      <c r="T1467" t="s">
        <v>7</v>
      </c>
      <c r="U1467" t="str">
        <f t="shared" si="68"/>
        <v>no</v>
      </c>
      <c r="Y1467" t="s">
        <v>6006</v>
      </c>
    </row>
    <row r="1468" spans="1:25" x14ac:dyDescent="0.25">
      <c r="A1468" t="s">
        <v>1651</v>
      </c>
      <c r="B1468" t="s">
        <v>1659</v>
      </c>
      <c r="C1468" t="s">
        <v>1670</v>
      </c>
      <c r="D1468" t="s">
        <v>1678</v>
      </c>
      <c r="E1468" t="s">
        <v>2975</v>
      </c>
      <c r="F1468">
        <v>1</v>
      </c>
      <c r="G1468" t="s">
        <v>6018</v>
      </c>
      <c r="H1468">
        <v>2023</v>
      </c>
      <c r="I1468" t="s">
        <v>4</v>
      </c>
      <c r="J1468" t="s">
        <v>6009</v>
      </c>
      <c r="K1468" t="s">
        <v>5</v>
      </c>
      <c r="L1468" t="s">
        <v>1680</v>
      </c>
      <c r="N1468" t="s">
        <v>56</v>
      </c>
      <c r="O1468" t="s">
        <v>2976</v>
      </c>
      <c r="P1468" s="4">
        <f t="shared" si="66"/>
        <v>0</v>
      </c>
      <c r="Q1468" s="4"/>
      <c r="R1468" s="1">
        <f t="shared" si="67"/>
        <v>0</v>
      </c>
      <c r="S1468">
        <v>0</v>
      </c>
      <c r="T1468" t="s">
        <v>40</v>
      </c>
      <c r="U1468" t="str">
        <f t="shared" si="68"/>
        <v>yes</v>
      </c>
      <c r="V1468">
        <v>18000</v>
      </c>
      <c r="Y1468" t="s">
        <v>6006</v>
      </c>
    </row>
    <row r="1469" spans="1:25" x14ac:dyDescent="0.25">
      <c r="A1469" t="s">
        <v>1651</v>
      </c>
      <c r="B1469" t="s">
        <v>401</v>
      </c>
      <c r="C1469" t="s">
        <v>1688</v>
      </c>
      <c r="E1469" t="s">
        <v>2977</v>
      </c>
      <c r="F1469">
        <v>1</v>
      </c>
      <c r="G1469" t="s">
        <v>6018</v>
      </c>
      <c r="H1469">
        <v>2023</v>
      </c>
      <c r="I1469" t="s">
        <v>4</v>
      </c>
      <c r="J1469" t="s">
        <v>6009</v>
      </c>
      <c r="K1469" t="s">
        <v>5</v>
      </c>
      <c r="L1469" t="s">
        <v>1690</v>
      </c>
      <c r="P1469" s="4">
        <f t="shared" si="66"/>
        <v>3935.8</v>
      </c>
      <c r="Q1469" s="4">
        <v>3935.8</v>
      </c>
      <c r="R1469" s="1">
        <f t="shared" si="67"/>
        <v>1</v>
      </c>
      <c r="S1469">
        <v>1</v>
      </c>
      <c r="T1469" t="s">
        <v>979</v>
      </c>
      <c r="U1469" t="str">
        <f t="shared" si="68"/>
        <v>no</v>
      </c>
      <c r="Y1469" t="s">
        <v>6006</v>
      </c>
    </row>
    <row r="1470" spans="1:25" x14ac:dyDescent="0.25">
      <c r="A1470" t="s">
        <v>1651</v>
      </c>
      <c r="B1470" t="s">
        <v>401</v>
      </c>
      <c r="C1470" t="s">
        <v>1688</v>
      </c>
      <c r="D1470" t="s">
        <v>2978</v>
      </c>
      <c r="E1470" t="s">
        <v>2979</v>
      </c>
      <c r="F1470">
        <v>1</v>
      </c>
      <c r="G1470" t="s">
        <v>6018</v>
      </c>
      <c r="H1470">
        <v>2023</v>
      </c>
      <c r="I1470" t="s">
        <v>4</v>
      </c>
      <c r="J1470" t="s">
        <v>6009</v>
      </c>
      <c r="K1470" t="s">
        <v>5</v>
      </c>
      <c r="L1470" t="s">
        <v>1690</v>
      </c>
      <c r="P1470" s="4">
        <f t="shared" si="66"/>
        <v>1147.3000000000002</v>
      </c>
      <c r="Q1470" s="4">
        <v>1147.3000000000002</v>
      </c>
      <c r="R1470" s="1">
        <f t="shared" si="67"/>
        <v>1</v>
      </c>
      <c r="S1470">
        <v>1</v>
      </c>
      <c r="T1470" t="s">
        <v>979</v>
      </c>
      <c r="U1470" t="str">
        <f t="shared" si="68"/>
        <v>no</v>
      </c>
      <c r="Y1470" t="s">
        <v>6006</v>
      </c>
    </row>
    <row r="1471" spans="1:25" x14ac:dyDescent="0.25">
      <c r="A1471" t="s">
        <v>1651</v>
      </c>
      <c r="B1471" t="s">
        <v>401</v>
      </c>
      <c r="C1471" t="s">
        <v>1688</v>
      </c>
      <c r="D1471" t="s">
        <v>2978</v>
      </c>
      <c r="E1471" t="s">
        <v>2980</v>
      </c>
      <c r="F1471">
        <v>1</v>
      </c>
      <c r="G1471" t="s">
        <v>6018</v>
      </c>
      <c r="H1471">
        <v>2023</v>
      </c>
      <c r="I1471" t="s">
        <v>4</v>
      </c>
      <c r="J1471" t="s">
        <v>6009</v>
      </c>
      <c r="K1471" t="s">
        <v>5</v>
      </c>
      <c r="L1471" t="s">
        <v>1690</v>
      </c>
      <c r="P1471" s="4">
        <f t="shared" si="66"/>
        <v>5005</v>
      </c>
      <c r="Q1471" s="4">
        <v>5005</v>
      </c>
      <c r="R1471" s="1">
        <f t="shared" si="67"/>
        <v>1</v>
      </c>
      <c r="S1471">
        <v>1</v>
      </c>
      <c r="T1471" t="s">
        <v>979</v>
      </c>
      <c r="U1471" t="str">
        <f t="shared" si="68"/>
        <v>no</v>
      </c>
      <c r="Y1471" t="s">
        <v>6006</v>
      </c>
    </row>
    <row r="1472" spans="1:25" x14ac:dyDescent="0.25">
      <c r="A1472" t="s">
        <v>1651</v>
      </c>
      <c r="B1472" t="s">
        <v>401</v>
      </c>
      <c r="C1472" t="s">
        <v>2981</v>
      </c>
      <c r="E1472" t="s">
        <v>2982</v>
      </c>
      <c r="F1472">
        <v>1</v>
      </c>
      <c r="G1472" t="s">
        <v>6018</v>
      </c>
      <c r="H1472">
        <v>2023</v>
      </c>
      <c r="I1472" t="s">
        <v>4</v>
      </c>
      <c r="J1472" t="s">
        <v>6009</v>
      </c>
      <c r="K1472" t="s">
        <v>2783</v>
      </c>
      <c r="L1472" t="s">
        <v>2983</v>
      </c>
      <c r="M1472" t="s">
        <v>2780</v>
      </c>
      <c r="O1472" t="s">
        <v>2780</v>
      </c>
      <c r="P1472" s="4">
        <f t="shared" si="66"/>
        <v>0</v>
      </c>
      <c r="Q1472" s="4"/>
      <c r="R1472" s="1">
        <f t="shared" si="67"/>
        <v>0</v>
      </c>
      <c r="S1472">
        <v>0</v>
      </c>
      <c r="T1472" t="s">
        <v>40</v>
      </c>
      <c r="U1472" t="str">
        <f t="shared" si="68"/>
        <v>yes</v>
      </c>
      <c r="V1472">
        <v>9162</v>
      </c>
      <c r="Y1472" t="s">
        <v>6006</v>
      </c>
    </row>
    <row r="1473" spans="1:25" x14ac:dyDescent="0.25">
      <c r="A1473" t="s">
        <v>1651</v>
      </c>
      <c r="B1473" t="s">
        <v>1659</v>
      </c>
      <c r="C1473" t="s">
        <v>2984</v>
      </c>
      <c r="D1473" t="s">
        <v>1776</v>
      </c>
      <c r="E1473" t="s">
        <v>2985</v>
      </c>
      <c r="F1473">
        <v>1</v>
      </c>
      <c r="G1473" t="s">
        <v>6018</v>
      </c>
      <c r="H1473">
        <v>2020</v>
      </c>
      <c r="I1473" t="s">
        <v>4</v>
      </c>
      <c r="J1473" t="s">
        <v>6009</v>
      </c>
      <c r="K1473" t="s">
        <v>5</v>
      </c>
      <c r="L1473" t="s">
        <v>2986</v>
      </c>
      <c r="M1473" t="s">
        <v>2987</v>
      </c>
      <c r="N1473" t="s">
        <v>19</v>
      </c>
      <c r="P1473" s="4">
        <f t="shared" si="66"/>
        <v>1998.2750000000001</v>
      </c>
      <c r="Q1473" s="4">
        <v>1998.2750000000001</v>
      </c>
      <c r="R1473" s="1">
        <f t="shared" si="67"/>
        <v>1</v>
      </c>
      <c r="S1473">
        <v>1</v>
      </c>
      <c r="T1473" t="s">
        <v>979</v>
      </c>
      <c r="U1473" t="str">
        <f t="shared" si="68"/>
        <v>no</v>
      </c>
      <c r="Y1473" t="s">
        <v>6006</v>
      </c>
    </row>
    <row r="1474" spans="1:25" x14ac:dyDescent="0.25">
      <c r="A1474" t="s">
        <v>1651</v>
      </c>
      <c r="B1474" t="s">
        <v>401</v>
      </c>
      <c r="C1474" t="s">
        <v>1727</v>
      </c>
      <c r="D1474" t="s">
        <v>1730</v>
      </c>
      <c r="E1474" t="s">
        <v>2988</v>
      </c>
      <c r="F1474">
        <v>1</v>
      </c>
      <c r="G1474" t="s">
        <v>6018</v>
      </c>
      <c r="H1474">
        <v>2021</v>
      </c>
      <c r="I1474" t="s">
        <v>4</v>
      </c>
      <c r="J1474" t="s">
        <v>6009</v>
      </c>
      <c r="K1474" t="s">
        <v>5</v>
      </c>
      <c r="L1474" t="s">
        <v>2655</v>
      </c>
      <c r="O1474" t="s">
        <v>2989</v>
      </c>
      <c r="P1474" s="4">
        <f t="shared" ref="P1474:P1537" si="69">IFERROR(IF(Q1474&gt;0,Q1474*1,0),0)</f>
        <v>410.77499999999998</v>
      </c>
      <c r="Q1474" s="4">
        <v>410.77499999999998</v>
      </c>
      <c r="R1474" s="1">
        <f t="shared" ref="R1474:R1537" si="70">IFERROR(IF(S1474&gt;0,S1474*1,0),0)</f>
        <v>3.2094330782445731E-2</v>
      </c>
      <c r="S1474">
        <v>3.2094330782445731E-2</v>
      </c>
      <c r="T1474" t="s">
        <v>7</v>
      </c>
      <c r="U1474" t="str">
        <f t="shared" ref="U1474:U1537" si="71">IF(S1474 = 1,"no","yes")</f>
        <v>yes</v>
      </c>
      <c r="V1474">
        <v>12806.1</v>
      </c>
      <c r="Y1474" t="s">
        <v>6006</v>
      </c>
    </row>
    <row r="1475" spans="1:25" x14ac:dyDescent="0.25">
      <c r="A1475" t="s">
        <v>1651</v>
      </c>
      <c r="B1475" t="s">
        <v>401</v>
      </c>
      <c r="C1475" t="s">
        <v>1727</v>
      </c>
      <c r="D1475" t="s">
        <v>1730</v>
      </c>
      <c r="E1475" t="s">
        <v>2990</v>
      </c>
      <c r="F1475">
        <v>1</v>
      </c>
      <c r="G1475" t="s">
        <v>6018</v>
      </c>
      <c r="H1475">
        <v>2021</v>
      </c>
      <c r="I1475" t="s">
        <v>4</v>
      </c>
      <c r="J1475" t="s">
        <v>6009</v>
      </c>
      <c r="K1475" t="s">
        <v>5</v>
      </c>
      <c r="L1475" t="s">
        <v>1732</v>
      </c>
      <c r="P1475" s="4">
        <f t="shared" si="69"/>
        <v>410.80500000000001</v>
      </c>
      <c r="Q1475" s="4">
        <v>410.80500000000001</v>
      </c>
      <c r="R1475" s="1">
        <f t="shared" si="70"/>
        <v>1</v>
      </c>
      <c r="S1475">
        <v>1</v>
      </c>
      <c r="T1475" t="s">
        <v>7</v>
      </c>
      <c r="U1475" t="str">
        <f t="shared" si="71"/>
        <v>no</v>
      </c>
      <c r="Y1475" t="s">
        <v>6006</v>
      </c>
    </row>
    <row r="1476" spans="1:25" x14ac:dyDescent="0.25">
      <c r="A1476" t="s">
        <v>1651</v>
      </c>
      <c r="B1476" t="s">
        <v>1659</v>
      </c>
      <c r="C1476" t="s">
        <v>1761</v>
      </c>
      <c r="E1476" t="s">
        <v>2991</v>
      </c>
      <c r="F1476">
        <v>1</v>
      </c>
      <c r="G1476" t="s">
        <v>6018</v>
      </c>
      <c r="H1476">
        <v>2022</v>
      </c>
      <c r="I1476" t="s">
        <v>4</v>
      </c>
      <c r="J1476" t="s">
        <v>6009</v>
      </c>
      <c r="K1476" t="s">
        <v>5</v>
      </c>
      <c r="L1476" t="s">
        <v>2992</v>
      </c>
      <c r="M1476" t="s">
        <v>2993</v>
      </c>
      <c r="O1476" t="s">
        <v>2994</v>
      </c>
      <c r="P1476" s="4">
        <f t="shared" si="69"/>
        <v>9860</v>
      </c>
      <c r="Q1476" s="4">
        <v>9860</v>
      </c>
      <c r="R1476" s="1">
        <f t="shared" si="70"/>
        <v>1</v>
      </c>
      <c r="S1476">
        <v>1</v>
      </c>
      <c r="T1476" t="s">
        <v>979</v>
      </c>
      <c r="U1476" t="str">
        <f t="shared" si="71"/>
        <v>no</v>
      </c>
      <c r="Y1476" t="s">
        <v>6006</v>
      </c>
    </row>
    <row r="1477" spans="1:25" x14ac:dyDescent="0.25">
      <c r="A1477" t="s">
        <v>1651</v>
      </c>
      <c r="B1477" t="s">
        <v>1659</v>
      </c>
      <c r="C1477" t="s">
        <v>1770</v>
      </c>
      <c r="D1477" t="s">
        <v>1774</v>
      </c>
      <c r="E1477" t="s">
        <v>2995</v>
      </c>
      <c r="F1477">
        <v>1</v>
      </c>
      <c r="G1477" t="s">
        <v>6018</v>
      </c>
      <c r="H1477">
        <v>2018</v>
      </c>
      <c r="I1477" t="s">
        <v>4</v>
      </c>
      <c r="J1477" t="s">
        <v>6009</v>
      </c>
      <c r="K1477" t="s">
        <v>5</v>
      </c>
      <c r="L1477" t="s">
        <v>1773</v>
      </c>
      <c r="M1477" t="s">
        <v>1723</v>
      </c>
      <c r="O1477" t="s">
        <v>2996</v>
      </c>
      <c r="P1477" s="4">
        <f t="shared" si="69"/>
        <v>2247.5</v>
      </c>
      <c r="Q1477" s="4">
        <v>2247.5</v>
      </c>
      <c r="R1477" s="1">
        <f t="shared" si="70"/>
        <v>1</v>
      </c>
      <c r="S1477">
        <v>1</v>
      </c>
      <c r="T1477" t="s">
        <v>40</v>
      </c>
      <c r="U1477" t="str">
        <f t="shared" si="71"/>
        <v>no</v>
      </c>
      <c r="Y1477" t="s">
        <v>6006</v>
      </c>
    </row>
    <row r="1478" spans="1:25" x14ac:dyDescent="0.25">
      <c r="A1478" t="s">
        <v>1651</v>
      </c>
      <c r="B1478" t="s">
        <v>1659</v>
      </c>
      <c r="C1478" t="s">
        <v>1770</v>
      </c>
      <c r="D1478" t="s">
        <v>1774</v>
      </c>
      <c r="E1478" t="s">
        <v>2997</v>
      </c>
      <c r="F1478">
        <v>1</v>
      </c>
      <c r="G1478" t="s">
        <v>6018</v>
      </c>
      <c r="H1478">
        <v>2018</v>
      </c>
      <c r="I1478" t="s">
        <v>4</v>
      </c>
      <c r="J1478" t="s">
        <v>6009</v>
      </c>
      <c r="K1478" t="s">
        <v>5</v>
      </c>
      <c r="L1478" t="s">
        <v>1773</v>
      </c>
      <c r="M1478" t="s">
        <v>1723</v>
      </c>
      <c r="O1478" t="s">
        <v>2996</v>
      </c>
      <c r="P1478" s="4">
        <f t="shared" si="69"/>
        <v>97.5</v>
      </c>
      <c r="Q1478" s="4">
        <v>97.5</v>
      </c>
      <c r="R1478" s="1">
        <f t="shared" si="70"/>
        <v>1</v>
      </c>
      <c r="S1478">
        <v>1</v>
      </c>
      <c r="T1478" t="s">
        <v>40</v>
      </c>
      <c r="U1478" t="str">
        <f t="shared" si="71"/>
        <v>no</v>
      </c>
      <c r="Y1478" t="s">
        <v>6006</v>
      </c>
    </row>
    <row r="1479" spans="1:25" x14ac:dyDescent="0.25">
      <c r="A1479" t="s">
        <v>1651</v>
      </c>
      <c r="B1479" t="s">
        <v>1659</v>
      </c>
      <c r="C1479" t="s">
        <v>1770</v>
      </c>
      <c r="D1479" t="s">
        <v>1774</v>
      </c>
      <c r="E1479" t="s">
        <v>2998</v>
      </c>
      <c r="F1479">
        <v>1</v>
      </c>
      <c r="G1479" t="s">
        <v>6018</v>
      </c>
      <c r="H1479">
        <v>2022</v>
      </c>
      <c r="I1479" t="s">
        <v>4</v>
      </c>
      <c r="J1479" t="s">
        <v>6009</v>
      </c>
      <c r="K1479" t="s">
        <v>5</v>
      </c>
      <c r="L1479" t="s">
        <v>1773</v>
      </c>
      <c r="M1479" t="s">
        <v>1723</v>
      </c>
      <c r="P1479" s="4">
        <f t="shared" si="69"/>
        <v>2592</v>
      </c>
      <c r="Q1479" s="4">
        <v>2592</v>
      </c>
      <c r="R1479" s="1">
        <f t="shared" si="70"/>
        <v>1</v>
      </c>
      <c r="S1479">
        <v>1</v>
      </c>
      <c r="T1479" t="s">
        <v>979</v>
      </c>
      <c r="U1479" t="str">
        <f t="shared" si="71"/>
        <v>no</v>
      </c>
      <c r="Y1479" t="s">
        <v>6006</v>
      </c>
    </row>
    <row r="1480" spans="1:25" x14ac:dyDescent="0.25">
      <c r="A1480" t="s">
        <v>1651</v>
      </c>
      <c r="B1480" t="s">
        <v>1659</v>
      </c>
      <c r="C1480" t="s">
        <v>1805</v>
      </c>
      <c r="D1480" t="s">
        <v>2682</v>
      </c>
      <c r="E1480" t="s">
        <v>2999</v>
      </c>
      <c r="F1480">
        <v>1</v>
      </c>
      <c r="G1480" t="s">
        <v>6018</v>
      </c>
      <c r="H1480">
        <v>2020</v>
      </c>
      <c r="I1480" t="s">
        <v>4</v>
      </c>
      <c r="J1480" t="s">
        <v>6009</v>
      </c>
      <c r="K1480" t="s">
        <v>5</v>
      </c>
      <c r="L1480" t="s">
        <v>2684</v>
      </c>
      <c r="M1480" t="s">
        <v>106</v>
      </c>
      <c r="P1480" s="4">
        <f t="shared" si="69"/>
        <v>117</v>
      </c>
      <c r="Q1480" s="4">
        <v>117</v>
      </c>
      <c r="R1480" s="1">
        <f t="shared" si="70"/>
        <v>0.10636363636363637</v>
      </c>
      <c r="S1480">
        <v>0.10636363636363637</v>
      </c>
      <c r="T1480" t="s">
        <v>11</v>
      </c>
      <c r="U1480" t="str">
        <f t="shared" si="71"/>
        <v>yes</v>
      </c>
      <c r="V1480">
        <v>1100</v>
      </c>
      <c r="Y1480" t="s">
        <v>6006</v>
      </c>
    </row>
    <row r="1481" spans="1:25" x14ac:dyDescent="0.25">
      <c r="A1481" t="s">
        <v>1651</v>
      </c>
      <c r="B1481" t="s">
        <v>401</v>
      </c>
      <c r="C1481" t="s">
        <v>3000</v>
      </c>
      <c r="D1481" t="s">
        <v>3000</v>
      </c>
      <c r="E1481" t="s">
        <v>3001</v>
      </c>
      <c r="F1481">
        <v>1</v>
      </c>
      <c r="G1481" t="s">
        <v>6018</v>
      </c>
      <c r="H1481">
        <v>2018</v>
      </c>
      <c r="I1481" t="s">
        <v>4</v>
      </c>
      <c r="J1481" t="s">
        <v>6009</v>
      </c>
      <c r="K1481" t="s">
        <v>5</v>
      </c>
      <c r="L1481" t="s">
        <v>3002</v>
      </c>
      <c r="N1481" t="s">
        <v>19</v>
      </c>
      <c r="O1481" t="s">
        <v>3003</v>
      </c>
      <c r="P1481" s="4">
        <f t="shared" si="69"/>
        <v>2010</v>
      </c>
      <c r="Q1481" s="4">
        <v>2010</v>
      </c>
      <c r="R1481" s="1">
        <f t="shared" si="70"/>
        <v>0.5</v>
      </c>
      <c r="S1481">
        <v>0.5</v>
      </c>
      <c r="T1481" t="s">
        <v>40</v>
      </c>
      <c r="U1481" t="str">
        <f t="shared" si="71"/>
        <v>yes</v>
      </c>
      <c r="V1481">
        <v>4020</v>
      </c>
      <c r="Y1481" t="s">
        <v>6006</v>
      </c>
    </row>
    <row r="1482" spans="1:25" x14ac:dyDescent="0.25">
      <c r="A1482" t="s">
        <v>1651</v>
      </c>
      <c r="B1482" t="s">
        <v>401</v>
      </c>
      <c r="C1482" t="s">
        <v>3000</v>
      </c>
      <c r="D1482" t="s">
        <v>3000</v>
      </c>
      <c r="E1482" t="s">
        <v>3004</v>
      </c>
      <c r="F1482">
        <v>1</v>
      </c>
      <c r="G1482" t="s">
        <v>6018</v>
      </c>
      <c r="H1482">
        <v>2021</v>
      </c>
      <c r="I1482" t="s">
        <v>4</v>
      </c>
      <c r="J1482" t="s">
        <v>6009</v>
      </c>
      <c r="K1482" t="s">
        <v>5</v>
      </c>
      <c r="L1482" t="s">
        <v>3002</v>
      </c>
      <c r="O1482" t="s">
        <v>3005</v>
      </c>
      <c r="P1482" s="4">
        <f t="shared" si="69"/>
        <v>784</v>
      </c>
      <c r="Q1482" s="4">
        <v>784</v>
      </c>
      <c r="R1482" s="1">
        <f t="shared" si="70"/>
        <v>0.5</v>
      </c>
      <c r="S1482">
        <v>0.5</v>
      </c>
      <c r="T1482" t="s">
        <v>40</v>
      </c>
      <c r="U1482" t="str">
        <f t="shared" si="71"/>
        <v>yes</v>
      </c>
      <c r="V1482">
        <v>1568</v>
      </c>
      <c r="Y1482" t="s">
        <v>6006</v>
      </c>
    </row>
    <row r="1483" spans="1:25" x14ac:dyDescent="0.25">
      <c r="A1483" t="s">
        <v>1651</v>
      </c>
      <c r="B1483" t="s">
        <v>1659</v>
      </c>
      <c r="C1483" t="s">
        <v>1832</v>
      </c>
      <c r="E1483" t="s">
        <v>3006</v>
      </c>
      <c r="F1483">
        <v>1</v>
      </c>
      <c r="G1483" t="s">
        <v>6018</v>
      </c>
      <c r="H1483">
        <v>2020</v>
      </c>
      <c r="I1483" t="s">
        <v>4</v>
      </c>
      <c r="J1483" t="s">
        <v>2789</v>
      </c>
      <c r="K1483" t="s">
        <v>5</v>
      </c>
      <c r="L1483" t="s">
        <v>3007</v>
      </c>
      <c r="M1483" t="s">
        <v>3008</v>
      </c>
      <c r="N1483" t="s">
        <v>3009</v>
      </c>
      <c r="O1483" t="s">
        <v>3010</v>
      </c>
      <c r="P1483" s="4">
        <f t="shared" si="69"/>
        <v>16440</v>
      </c>
      <c r="Q1483" s="4">
        <v>16440</v>
      </c>
      <c r="R1483" s="1">
        <f t="shared" si="70"/>
        <v>0.6</v>
      </c>
      <c r="S1483">
        <v>0.6</v>
      </c>
      <c r="T1483" t="s">
        <v>40</v>
      </c>
      <c r="U1483" t="str">
        <f t="shared" si="71"/>
        <v>yes</v>
      </c>
      <c r="V1483">
        <v>27400</v>
      </c>
      <c r="Y1483" t="s">
        <v>6006</v>
      </c>
    </row>
    <row r="1484" spans="1:25" x14ac:dyDescent="0.25">
      <c r="A1484" t="s">
        <v>1651</v>
      </c>
      <c r="B1484" t="s">
        <v>1659</v>
      </c>
      <c r="C1484" t="s">
        <v>1832</v>
      </c>
      <c r="E1484" t="s">
        <v>3011</v>
      </c>
      <c r="F1484">
        <v>1</v>
      </c>
      <c r="G1484" t="s">
        <v>6018</v>
      </c>
      <c r="H1484">
        <v>2020</v>
      </c>
      <c r="I1484" t="s">
        <v>4</v>
      </c>
      <c r="J1484" t="s">
        <v>2789</v>
      </c>
      <c r="K1484" t="s">
        <v>2783</v>
      </c>
      <c r="L1484" t="s">
        <v>3007</v>
      </c>
      <c r="M1484" t="s">
        <v>3008</v>
      </c>
      <c r="N1484" t="s">
        <v>2921</v>
      </c>
      <c r="O1484" t="s">
        <v>3012</v>
      </c>
      <c r="P1484" s="4">
        <f t="shared" si="69"/>
        <v>0</v>
      </c>
      <c r="Q1484" s="4"/>
      <c r="R1484" s="1">
        <f t="shared" si="70"/>
        <v>0</v>
      </c>
      <c r="S1484">
        <v>0</v>
      </c>
      <c r="T1484" t="s">
        <v>40</v>
      </c>
      <c r="U1484" t="str">
        <f t="shared" si="71"/>
        <v>yes</v>
      </c>
      <c r="V1484">
        <v>14517</v>
      </c>
      <c r="Y1484" t="s">
        <v>6006</v>
      </c>
    </row>
    <row r="1485" spans="1:25" x14ac:dyDescent="0.25">
      <c r="A1485" t="s">
        <v>1837</v>
      </c>
      <c r="B1485" t="s">
        <v>1854</v>
      </c>
      <c r="C1485" t="s">
        <v>1866</v>
      </c>
      <c r="E1485" t="s">
        <v>3013</v>
      </c>
      <c r="F1485">
        <v>1</v>
      </c>
      <c r="G1485" t="s">
        <v>6018</v>
      </c>
      <c r="H1485">
        <v>2016</v>
      </c>
      <c r="I1485" t="s">
        <v>4</v>
      </c>
      <c r="J1485" t="s">
        <v>6009</v>
      </c>
      <c r="K1485" t="s">
        <v>5</v>
      </c>
      <c r="L1485" t="s">
        <v>1869</v>
      </c>
      <c r="O1485" t="s">
        <v>3014</v>
      </c>
      <c r="P1485" s="4">
        <f t="shared" si="69"/>
        <v>250</v>
      </c>
      <c r="Q1485" s="4">
        <v>250</v>
      </c>
      <c r="R1485" s="1">
        <f t="shared" si="70"/>
        <v>0</v>
      </c>
      <c r="S1485">
        <v>0</v>
      </c>
      <c r="T1485" t="s">
        <v>40</v>
      </c>
      <c r="U1485" t="str">
        <f t="shared" si="71"/>
        <v>yes</v>
      </c>
      <c r="Y1485" t="s">
        <v>6006</v>
      </c>
    </row>
    <row r="1486" spans="1:25" x14ac:dyDescent="0.25">
      <c r="A1486" t="s">
        <v>1837</v>
      </c>
      <c r="B1486" t="s">
        <v>1854</v>
      </c>
      <c r="C1486" t="s">
        <v>1910</v>
      </c>
      <c r="D1486" t="s">
        <v>3015</v>
      </c>
      <c r="E1486" t="s">
        <v>3016</v>
      </c>
      <c r="F1486">
        <v>1</v>
      </c>
      <c r="G1486" t="s">
        <v>6018</v>
      </c>
      <c r="H1486">
        <v>2018</v>
      </c>
      <c r="I1486" t="s">
        <v>4</v>
      </c>
      <c r="J1486" t="s">
        <v>6009</v>
      </c>
      <c r="K1486" t="s">
        <v>5</v>
      </c>
      <c r="L1486" t="s">
        <v>3017</v>
      </c>
      <c r="O1486" t="s">
        <v>3018</v>
      </c>
      <c r="P1486" s="4">
        <f t="shared" si="69"/>
        <v>118.80000000000001</v>
      </c>
      <c r="Q1486" s="4">
        <v>118.80000000000001</v>
      </c>
      <c r="R1486" s="1">
        <f t="shared" si="70"/>
        <v>4.8463091765761725E-2</v>
      </c>
      <c r="S1486">
        <v>4.8463091765761725E-2</v>
      </c>
      <c r="T1486" t="s">
        <v>11</v>
      </c>
      <c r="U1486" t="str">
        <f t="shared" si="71"/>
        <v>yes</v>
      </c>
      <c r="V1486">
        <v>2451.3500000000004</v>
      </c>
      <c r="Y1486" t="s">
        <v>6006</v>
      </c>
    </row>
    <row r="1487" spans="1:25" x14ac:dyDescent="0.25">
      <c r="A1487" t="s">
        <v>1837</v>
      </c>
      <c r="B1487" t="s">
        <v>1854</v>
      </c>
      <c r="C1487" t="s">
        <v>1837</v>
      </c>
      <c r="E1487" t="s">
        <v>3019</v>
      </c>
      <c r="F1487">
        <v>1</v>
      </c>
      <c r="G1487" t="s">
        <v>6018</v>
      </c>
      <c r="H1487">
        <v>2023</v>
      </c>
      <c r="I1487" t="s">
        <v>4</v>
      </c>
      <c r="J1487" t="s">
        <v>6009</v>
      </c>
      <c r="K1487" t="s">
        <v>5</v>
      </c>
      <c r="L1487" t="s">
        <v>1950</v>
      </c>
      <c r="M1487" t="s">
        <v>1860</v>
      </c>
      <c r="O1487" t="s">
        <v>3020</v>
      </c>
      <c r="P1487" s="4">
        <f t="shared" si="69"/>
        <v>353</v>
      </c>
      <c r="Q1487" s="4">
        <v>353</v>
      </c>
      <c r="R1487" s="1">
        <f t="shared" si="70"/>
        <v>0.66600000000000004</v>
      </c>
      <c r="S1487">
        <v>0.66600000000000004</v>
      </c>
      <c r="T1487" t="s">
        <v>979</v>
      </c>
      <c r="U1487" t="str">
        <f t="shared" si="71"/>
        <v>yes</v>
      </c>
      <c r="V1487">
        <v>530</v>
      </c>
      <c r="Y1487" t="s">
        <v>6006</v>
      </c>
    </row>
    <row r="1488" spans="1:25" x14ac:dyDescent="0.25">
      <c r="A1488" t="s">
        <v>1837</v>
      </c>
      <c r="B1488" t="s">
        <v>1854</v>
      </c>
      <c r="C1488" t="s">
        <v>1968</v>
      </c>
      <c r="E1488" t="s">
        <v>3021</v>
      </c>
      <c r="F1488">
        <v>1</v>
      </c>
      <c r="G1488" t="s">
        <v>6018</v>
      </c>
      <c r="H1488">
        <v>2022</v>
      </c>
      <c r="I1488" t="s">
        <v>4</v>
      </c>
      <c r="J1488" t="s">
        <v>6009</v>
      </c>
      <c r="K1488" t="s">
        <v>2783</v>
      </c>
      <c r="L1488" t="s">
        <v>1970</v>
      </c>
      <c r="M1488" t="s">
        <v>3022</v>
      </c>
      <c r="O1488" t="s">
        <v>3023</v>
      </c>
      <c r="P1488" s="4">
        <f t="shared" si="69"/>
        <v>0</v>
      </c>
      <c r="Q1488" s="4"/>
      <c r="R1488" s="1">
        <f t="shared" si="70"/>
        <v>0</v>
      </c>
      <c r="S1488">
        <v>0</v>
      </c>
      <c r="T1488" t="s">
        <v>40</v>
      </c>
      <c r="U1488" t="str">
        <f t="shared" si="71"/>
        <v>yes</v>
      </c>
      <c r="V1488">
        <v>13000</v>
      </c>
      <c r="Y1488" t="s">
        <v>6006</v>
      </c>
    </row>
    <row r="1489" spans="1:25" x14ac:dyDescent="0.25">
      <c r="A1489" t="s">
        <v>1998</v>
      </c>
      <c r="B1489" t="s">
        <v>1998</v>
      </c>
      <c r="C1489" t="s">
        <v>2034</v>
      </c>
      <c r="E1489" t="s">
        <v>3024</v>
      </c>
      <c r="F1489">
        <v>1</v>
      </c>
      <c r="G1489" t="s">
        <v>6018</v>
      </c>
      <c r="H1489">
        <v>2018</v>
      </c>
      <c r="I1489" t="s">
        <v>4</v>
      </c>
      <c r="J1489" t="s">
        <v>6009</v>
      </c>
      <c r="K1489" t="s">
        <v>5</v>
      </c>
      <c r="L1489" t="s">
        <v>2011</v>
      </c>
      <c r="M1489" t="s">
        <v>2809</v>
      </c>
      <c r="P1489" s="4">
        <f t="shared" si="69"/>
        <v>192.50000000000003</v>
      </c>
      <c r="Q1489" s="4">
        <v>192.50000000000003</v>
      </c>
      <c r="R1489" s="1">
        <f t="shared" si="70"/>
        <v>1.2727272727272728E-2</v>
      </c>
      <c r="S1489">
        <v>1.2727272727272728E-2</v>
      </c>
      <c r="T1489" t="s">
        <v>11</v>
      </c>
      <c r="U1489" t="str">
        <f t="shared" si="71"/>
        <v>yes</v>
      </c>
      <c r="V1489">
        <v>15125.000000000002</v>
      </c>
      <c r="Y1489" t="s">
        <v>6006</v>
      </c>
    </row>
    <row r="1490" spans="1:25" x14ac:dyDescent="0.25">
      <c r="A1490" t="s">
        <v>1998</v>
      </c>
      <c r="B1490" t="s">
        <v>1998</v>
      </c>
      <c r="C1490" t="s">
        <v>2044</v>
      </c>
      <c r="D1490" t="s">
        <v>3025</v>
      </c>
      <c r="E1490" t="s">
        <v>3026</v>
      </c>
      <c r="F1490">
        <v>1</v>
      </c>
      <c r="G1490" t="s">
        <v>6018</v>
      </c>
      <c r="H1490">
        <v>2019</v>
      </c>
      <c r="I1490" t="s">
        <v>4</v>
      </c>
      <c r="J1490" t="s">
        <v>6009</v>
      </c>
      <c r="K1490" t="s">
        <v>5</v>
      </c>
      <c r="L1490" t="s">
        <v>2011</v>
      </c>
      <c r="M1490" t="s">
        <v>3027</v>
      </c>
      <c r="O1490" t="s">
        <v>3028</v>
      </c>
      <c r="P1490" s="4">
        <f t="shared" si="69"/>
        <v>3130.38</v>
      </c>
      <c r="Q1490" s="4">
        <v>3130.38</v>
      </c>
      <c r="R1490" s="1">
        <f t="shared" si="70"/>
        <v>0.33</v>
      </c>
      <c r="S1490">
        <v>0.33</v>
      </c>
      <c r="T1490" t="s">
        <v>40</v>
      </c>
      <c r="U1490" t="str">
        <f t="shared" si="71"/>
        <v>yes</v>
      </c>
      <c r="V1490">
        <v>9486</v>
      </c>
      <c r="Y1490" t="s">
        <v>6006</v>
      </c>
    </row>
    <row r="1491" spans="1:25" x14ac:dyDescent="0.25">
      <c r="A1491" t="s">
        <v>1998</v>
      </c>
      <c r="B1491" t="s">
        <v>1998</v>
      </c>
      <c r="C1491" t="s">
        <v>2086</v>
      </c>
      <c r="D1491" t="s">
        <v>3029</v>
      </c>
      <c r="E1491" t="s">
        <v>3030</v>
      </c>
      <c r="F1491">
        <v>1</v>
      </c>
      <c r="G1491" t="s">
        <v>6018</v>
      </c>
      <c r="H1491">
        <v>2019</v>
      </c>
      <c r="I1491" t="s">
        <v>4</v>
      </c>
      <c r="J1491" t="s">
        <v>6009</v>
      </c>
      <c r="K1491" t="s">
        <v>5</v>
      </c>
      <c r="L1491" t="s">
        <v>3031</v>
      </c>
      <c r="M1491" t="s">
        <v>3032</v>
      </c>
      <c r="O1491" t="s">
        <v>3033</v>
      </c>
      <c r="P1491" s="4">
        <f t="shared" si="69"/>
        <v>3600</v>
      </c>
      <c r="Q1491" s="4">
        <v>3600</v>
      </c>
      <c r="R1491" s="1">
        <f t="shared" si="70"/>
        <v>1</v>
      </c>
      <c r="S1491">
        <v>1</v>
      </c>
      <c r="T1491" t="s">
        <v>40</v>
      </c>
      <c r="U1491" t="str">
        <f t="shared" si="71"/>
        <v>no</v>
      </c>
      <c r="Y1491" t="s">
        <v>6006</v>
      </c>
    </row>
    <row r="1492" spans="1:25" x14ac:dyDescent="0.25">
      <c r="A1492" t="s">
        <v>2102</v>
      </c>
      <c r="B1492" t="s">
        <v>2148</v>
      </c>
      <c r="C1492" t="s">
        <v>3034</v>
      </c>
      <c r="D1492" t="s">
        <v>3035</v>
      </c>
      <c r="E1492" t="s">
        <v>3036</v>
      </c>
      <c r="F1492">
        <v>1</v>
      </c>
      <c r="G1492" t="s">
        <v>6018</v>
      </c>
      <c r="H1492">
        <v>2019</v>
      </c>
      <c r="I1492" t="s">
        <v>4</v>
      </c>
      <c r="J1492" t="s">
        <v>6009</v>
      </c>
      <c r="K1492" t="s">
        <v>5</v>
      </c>
      <c r="L1492" t="s">
        <v>3037</v>
      </c>
      <c r="M1492" t="s">
        <v>2205</v>
      </c>
      <c r="O1492" t="s">
        <v>3038</v>
      </c>
      <c r="P1492" s="4">
        <f t="shared" si="69"/>
        <v>264.26</v>
      </c>
      <c r="Q1492" s="4">
        <v>264.26</v>
      </c>
      <c r="R1492" s="1">
        <f t="shared" si="70"/>
        <v>5.8747160012982795E-2</v>
      </c>
      <c r="S1492">
        <v>5.8747160012982795E-2</v>
      </c>
      <c r="T1492" t="s">
        <v>11</v>
      </c>
      <c r="U1492" t="str">
        <f t="shared" si="71"/>
        <v>yes</v>
      </c>
      <c r="V1492">
        <v>4498.26</v>
      </c>
      <c r="Y1492" t="s">
        <v>6006</v>
      </c>
    </row>
    <row r="1493" spans="1:25" x14ac:dyDescent="0.25">
      <c r="A1493" t="s">
        <v>2102</v>
      </c>
      <c r="B1493" t="s">
        <v>2148</v>
      </c>
      <c r="C1493" t="s">
        <v>3039</v>
      </c>
      <c r="E1493" t="s">
        <v>3040</v>
      </c>
      <c r="F1493">
        <v>1</v>
      </c>
      <c r="G1493" t="s">
        <v>6018</v>
      </c>
      <c r="H1493">
        <v>2023</v>
      </c>
      <c r="I1493" t="s">
        <v>4</v>
      </c>
      <c r="J1493" t="s">
        <v>6009</v>
      </c>
      <c r="K1493" t="s">
        <v>5</v>
      </c>
      <c r="L1493" t="s">
        <v>2352</v>
      </c>
      <c r="M1493" t="s">
        <v>3041</v>
      </c>
      <c r="O1493" t="s">
        <v>3041</v>
      </c>
      <c r="P1493" s="4">
        <f t="shared" si="69"/>
        <v>297</v>
      </c>
      <c r="Q1493" s="4">
        <v>297</v>
      </c>
      <c r="R1493" s="1">
        <f t="shared" si="70"/>
        <v>0.1</v>
      </c>
      <c r="S1493">
        <v>0.1</v>
      </c>
      <c r="T1493" t="s">
        <v>7</v>
      </c>
      <c r="U1493" t="str">
        <f t="shared" si="71"/>
        <v>yes</v>
      </c>
      <c r="V1493">
        <v>2734</v>
      </c>
      <c r="Y1493" t="s">
        <v>6006</v>
      </c>
    </row>
    <row r="1494" spans="1:25" x14ac:dyDescent="0.25">
      <c r="A1494" t="s">
        <v>2102</v>
      </c>
      <c r="B1494" t="s">
        <v>2209</v>
      </c>
      <c r="C1494" t="s">
        <v>2209</v>
      </c>
      <c r="D1494" t="s">
        <v>3042</v>
      </c>
      <c r="E1494" t="s">
        <v>3043</v>
      </c>
      <c r="F1494">
        <v>1</v>
      </c>
      <c r="G1494" t="s">
        <v>6018</v>
      </c>
      <c r="H1494">
        <v>2012</v>
      </c>
      <c r="I1494" t="s">
        <v>4</v>
      </c>
      <c r="J1494" t="s">
        <v>6009</v>
      </c>
      <c r="K1494" t="s">
        <v>5</v>
      </c>
      <c r="L1494" t="s">
        <v>3044</v>
      </c>
      <c r="O1494" t="s">
        <v>3045</v>
      </c>
      <c r="P1494" s="4">
        <f t="shared" si="69"/>
        <v>840</v>
      </c>
      <c r="Q1494" s="4">
        <v>840</v>
      </c>
      <c r="R1494" s="1">
        <f t="shared" si="70"/>
        <v>1</v>
      </c>
      <c r="S1494">
        <v>1</v>
      </c>
      <c r="T1494" t="s">
        <v>40</v>
      </c>
      <c r="U1494" t="str">
        <f t="shared" si="71"/>
        <v>no</v>
      </c>
      <c r="Y1494" t="s">
        <v>6006</v>
      </c>
    </row>
    <row r="1495" spans="1:25" x14ac:dyDescent="0.25">
      <c r="A1495" t="s">
        <v>2102</v>
      </c>
      <c r="B1495" t="s">
        <v>2148</v>
      </c>
      <c r="C1495" t="s">
        <v>2360</v>
      </c>
      <c r="D1495" t="s">
        <v>3046</v>
      </c>
      <c r="E1495" t="s">
        <v>3047</v>
      </c>
      <c r="F1495">
        <v>1</v>
      </c>
      <c r="G1495" t="s">
        <v>6018</v>
      </c>
      <c r="H1495">
        <v>2016</v>
      </c>
      <c r="I1495" t="s">
        <v>4</v>
      </c>
      <c r="J1495" t="s">
        <v>6009</v>
      </c>
      <c r="K1495" t="s">
        <v>580</v>
      </c>
      <c r="L1495" t="s">
        <v>3048</v>
      </c>
      <c r="M1495" t="s">
        <v>1209</v>
      </c>
      <c r="N1495" t="s">
        <v>1209</v>
      </c>
      <c r="O1495" t="s">
        <v>1982</v>
      </c>
      <c r="P1495" s="4">
        <f t="shared" si="69"/>
        <v>56.940000000000005</v>
      </c>
      <c r="Q1495" s="4">
        <v>56.940000000000005</v>
      </c>
      <c r="R1495" s="1">
        <f t="shared" si="70"/>
        <v>1</v>
      </c>
      <c r="S1495">
        <v>1</v>
      </c>
      <c r="T1495" t="s">
        <v>11</v>
      </c>
      <c r="U1495" t="str">
        <f t="shared" si="71"/>
        <v>no</v>
      </c>
      <c r="Y1495" t="s">
        <v>6006</v>
      </c>
    </row>
    <row r="1496" spans="1:25" x14ac:dyDescent="0.25">
      <c r="A1496" t="s">
        <v>2102</v>
      </c>
      <c r="B1496" t="s">
        <v>2148</v>
      </c>
      <c r="C1496" t="s">
        <v>2360</v>
      </c>
      <c r="D1496" t="s">
        <v>3046</v>
      </c>
      <c r="E1496" t="s">
        <v>3049</v>
      </c>
      <c r="F1496">
        <v>1</v>
      </c>
      <c r="G1496" t="s">
        <v>6018</v>
      </c>
      <c r="H1496">
        <v>2019</v>
      </c>
      <c r="I1496" t="s">
        <v>4</v>
      </c>
      <c r="J1496" t="s">
        <v>6009</v>
      </c>
      <c r="K1496" t="s">
        <v>580</v>
      </c>
      <c r="L1496" t="s">
        <v>3048</v>
      </c>
      <c r="M1496" t="s">
        <v>1209</v>
      </c>
      <c r="N1496" t="s">
        <v>1209</v>
      </c>
      <c r="O1496" t="s">
        <v>1982</v>
      </c>
      <c r="P1496" s="4">
        <f t="shared" si="69"/>
        <v>58.5</v>
      </c>
      <c r="Q1496" s="4">
        <v>58.5</v>
      </c>
      <c r="R1496" s="1">
        <f t="shared" si="70"/>
        <v>0.10727272727272727</v>
      </c>
      <c r="S1496">
        <v>0.10727272727272727</v>
      </c>
      <c r="T1496" t="s">
        <v>11</v>
      </c>
      <c r="U1496" t="str">
        <f t="shared" si="71"/>
        <v>yes</v>
      </c>
      <c r="V1496">
        <v>550</v>
      </c>
      <c r="Y1496" t="s">
        <v>6006</v>
      </c>
    </row>
    <row r="1497" spans="1:25" x14ac:dyDescent="0.25">
      <c r="A1497" t="s">
        <v>2102</v>
      </c>
      <c r="B1497" t="s">
        <v>2148</v>
      </c>
      <c r="C1497" t="s">
        <v>2764</v>
      </c>
      <c r="E1497" t="s">
        <v>3050</v>
      </c>
      <c r="F1497">
        <v>1</v>
      </c>
      <c r="G1497" t="s">
        <v>6018</v>
      </c>
      <c r="H1497">
        <v>2023</v>
      </c>
      <c r="I1497" t="s">
        <v>4</v>
      </c>
      <c r="J1497" t="s">
        <v>6009</v>
      </c>
      <c r="K1497" t="s">
        <v>5</v>
      </c>
      <c r="L1497" t="s">
        <v>2767</v>
      </c>
      <c r="M1497" t="s">
        <v>3051</v>
      </c>
      <c r="O1497" t="s">
        <v>3052</v>
      </c>
      <c r="P1497" s="4">
        <f t="shared" si="69"/>
        <v>3162.75</v>
      </c>
      <c r="Q1497" s="4">
        <v>3162.75</v>
      </c>
      <c r="R1497" s="1">
        <f t="shared" si="70"/>
        <v>0.25</v>
      </c>
      <c r="S1497">
        <v>0.25</v>
      </c>
      <c r="T1497" t="s">
        <v>979</v>
      </c>
      <c r="U1497" t="str">
        <f t="shared" si="71"/>
        <v>yes</v>
      </c>
      <c r="V1497">
        <v>12651.407999999999</v>
      </c>
      <c r="Y1497" t="s">
        <v>6006</v>
      </c>
    </row>
    <row r="1498" spans="1:25" x14ac:dyDescent="0.25">
      <c r="A1498" t="s">
        <v>0</v>
      </c>
      <c r="B1498" t="s">
        <v>0</v>
      </c>
      <c r="C1498" t="s">
        <v>8</v>
      </c>
      <c r="E1498" t="s">
        <v>3053</v>
      </c>
      <c r="F1498">
        <v>3</v>
      </c>
      <c r="G1498" t="s">
        <v>6020</v>
      </c>
      <c r="H1498">
        <v>2024</v>
      </c>
      <c r="I1498" t="s">
        <v>4</v>
      </c>
      <c r="J1498" t="s">
        <v>6009</v>
      </c>
      <c r="K1498" t="s">
        <v>5</v>
      </c>
      <c r="L1498" t="s">
        <v>10</v>
      </c>
      <c r="O1498" t="s">
        <v>3054</v>
      </c>
      <c r="P1498" s="4">
        <f t="shared" si="69"/>
        <v>10568</v>
      </c>
      <c r="Q1498" s="4">
        <v>10568</v>
      </c>
      <c r="R1498" s="1">
        <f t="shared" si="70"/>
        <v>0.5</v>
      </c>
      <c r="S1498">
        <v>0.5</v>
      </c>
      <c r="T1498" t="s">
        <v>40</v>
      </c>
      <c r="U1498" t="str">
        <f t="shared" si="71"/>
        <v>yes</v>
      </c>
      <c r="V1498">
        <v>21136</v>
      </c>
      <c r="Y1498" t="s">
        <v>6006</v>
      </c>
    </row>
    <row r="1499" spans="1:25" x14ac:dyDescent="0.25">
      <c r="A1499" t="s">
        <v>0</v>
      </c>
      <c r="B1499" t="s">
        <v>0</v>
      </c>
      <c r="C1499" t="s">
        <v>8</v>
      </c>
      <c r="E1499" t="s">
        <v>3055</v>
      </c>
      <c r="F1499">
        <v>3</v>
      </c>
      <c r="G1499" t="s">
        <v>6020</v>
      </c>
      <c r="H1499">
        <v>2024</v>
      </c>
      <c r="I1499" t="s">
        <v>4</v>
      </c>
      <c r="J1499" t="s">
        <v>6009</v>
      </c>
      <c r="K1499" t="s">
        <v>334</v>
      </c>
      <c r="L1499" t="s">
        <v>109</v>
      </c>
      <c r="M1499" t="s">
        <v>110</v>
      </c>
      <c r="N1499" t="s">
        <v>110</v>
      </c>
      <c r="P1499" s="4">
        <f t="shared" si="69"/>
        <v>1600</v>
      </c>
      <c r="Q1499" s="4">
        <v>1600</v>
      </c>
      <c r="R1499" s="1">
        <f t="shared" si="70"/>
        <v>1</v>
      </c>
      <c r="S1499">
        <v>1</v>
      </c>
      <c r="T1499" t="s">
        <v>7</v>
      </c>
      <c r="U1499" t="str">
        <f t="shared" si="71"/>
        <v>no</v>
      </c>
      <c r="Y1499" t="s">
        <v>6006</v>
      </c>
    </row>
    <row r="1500" spans="1:25" x14ac:dyDescent="0.25">
      <c r="A1500" t="s">
        <v>0</v>
      </c>
      <c r="B1500" t="s">
        <v>0</v>
      </c>
      <c r="C1500" t="s">
        <v>8</v>
      </c>
      <c r="D1500" t="s">
        <v>3056</v>
      </c>
      <c r="E1500" t="s">
        <v>3057</v>
      </c>
      <c r="F1500">
        <v>4</v>
      </c>
      <c r="G1500" t="s">
        <v>6021</v>
      </c>
      <c r="H1500">
        <v>2026</v>
      </c>
      <c r="I1500" t="s">
        <v>4</v>
      </c>
      <c r="J1500" t="s">
        <v>2789</v>
      </c>
      <c r="K1500" t="s">
        <v>5</v>
      </c>
      <c r="L1500" t="s">
        <v>3058</v>
      </c>
      <c r="M1500" t="s">
        <v>3058</v>
      </c>
      <c r="O1500" t="s">
        <v>3059</v>
      </c>
      <c r="P1500" s="4">
        <f t="shared" si="69"/>
        <v>8500</v>
      </c>
      <c r="Q1500" s="4">
        <v>8500</v>
      </c>
      <c r="R1500" s="1">
        <f t="shared" si="70"/>
        <v>0.5</v>
      </c>
      <c r="S1500">
        <v>0.5</v>
      </c>
      <c r="T1500" t="s">
        <v>40</v>
      </c>
      <c r="U1500" t="str">
        <f t="shared" si="71"/>
        <v>yes</v>
      </c>
      <c r="V1500">
        <v>17000</v>
      </c>
      <c r="Y1500" t="s">
        <v>6006</v>
      </c>
    </row>
    <row r="1501" spans="1:25" x14ac:dyDescent="0.25">
      <c r="A1501" t="s">
        <v>0</v>
      </c>
      <c r="B1501" t="s">
        <v>0</v>
      </c>
      <c r="C1501" t="s">
        <v>25</v>
      </c>
      <c r="D1501" t="s">
        <v>3060</v>
      </c>
      <c r="E1501" t="s">
        <v>3061</v>
      </c>
      <c r="F1501">
        <v>4</v>
      </c>
      <c r="G1501" t="s">
        <v>6021</v>
      </c>
      <c r="H1501">
        <v>2026</v>
      </c>
      <c r="I1501" t="s">
        <v>4</v>
      </c>
      <c r="J1501" t="s">
        <v>6009</v>
      </c>
      <c r="K1501" t="s">
        <v>5</v>
      </c>
      <c r="L1501" t="s">
        <v>3062</v>
      </c>
      <c r="P1501" s="4">
        <f t="shared" si="69"/>
        <v>0</v>
      </c>
      <c r="Q1501" s="4"/>
      <c r="R1501" s="1">
        <f t="shared" si="70"/>
        <v>0</v>
      </c>
      <c r="S1501" t="s">
        <v>68</v>
      </c>
      <c r="T1501" t="s">
        <v>68</v>
      </c>
      <c r="U1501" t="str">
        <f t="shared" si="71"/>
        <v>yes</v>
      </c>
      <c r="V1501">
        <v>200000</v>
      </c>
      <c r="Y1501" t="s">
        <v>6006</v>
      </c>
    </row>
    <row r="1502" spans="1:25" x14ac:dyDescent="0.25">
      <c r="A1502" t="s">
        <v>0</v>
      </c>
      <c r="B1502" t="s">
        <v>0</v>
      </c>
      <c r="C1502" t="s">
        <v>46</v>
      </c>
      <c r="E1502" t="s">
        <v>3063</v>
      </c>
      <c r="F1502">
        <v>3</v>
      </c>
      <c r="G1502" t="s">
        <v>6020</v>
      </c>
      <c r="H1502">
        <v>2024</v>
      </c>
      <c r="I1502" t="s">
        <v>4</v>
      </c>
      <c r="J1502" t="s">
        <v>6009</v>
      </c>
      <c r="K1502" t="s">
        <v>5</v>
      </c>
      <c r="L1502" t="s">
        <v>49</v>
      </c>
      <c r="P1502" s="4">
        <f t="shared" si="69"/>
        <v>140</v>
      </c>
      <c r="Q1502" s="4">
        <v>140</v>
      </c>
      <c r="R1502" s="1">
        <f t="shared" si="70"/>
        <v>1</v>
      </c>
      <c r="S1502">
        <v>1</v>
      </c>
      <c r="T1502" t="s">
        <v>7</v>
      </c>
      <c r="U1502" t="str">
        <f t="shared" si="71"/>
        <v>no</v>
      </c>
      <c r="Y1502" t="s">
        <v>6006</v>
      </c>
    </row>
    <row r="1503" spans="1:25" x14ac:dyDescent="0.25">
      <c r="A1503" t="s">
        <v>0</v>
      </c>
      <c r="B1503" t="s">
        <v>0</v>
      </c>
      <c r="C1503" t="s">
        <v>3064</v>
      </c>
      <c r="D1503" t="s">
        <v>3065</v>
      </c>
      <c r="E1503" t="s">
        <v>3066</v>
      </c>
      <c r="F1503">
        <v>4</v>
      </c>
      <c r="G1503" t="s">
        <v>6021</v>
      </c>
      <c r="H1503">
        <v>2025</v>
      </c>
      <c r="I1503" t="s">
        <v>4</v>
      </c>
      <c r="J1503" t="s">
        <v>6009</v>
      </c>
      <c r="K1503" t="s">
        <v>5</v>
      </c>
      <c r="L1503" t="s">
        <v>3067</v>
      </c>
      <c r="P1503" s="4">
        <f t="shared" si="69"/>
        <v>0</v>
      </c>
      <c r="Q1503" s="4"/>
      <c r="R1503" s="1">
        <f t="shared" si="70"/>
        <v>0</v>
      </c>
      <c r="S1503" t="s">
        <v>68</v>
      </c>
      <c r="T1503" t="s">
        <v>7</v>
      </c>
      <c r="U1503" t="str">
        <f t="shared" si="71"/>
        <v>yes</v>
      </c>
      <c r="Y1503" t="s">
        <v>6006</v>
      </c>
    </row>
    <row r="1504" spans="1:25" x14ac:dyDescent="0.25">
      <c r="A1504" t="s">
        <v>0</v>
      </c>
      <c r="B1504" t="s">
        <v>0</v>
      </c>
      <c r="C1504" t="s">
        <v>52</v>
      </c>
      <c r="D1504" t="s">
        <v>3068</v>
      </c>
      <c r="E1504" t="s">
        <v>3069</v>
      </c>
      <c r="F1504">
        <v>4</v>
      </c>
      <c r="G1504" t="s">
        <v>6021</v>
      </c>
      <c r="H1504">
        <v>2025</v>
      </c>
      <c r="I1504" t="s">
        <v>4</v>
      </c>
      <c r="J1504" t="s">
        <v>6009</v>
      </c>
      <c r="K1504" t="s">
        <v>5</v>
      </c>
      <c r="L1504" t="s">
        <v>3070</v>
      </c>
      <c r="P1504" s="4">
        <f t="shared" si="69"/>
        <v>0</v>
      </c>
      <c r="Q1504" s="4"/>
      <c r="R1504" s="1">
        <f t="shared" si="70"/>
        <v>0</v>
      </c>
      <c r="S1504" t="s">
        <v>3071</v>
      </c>
      <c r="T1504" t="s">
        <v>40</v>
      </c>
      <c r="U1504" t="str">
        <f t="shared" si="71"/>
        <v>yes</v>
      </c>
      <c r="Y1504" t="s">
        <v>6006</v>
      </c>
    </row>
    <row r="1505" spans="1:25" x14ac:dyDescent="0.25">
      <c r="A1505" t="s">
        <v>0</v>
      </c>
      <c r="B1505" t="s">
        <v>0</v>
      </c>
      <c r="C1505" t="s">
        <v>52</v>
      </c>
      <c r="E1505" t="s">
        <v>3072</v>
      </c>
      <c r="F1505">
        <v>4</v>
      </c>
      <c r="G1505" t="s">
        <v>6021</v>
      </c>
      <c r="H1505">
        <v>2027</v>
      </c>
      <c r="I1505" t="s">
        <v>4</v>
      </c>
      <c r="J1505" t="s">
        <v>2789</v>
      </c>
      <c r="K1505" t="s">
        <v>5</v>
      </c>
      <c r="L1505" t="s">
        <v>3073</v>
      </c>
      <c r="M1505" t="s">
        <v>3074</v>
      </c>
      <c r="O1505" t="s">
        <v>3074</v>
      </c>
      <c r="P1505" s="4">
        <f t="shared" si="69"/>
        <v>0</v>
      </c>
      <c r="Q1505" s="4"/>
      <c r="R1505" s="1">
        <f t="shared" si="70"/>
        <v>0.5</v>
      </c>
      <c r="S1505">
        <v>0.5</v>
      </c>
      <c r="T1505" t="s">
        <v>40</v>
      </c>
      <c r="U1505" t="str">
        <f t="shared" si="71"/>
        <v>yes</v>
      </c>
      <c r="Y1505" t="s">
        <v>6006</v>
      </c>
    </row>
    <row r="1506" spans="1:25" x14ac:dyDescent="0.25">
      <c r="A1506" t="s">
        <v>0</v>
      </c>
      <c r="B1506" t="s">
        <v>0</v>
      </c>
      <c r="C1506" t="s">
        <v>58</v>
      </c>
      <c r="D1506" t="s">
        <v>3075</v>
      </c>
      <c r="E1506" t="s">
        <v>3076</v>
      </c>
      <c r="F1506">
        <v>3</v>
      </c>
      <c r="G1506" t="s">
        <v>6020</v>
      </c>
      <c r="H1506">
        <v>2025</v>
      </c>
      <c r="I1506" t="s">
        <v>4</v>
      </c>
      <c r="J1506" t="s">
        <v>6009</v>
      </c>
      <c r="K1506" t="s">
        <v>5</v>
      </c>
      <c r="L1506" t="s">
        <v>61</v>
      </c>
      <c r="O1506" t="s">
        <v>3077</v>
      </c>
      <c r="P1506" s="4">
        <f t="shared" si="69"/>
        <v>15000</v>
      </c>
      <c r="Q1506" s="4">
        <v>15000</v>
      </c>
      <c r="R1506" s="1">
        <f t="shared" si="70"/>
        <v>0</v>
      </c>
      <c r="S1506" t="s">
        <v>3078</v>
      </c>
      <c r="T1506" t="s">
        <v>40</v>
      </c>
      <c r="U1506" t="str">
        <f t="shared" si="71"/>
        <v>yes</v>
      </c>
      <c r="V1506">
        <v>60000</v>
      </c>
      <c r="Y1506" t="s">
        <v>6006</v>
      </c>
    </row>
    <row r="1507" spans="1:25" x14ac:dyDescent="0.25">
      <c r="A1507" t="s">
        <v>62</v>
      </c>
      <c r="B1507" t="s">
        <v>62</v>
      </c>
      <c r="C1507" t="s">
        <v>63</v>
      </c>
      <c r="D1507" t="s">
        <v>64</v>
      </c>
      <c r="E1507" t="s">
        <v>3079</v>
      </c>
      <c r="F1507">
        <v>3</v>
      </c>
      <c r="G1507" t="s">
        <v>6020</v>
      </c>
      <c r="H1507">
        <v>2024</v>
      </c>
      <c r="I1507" t="s">
        <v>4</v>
      </c>
      <c r="J1507" t="s">
        <v>6009</v>
      </c>
      <c r="K1507" t="s">
        <v>2783</v>
      </c>
      <c r="L1507" t="s">
        <v>66</v>
      </c>
      <c r="O1507" t="s">
        <v>3080</v>
      </c>
      <c r="P1507" s="4">
        <f t="shared" si="69"/>
        <v>0</v>
      </c>
      <c r="Q1507" s="4"/>
      <c r="R1507" s="1">
        <f t="shared" si="70"/>
        <v>0</v>
      </c>
      <c r="S1507">
        <v>0</v>
      </c>
      <c r="T1507" t="s">
        <v>40</v>
      </c>
      <c r="U1507" t="str">
        <f t="shared" si="71"/>
        <v>yes</v>
      </c>
      <c r="V1507">
        <v>27000</v>
      </c>
      <c r="Y1507" t="s">
        <v>6006</v>
      </c>
    </row>
    <row r="1508" spans="1:25" x14ac:dyDescent="0.25">
      <c r="A1508" t="s">
        <v>62</v>
      </c>
      <c r="B1508" t="s">
        <v>62</v>
      </c>
      <c r="C1508" t="s">
        <v>93</v>
      </c>
      <c r="D1508" t="s">
        <v>93</v>
      </c>
      <c r="E1508" t="s">
        <v>3081</v>
      </c>
      <c r="F1508">
        <v>3</v>
      </c>
      <c r="G1508" t="s">
        <v>6020</v>
      </c>
      <c r="H1508">
        <v>2024</v>
      </c>
      <c r="I1508" t="s">
        <v>4</v>
      </c>
      <c r="J1508" t="s">
        <v>6009</v>
      </c>
      <c r="K1508" t="s">
        <v>5</v>
      </c>
      <c r="L1508" t="s">
        <v>3082</v>
      </c>
      <c r="O1508" t="s">
        <v>3083</v>
      </c>
      <c r="P1508" s="4">
        <f t="shared" si="69"/>
        <v>1200</v>
      </c>
      <c r="Q1508" s="4">
        <v>1200</v>
      </c>
      <c r="R1508" s="1">
        <f t="shared" si="70"/>
        <v>0.1</v>
      </c>
      <c r="S1508">
        <v>0.1</v>
      </c>
      <c r="T1508" t="s">
        <v>40</v>
      </c>
      <c r="U1508" t="str">
        <f t="shared" si="71"/>
        <v>yes</v>
      </c>
      <c r="V1508">
        <v>9897.5</v>
      </c>
      <c r="Y1508" t="s">
        <v>6006</v>
      </c>
    </row>
    <row r="1509" spans="1:25" x14ac:dyDescent="0.25">
      <c r="A1509" t="s">
        <v>101</v>
      </c>
      <c r="B1509" t="s">
        <v>101</v>
      </c>
      <c r="C1509" t="s">
        <v>111</v>
      </c>
      <c r="E1509" t="s">
        <v>3084</v>
      </c>
      <c r="F1509">
        <v>3</v>
      </c>
      <c r="G1509" t="s">
        <v>6020</v>
      </c>
      <c r="H1509">
        <v>2024</v>
      </c>
      <c r="I1509" t="s">
        <v>4</v>
      </c>
      <c r="J1509" t="s">
        <v>6009</v>
      </c>
      <c r="K1509" t="s">
        <v>5</v>
      </c>
      <c r="L1509" t="s">
        <v>113</v>
      </c>
      <c r="O1509" t="s">
        <v>3085</v>
      </c>
      <c r="P1509" s="4">
        <f t="shared" si="69"/>
        <v>1333.1733333333334</v>
      </c>
      <c r="Q1509" s="4">
        <v>1333.1733333333334</v>
      </c>
      <c r="R1509" s="1">
        <f t="shared" si="70"/>
        <v>0.33</v>
      </c>
      <c r="S1509">
        <v>0.33</v>
      </c>
      <c r="T1509" t="s">
        <v>40</v>
      </c>
      <c r="U1509" t="str">
        <f t="shared" si="71"/>
        <v>yes</v>
      </c>
      <c r="V1509">
        <v>3999.5200000000004</v>
      </c>
      <c r="Y1509" t="s">
        <v>6006</v>
      </c>
    </row>
    <row r="1510" spans="1:25" x14ac:dyDescent="0.25">
      <c r="A1510" t="s">
        <v>101</v>
      </c>
      <c r="B1510" t="s">
        <v>101</v>
      </c>
      <c r="C1510" t="s">
        <v>144</v>
      </c>
      <c r="E1510" t="s">
        <v>3086</v>
      </c>
      <c r="F1510">
        <v>3</v>
      </c>
      <c r="G1510" t="s">
        <v>6020</v>
      </c>
      <c r="H1510">
        <v>2024</v>
      </c>
      <c r="I1510" t="s">
        <v>4</v>
      </c>
      <c r="J1510" t="s">
        <v>2789</v>
      </c>
      <c r="K1510" t="s">
        <v>5</v>
      </c>
      <c r="L1510" t="s">
        <v>2808</v>
      </c>
      <c r="M1510" t="s">
        <v>2809</v>
      </c>
      <c r="P1510" s="4">
        <f t="shared" si="69"/>
        <v>10000</v>
      </c>
      <c r="Q1510" s="4">
        <v>10000</v>
      </c>
      <c r="R1510" s="1">
        <f t="shared" si="70"/>
        <v>0.5</v>
      </c>
      <c r="S1510">
        <v>0.5</v>
      </c>
      <c r="T1510" t="s">
        <v>40</v>
      </c>
      <c r="U1510" t="str">
        <f t="shared" si="71"/>
        <v>yes</v>
      </c>
      <c r="V1510">
        <v>20000</v>
      </c>
      <c r="Y1510" t="s">
        <v>6006</v>
      </c>
    </row>
    <row r="1511" spans="1:25" x14ac:dyDescent="0.25">
      <c r="A1511" t="s">
        <v>101</v>
      </c>
      <c r="B1511" t="s">
        <v>101</v>
      </c>
      <c r="C1511" t="s">
        <v>144</v>
      </c>
      <c r="D1511" t="s">
        <v>145</v>
      </c>
      <c r="E1511" t="s">
        <v>3087</v>
      </c>
      <c r="F1511">
        <v>4</v>
      </c>
      <c r="G1511" t="s">
        <v>6021</v>
      </c>
      <c r="H1511">
        <v>2025</v>
      </c>
      <c r="I1511" t="s">
        <v>4</v>
      </c>
      <c r="J1511" t="s">
        <v>6009</v>
      </c>
      <c r="K1511" t="s">
        <v>5</v>
      </c>
      <c r="L1511" t="s">
        <v>2808</v>
      </c>
      <c r="O1511" t="s">
        <v>3088</v>
      </c>
      <c r="P1511" s="4">
        <f t="shared" si="69"/>
        <v>14294.02</v>
      </c>
      <c r="Q1511" s="4">
        <v>14294.02</v>
      </c>
      <c r="R1511" s="1">
        <f t="shared" si="70"/>
        <v>0.5</v>
      </c>
      <c r="S1511">
        <v>0.5</v>
      </c>
      <c r="T1511" t="s">
        <v>40</v>
      </c>
      <c r="U1511" t="str">
        <f t="shared" si="71"/>
        <v>yes</v>
      </c>
      <c r="V1511">
        <v>28588.04</v>
      </c>
      <c r="Y1511" t="s">
        <v>6006</v>
      </c>
    </row>
    <row r="1512" spans="1:25" x14ac:dyDescent="0.25">
      <c r="A1512" t="s">
        <v>101</v>
      </c>
      <c r="B1512" t="s">
        <v>101</v>
      </c>
      <c r="C1512" t="s">
        <v>144</v>
      </c>
      <c r="E1512" t="s">
        <v>3089</v>
      </c>
      <c r="F1512">
        <v>4</v>
      </c>
      <c r="G1512" t="s">
        <v>6021</v>
      </c>
      <c r="H1512">
        <v>2025</v>
      </c>
      <c r="I1512" t="s">
        <v>4</v>
      </c>
      <c r="J1512" t="s">
        <v>6009</v>
      </c>
      <c r="K1512" t="s">
        <v>5</v>
      </c>
      <c r="L1512" t="s">
        <v>2808</v>
      </c>
      <c r="O1512" t="s">
        <v>3090</v>
      </c>
      <c r="P1512" s="4">
        <f t="shared" si="69"/>
        <v>3901.5000000000005</v>
      </c>
      <c r="Q1512" s="4">
        <v>3901.5000000000005</v>
      </c>
      <c r="R1512" s="1">
        <f t="shared" si="70"/>
        <v>0.5</v>
      </c>
      <c r="S1512">
        <v>0.5</v>
      </c>
      <c r="T1512" t="s">
        <v>40</v>
      </c>
      <c r="U1512" t="str">
        <f t="shared" si="71"/>
        <v>yes</v>
      </c>
      <c r="V1512">
        <v>7803.0000000000009</v>
      </c>
      <c r="Y1512" t="s">
        <v>6006</v>
      </c>
    </row>
    <row r="1513" spans="1:25" x14ac:dyDescent="0.25">
      <c r="A1513" t="s">
        <v>101</v>
      </c>
      <c r="B1513" t="s">
        <v>101</v>
      </c>
      <c r="C1513" t="s">
        <v>144</v>
      </c>
      <c r="E1513" t="s">
        <v>3091</v>
      </c>
      <c r="F1513">
        <v>4</v>
      </c>
      <c r="G1513" t="s">
        <v>6021</v>
      </c>
      <c r="H1513">
        <v>2025</v>
      </c>
      <c r="I1513" t="s">
        <v>4</v>
      </c>
      <c r="J1513" t="s">
        <v>6009</v>
      </c>
      <c r="K1513" t="s">
        <v>5</v>
      </c>
      <c r="L1513" t="s">
        <v>2808</v>
      </c>
      <c r="M1513" t="s">
        <v>3092</v>
      </c>
      <c r="O1513" t="s">
        <v>3093</v>
      </c>
      <c r="P1513" s="4">
        <f t="shared" si="69"/>
        <v>0</v>
      </c>
      <c r="Q1513" s="4"/>
      <c r="R1513" s="1">
        <f t="shared" si="70"/>
        <v>0</v>
      </c>
      <c r="S1513">
        <v>0</v>
      </c>
      <c r="T1513" t="s">
        <v>40</v>
      </c>
      <c r="U1513" t="str">
        <f t="shared" si="71"/>
        <v>yes</v>
      </c>
      <c r="V1513">
        <v>12300.2</v>
      </c>
      <c r="Y1513" t="s">
        <v>6006</v>
      </c>
    </row>
    <row r="1514" spans="1:25" x14ac:dyDescent="0.25">
      <c r="A1514" t="s">
        <v>101</v>
      </c>
      <c r="B1514" t="s">
        <v>101</v>
      </c>
      <c r="C1514" t="s">
        <v>257</v>
      </c>
      <c r="D1514" t="s">
        <v>2829</v>
      </c>
      <c r="E1514" t="s">
        <v>3094</v>
      </c>
      <c r="F1514">
        <v>4</v>
      </c>
      <c r="G1514" t="s">
        <v>6021</v>
      </c>
      <c r="H1514">
        <v>2025</v>
      </c>
      <c r="I1514" t="s">
        <v>4</v>
      </c>
      <c r="J1514" t="s">
        <v>6009</v>
      </c>
      <c r="K1514" t="s">
        <v>5</v>
      </c>
      <c r="L1514" t="s">
        <v>2831</v>
      </c>
      <c r="O1514" t="s">
        <v>2800</v>
      </c>
      <c r="P1514" s="4">
        <f t="shared" si="69"/>
        <v>0</v>
      </c>
      <c r="Q1514" s="4"/>
      <c r="R1514" s="1">
        <f t="shared" si="70"/>
        <v>0</v>
      </c>
      <c r="S1514" t="s">
        <v>68</v>
      </c>
      <c r="T1514" t="s">
        <v>40</v>
      </c>
      <c r="U1514" t="str">
        <f t="shared" si="71"/>
        <v>yes</v>
      </c>
      <c r="Y1514" t="s">
        <v>6006</v>
      </c>
    </row>
    <row r="1515" spans="1:25" x14ac:dyDescent="0.25">
      <c r="A1515" t="s">
        <v>101</v>
      </c>
      <c r="B1515" t="s">
        <v>101</v>
      </c>
      <c r="C1515" t="s">
        <v>257</v>
      </c>
      <c r="D1515" t="s">
        <v>258</v>
      </c>
      <c r="E1515" t="s">
        <v>3095</v>
      </c>
      <c r="F1515">
        <v>4</v>
      </c>
      <c r="G1515" t="s">
        <v>6021</v>
      </c>
      <c r="H1515">
        <v>2025</v>
      </c>
      <c r="I1515" t="s">
        <v>4</v>
      </c>
      <c r="J1515" t="s">
        <v>2789</v>
      </c>
      <c r="K1515" t="s">
        <v>5</v>
      </c>
      <c r="L1515" t="s">
        <v>260</v>
      </c>
      <c r="O1515" t="s">
        <v>3096</v>
      </c>
      <c r="P1515" s="4">
        <f t="shared" si="69"/>
        <v>0</v>
      </c>
      <c r="Q1515" s="4"/>
      <c r="R1515" s="1">
        <f t="shared" si="70"/>
        <v>0.5</v>
      </c>
      <c r="S1515">
        <v>0.5</v>
      </c>
      <c r="T1515" t="s">
        <v>40</v>
      </c>
      <c r="U1515" t="str">
        <f t="shared" si="71"/>
        <v>yes</v>
      </c>
      <c r="V1515">
        <v>35000</v>
      </c>
      <c r="Y1515" t="s">
        <v>6006</v>
      </c>
    </row>
    <row r="1516" spans="1:25" x14ac:dyDescent="0.25">
      <c r="A1516" t="s">
        <v>319</v>
      </c>
      <c r="B1516" t="s">
        <v>326</v>
      </c>
      <c r="C1516" t="s">
        <v>327</v>
      </c>
      <c r="E1516" t="s">
        <v>3097</v>
      </c>
      <c r="F1516">
        <v>4</v>
      </c>
      <c r="G1516" t="s">
        <v>6021</v>
      </c>
      <c r="H1516">
        <v>2025</v>
      </c>
      <c r="I1516" t="s">
        <v>4</v>
      </c>
      <c r="J1516" t="s">
        <v>6009</v>
      </c>
      <c r="K1516" t="s">
        <v>5</v>
      </c>
      <c r="L1516" t="s">
        <v>329</v>
      </c>
      <c r="O1516" t="s">
        <v>3098</v>
      </c>
      <c r="P1516" s="4">
        <f t="shared" si="69"/>
        <v>10843.2</v>
      </c>
      <c r="Q1516" s="4">
        <v>10843.2</v>
      </c>
      <c r="R1516" s="1">
        <f t="shared" si="70"/>
        <v>0.5</v>
      </c>
      <c r="S1516">
        <v>0.5</v>
      </c>
      <c r="T1516" t="s">
        <v>40</v>
      </c>
      <c r="U1516" t="str">
        <f t="shared" si="71"/>
        <v>yes</v>
      </c>
      <c r="V1516">
        <v>21686.400000000001</v>
      </c>
      <c r="Y1516" t="s">
        <v>6006</v>
      </c>
    </row>
    <row r="1517" spans="1:25" x14ac:dyDescent="0.25">
      <c r="A1517" t="s">
        <v>319</v>
      </c>
      <c r="B1517" t="s">
        <v>350</v>
      </c>
      <c r="C1517" t="s">
        <v>351</v>
      </c>
      <c r="E1517" t="s">
        <v>3099</v>
      </c>
      <c r="F1517">
        <v>4</v>
      </c>
      <c r="G1517" t="s">
        <v>6021</v>
      </c>
      <c r="H1517">
        <v>2025</v>
      </c>
      <c r="I1517" t="s">
        <v>4</v>
      </c>
      <c r="J1517" t="s">
        <v>6009</v>
      </c>
      <c r="K1517" t="s">
        <v>5</v>
      </c>
      <c r="L1517" t="s">
        <v>355</v>
      </c>
      <c r="P1517" s="4">
        <f t="shared" si="69"/>
        <v>2400</v>
      </c>
      <c r="Q1517" s="4">
        <v>2400</v>
      </c>
      <c r="R1517" s="1">
        <f t="shared" si="70"/>
        <v>1</v>
      </c>
      <c r="S1517">
        <v>1</v>
      </c>
      <c r="T1517" t="s">
        <v>40</v>
      </c>
      <c r="U1517" t="str">
        <f t="shared" si="71"/>
        <v>no</v>
      </c>
      <c r="Y1517" t="s">
        <v>6006</v>
      </c>
    </row>
    <row r="1518" spans="1:25" x14ac:dyDescent="0.25">
      <c r="A1518" t="s">
        <v>319</v>
      </c>
      <c r="B1518" t="s">
        <v>366</v>
      </c>
      <c r="C1518" t="s">
        <v>367</v>
      </c>
      <c r="D1518" t="s">
        <v>3100</v>
      </c>
      <c r="E1518" t="s">
        <v>3101</v>
      </c>
      <c r="F1518">
        <v>3</v>
      </c>
      <c r="G1518" t="s">
        <v>6020</v>
      </c>
      <c r="H1518">
        <v>2024</v>
      </c>
      <c r="I1518" t="s">
        <v>4</v>
      </c>
      <c r="J1518" t="s">
        <v>6009</v>
      </c>
      <c r="K1518" t="s">
        <v>5</v>
      </c>
      <c r="L1518" t="s">
        <v>369</v>
      </c>
      <c r="P1518" s="4">
        <f t="shared" si="69"/>
        <v>440</v>
      </c>
      <c r="Q1518" s="4">
        <v>440</v>
      </c>
      <c r="R1518" s="1">
        <f t="shared" si="70"/>
        <v>1</v>
      </c>
      <c r="S1518">
        <v>1</v>
      </c>
      <c r="T1518" t="s">
        <v>7</v>
      </c>
      <c r="U1518" t="str">
        <f t="shared" si="71"/>
        <v>no</v>
      </c>
      <c r="Y1518" t="s">
        <v>6006</v>
      </c>
    </row>
    <row r="1519" spans="1:25" x14ac:dyDescent="0.25">
      <c r="A1519" t="s">
        <v>319</v>
      </c>
      <c r="B1519" t="s">
        <v>320</v>
      </c>
      <c r="C1519" t="s">
        <v>408</v>
      </c>
      <c r="D1519" t="s">
        <v>3102</v>
      </c>
      <c r="E1519" t="s">
        <v>3103</v>
      </c>
      <c r="F1519">
        <v>4</v>
      </c>
      <c r="G1519" t="s">
        <v>6021</v>
      </c>
      <c r="H1519">
        <v>2025</v>
      </c>
      <c r="I1519" t="s">
        <v>4</v>
      </c>
      <c r="J1519" t="s">
        <v>6009</v>
      </c>
      <c r="K1519" t="s">
        <v>5</v>
      </c>
      <c r="L1519" t="s">
        <v>3104</v>
      </c>
      <c r="M1519" t="s">
        <v>325</v>
      </c>
      <c r="P1519" s="4">
        <f t="shared" si="69"/>
        <v>1500</v>
      </c>
      <c r="Q1519" s="4">
        <v>1500</v>
      </c>
      <c r="R1519" s="1">
        <f t="shared" si="70"/>
        <v>0</v>
      </c>
      <c r="S1519" t="s">
        <v>68</v>
      </c>
      <c r="T1519" t="s">
        <v>7</v>
      </c>
      <c r="U1519" t="str">
        <f t="shared" si="71"/>
        <v>yes</v>
      </c>
      <c r="Y1519" t="s">
        <v>6006</v>
      </c>
    </row>
    <row r="1520" spans="1:25" x14ac:dyDescent="0.25">
      <c r="A1520" t="s">
        <v>319</v>
      </c>
      <c r="B1520" t="s">
        <v>320</v>
      </c>
      <c r="C1520" t="s">
        <v>408</v>
      </c>
      <c r="D1520" t="s">
        <v>3105</v>
      </c>
      <c r="E1520" t="s">
        <v>3106</v>
      </c>
      <c r="F1520">
        <v>3</v>
      </c>
      <c r="G1520" t="s">
        <v>6020</v>
      </c>
      <c r="H1520">
        <v>2024</v>
      </c>
      <c r="I1520" t="s">
        <v>4</v>
      </c>
      <c r="J1520" t="s">
        <v>6009</v>
      </c>
      <c r="K1520" t="s">
        <v>5</v>
      </c>
      <c r="L1520" t="s">
        <v>3107</v>
      </c>
      <c r="M1520" t="s">
        <v>325</v>
      </c>
      <c r="P1520" s="4">
        <f t="shared" si="69"/>
        <v>243</v>
      </c>
      <c r="Q1520" s="4">
        <v>243</v>
      </c>
      <c r="R1520" s="1">
        <f t="shared" si="70"/>
        <v>1</v>
      </c>
      <c r="S1520">
        <v>1</v>
      </c>
      <c r="T1520" t="s">
        <v>7</v>
      </c>
      <c r="U1520" t="str">
        <f t="shared" si="71"/>
        <v>no</v>
      </c>
      <c r="Y1520" t="s">
        <v>6006</v>
      </c>
    </row>
    <row r="1521" spans="1:25" x14ac:dyDescent="0.25">
      <c r="A1521" t="s">
        <v>319</v>
      </c>
      <c r="B1521" t="s">
        <v>326</v>
      </c>
      <c r="C1521" t="s">
        <v>429</v>
      </c>
      <c r="E1521" t="s">
        <v>3108</v>
      </c>
      <c r="F1521">
        <v>4</v>
      </c>
      <c r="G1521" t="s">
        <v>6021</v>
      </c>
      <c r="H1521">
        <v>2025</v>
      </c>
      <c r="I1521" t="s">
        <v>4</v>
      </c>
      <c r="J1521" t="s">
        <v>6009</v>
      </c>
      <c r="K1521" t="s">
        <v>5</v>
      </c>
      <c r="L1521" t="s">
        <v>432</v>
      </c>
      <c r="O1521" t="s">
        <v>3109</v>
      </c>
      <c r="P1521" s="4">
        <f t="shared" si="69"/>
        <v>7500</v>
      </c>
      <c r="Q1521" s="4">
        <v>7500</v>
      </c>
      <c r="R1521" s="1">
        <f t="shared" si="70"/>
        <v>0.42857142857142855</v>
      </c>
      <c r="S1521">
        <v>0.42857142857142855</v>
      </c>
      <c r="T1521" t="s">
        <v>40</v>
      </c>
      <c r="U1521" t="str">
        <f t="shared" si="71"/>
        <v>yes</v>
      </c>
      <c r="V1521">
        <v>17500</v>
      </c>
      <c r="Y1521" t="s">
        <v>6006</v>
      </c>
    </row>
    <row r="1522" spans="1:25" x14ac:dyDescent="0.25">
      <c r="A1522" t="s">
        <v>319</v>
      </c>
      <c r="B1522" t="s">
        <v>434</v>
      </c>
      <c r="C1522" t="s">
        <v>435</v>
      </c>
      <c r="E1522" t="s">
        <v>3110</v>
      </c>
      <c r="F1522">
        <v>3</v>
      </c>
      <c r="G1522" t="s">
        <v>6020</v>
      </c>
      <c r="H1522">
        <v>2024</v>
      </c>
      <c r="I1522" t="s">
        <v>4</v>
      </c>
      <c r="J1522" t="s">
        <v>2789</v>
      </c>
      <c r="K1522" t="s">
        <v>2783</v>
      </c>
      <c r="L1522" t="s">
        <v>437</v>
      </c>
      <c r="O1522" t="s">
        <v>3111</v>
      </c>
      <c r="P1522" s="4">
        <f t="shared" si="69"/>
        <v>0</v>
      </c>
      <c r="Q1522" s="4"/>
      <c r="R1522" s="1">
        <f t="shared" si="70"/>
        <v>0</v>
      </c>
      <c r="S1522">
        <v>0</v>
      </c>
      <c r="T1522" t="s">
        <v>40</v>
      </c>
      <c r="U1522" t="str">
        <f t="shared" si="71"/>
        <v>yes</v>
      </c>
      <c r="Y1522" t="s">
        <v>6006</v>
      </c>
    </row>
    <row r="1523" spans="1:25" x14ac:dyDescent="0.25">
      <c r="A1523" t="s">
        <v>319</v>
      </c>
      <c r="B1523" t="s">
        <v>434</v>
      </c>
      <c r="C1523" t="s">
        <v>435</v>
      </c>
      <c r="E1523" t="s">
        <v>3112</v>
      </c>
      <c r="F1523">
        <v>4</v>
      </c>
      <c r="G1523" t="s">
        <v>6021</v>
      </c>
      <c r="H1523">
        <v>2025</v>
      </c>
      <c r="I1523" t="s">
        <v>4</v>
      </c>
      <c r="J1523" t="s">
        <v>6009</v>
      </c>
      <c r="K1523" t="s">
        <v>5</v>
      </c>
      <c r="L1523" t="s">
        <v>437</v>
      </c>
      <c r="M1523" t="s">
        <v>3113</v>
      </c>
      <c r="P1523" s="4">
        <f t="shared" si="69"/>
        <v>0</v>
      </c>
      <c r="Q1523" s="4"/>
      <c r="R1523" s="1">
        <f t="shared" si="70"/>
        <v>1</v>
      </c>
      <c r="S1523">
        <v>1</v>
      </c>
      <c r="T1523" t="s">
        <v>40</v>
      </c>
      <c r="U1523" t="str">
        <f t="shared" si="71"/>
        <v>no</v>
      </c>
      <c r="Y1523" t="s">
        <v>6006</v>
      </c>
    </row>
    <row r="1524" spans="1:25" x14ac:dyDescent="0.25">
      <c r="A1524" t="s">
        <v>319</v>
      </c>
      <c r="B1524" t="s">
        <v>434</v>
      </c>
      <c r="C1524" t="s">
        <v>435</v>
      </c>
      <c r="E1524" t="s">
        <v>3114</v>
      </c>
      <c r="F1524">
        <v>4</v>
      </c>
      <c r="G1524" t="s">
        <v>6021</v>
      </c>
      <c r="H1524">
        <v>2025</v>
      </c>
      <c r="I1524" t="s">
        <v>4</v>
      </c>
      <c r="J1524" t="s">
        <v>6009</v>
      </c>
      <c r="K1524" t="s">
        <v>5</v>
      </c>
      <c r="L1524" t="s">
        <v>437</v>
      </c>
      <c r="P1524" s="4">
        <f t="shared" si="69"/>
        <v>0</v>
      </c>
      <c r="Q1524" s="4"/>
      <c r="R1524" s="1">
        <f t="shared" si="70"/>
        <v>0</v>
      </c>
      <c r="S1524" t="s">
        <v>68</v>
      </c>
      <c r="T1524" t="s">
        <v>40</v>
      </c>
      <c r="U1524" t="str">
        <f t="shared" si="71"/>
        <v>yes</v>
      </c>
      <c r="Y1524" t="s">
        <v>6006</v>
      </c>
    </row>
    <row r="1525" spans="1:25" x14ac:dyDescent="0.25">
      <c r="A1525" t="s">
        <v>319</v>
      </c>
      <c r="B1525" t="s">
        <v>434</v>
      </c>
      <c r="C1525" t="s">
        <v>435</v>
      </c>
      <c r="E1525" t="s">
        <v>3115</v>
      </c>
      <c r="F1525">
        <v>4</v>
      </c>
      <c r="G1525" t="s">
        <v>6021</v>
      </c>
      <c r="H1525">
        <v>2025</v>
      </c>
      <c r="I1525" t="s">
        <v>4</v>
      </c>
      <c r="J1525" t="s">
        <v>2789</v>
      </c>
      <c r="K1525" t="s">
        <v>2783</v>
      </c>
      <c r="L1525" t="s">
        <v>437</v>
      </c>
      <c r="O1525" t="s">
        <v>3116</v>
      </c>
      <c r="P1525" s="4">
        <f t="shared" si="69"/>
        <v>0</v>
      </c>
      <c r="Q1525" s="4"/>
      <c r="R1525" s="1">
        <f t="shared" si="70"/>
        <v>0.5</v>
      </c>
      <c r="S1525">
        <v>0.5</v>
      </c>
      <c r="T1525" t="s">
        <v>40</v>
      </c>
      <c r="U1525" t="str">
        <f t="shared" si="71"/>
        <v>yes</v>
      </c>
      <c r="V1525">
        <v>15000</v>
      </c>
      <c r="Y1525" t="s">
        <v>6006</v>
      </c>
    </row>
    <row r="1526" spans="1:25" x14ac:dyDescent="0.25">
      <c r="A1526" t="s">
        <v>319</v>
      </c>
      <c r="B1526" t="s">
        <v>434</v>
      </c>
      <c r="C1526" t="s">
        <v>435</v>
      </c>
      <c r="E1526" t="s">
        <v>3117</v>
      </c>
      <c r="F1526">
        <v>4</v>
      </c>
      <c r="G1526" t="s">
        <v>6021</v>
      </c>
      <c r="H1526">
        <v>2025</v>
      </c>
      <c r="I1526" t="s">
        <v>4</v>
      </c>
      <c r="J1526" t="s">
        <v>2789</v>
      </c>
      <c r="K1526" t="s">
        <v>2783</v>
      </c>
      <c r="L1526" t="s">
        <v>437</v>
      </c>
      <c r="O1526" t="s">
        <v>3111</v>
      </c>
      <c r="P1526" s="4">
        <f t="shared" si="69"/>
        <v>0</v>
      </c>
      <c r="Q1526" s="4"/>
      <c r="R1526" s="1">
        <f t="shared" si="70"/>
        <v>0.5</v>
      </c>
      <c r="S1526">
        <v>0.5</v>
      </c>
      <c r="T1526" t="s">
        <v>40</v>
      </c>
      <c r="U1526" t="str">
        <f t="shared" si="71"/>
        <v>yes</v>
      </c>
      <c r="Y1526" t="s">
        <v>6006</v>
      </c>
    </row>
    <row r="1527" spans="1:25" x14ac:dyDescent="0.25">
      <c r="A1527" t="s">
        <v>319</v>
      </c>
      <c r="B1527" t="s">
        <v>350</v>
      </c>
      <c r="C1527" t="s">
        <v>3118</v>
      </c>
      <c r="E1527" t="s">
        <v>3119</v>
      </c>
      <c r="F1527">
        <v>3</v>
      </c>
      <c r="G1527" t="s">
        <v>6020</v>
      </c>
      <c r="H1527">
        <v>2024</v>
      </c>
      <c r="I1527" t="s">
        <v>4</v>
      </c>
      <c r="J1527" t="s">
        <v>6009</v>
      </c>
      <c r="K1527" t="s">
        <v>5</v>
      </c>
      <c r="L1527" t="s">
        <v>355</v>
      </c>
      <c r="O1527" t="s">
        <v>3120</v>
      </c>
      <c r="P1527" s="4">
        <f t="shared" si="69"/>
        <v>15518.249999999998</v>
      </c>
      <c r="Q1527" s="4">
        <v>15518.249999999998</v>
      </c>
      <c r="R1527" s="1">
        <f t="shared" si="70"/>
        <v>0.5</v>
      </c>
      <c r="S1527">
        <v>0.5</v>
      </c>
      <c r="T1527" t="s">
        <v>40</v>
      </c>
      <c r="U1527" t="str">
        <f t="shared" si="71"/>
        <v>yes</v>
      </c>
      <c r="V1527">
        <v>31036.499999999996</v>
      </c>
      <c r="Y1527" t="s">
        <v>6006</v>
      </c>
    </row>
    <row r="1528" spans="1:25" x14ac:dyDescent="0.25">
      <c r="A1528" t="s">
        <v>319</v>
      </c>
      <c r="B1528" t="s">
        <v>366</v>
      </c>
      <c r="C1528" t="s">
        <v>460</v>
      </c>
      <c r="E1528" t="s">
        <v>3121</v>
      </c>
      <c r="F1528">
        <v>4</v>
      </c>
      <c r="G1528" t="s">
        <v>6021</v>
      </c>
      <c r="H1528">
        <v>2025</v>
      </c>
      <c r="I1528" t="s">
        <v>4</v>
      </c>
      <c r="J1528" t="s">
        <v>6009</v>
      </c>
      <c r="K1528" t="s">
        <v>5</v>
      </c>
      <c r="L1528" t="s">
        <v>463</v>
      </c>
      <c r="M1528" t="s">
        <v>1860</v>
      </c>
      <c r="P1528" s="4">
        <f t="shared" si="69"/>
        <v>2538</v>
      </c>
      <c r="Q1528" s="4">
        <v>2538</v>
      </c>
      <c r="R1528" s="1">
        <f t="shared" si="70"/>
        <v>1</v>
      </c>
      <c r="S1528">
        <v>1</v>
      </c>
      <c r="T1528" t="s">
        <v>40</v>
      </c>
      <c r="U1528" t="str">
        <f t="shared" si="71"/>
        <v>no</v>
      </c>
      <c r="Y1528" t="s">
        <v>6006</v>
      </c>
    </row>
    <row r="1529" spans="1:25" x14ac:dyDescent="0.25">
      <c r="A1529" t="s">
        <v>319</v>
      </c>
      <c r="B1529" t="s">
        <v>370</v>
      </c>
      <c r="C1529" t="s">
        <v>474</v>
      </c>
      <c r="E1529" t="s">
        <v>3122</v>
      </c>
      <c r="F1529">
        <v>4</v>
      </c>
      <c r="G1529" t="s">
        <v>6021</v>
      </c>
      <c r="H1529">
        <v>2025</v>
      </c>
      <c r="I1529" t="s">
        <v>4</v>
      </c>
      <c r="J1529" t="s">
        <v>6009</v>
      </c>
      <c r="K1529" t="s">
        <v>5</v>
      </c>
      <c r="L1529" t="s">
        <v>477</v>
      </c>
      <c r="O1529" t="s">
        <v>3123</v>
      </c>
      <c r="P1529" s="4">
        <f t="shared" si="69"/>
        <v>0</v>
      </c>
      <c r="Q1529" s="4"/>
      <c r="R1529" s="1">
        <f t="shared" si="70"/>
        <v>0</v>
      </c>
      <c r="S1529" t="s">
        <v>68</v>
      </c>
      <c r="T1529" t="s">
        <v>7</v>
      </c>
      <c r="U1529" t="str">
        <f t="shared" si="71"/>
        <v>yes</v>
      </c>
      <c r="V1529">
        <v>2500</v>
      </c>
      <c r="Y1529" t="s">
        <v>6006</v>
      </c>
    </row>
    <row r="1530" spans="1:25" x14ac:dyDescent="0.25">
      <c r="A1530" t="s">
        <v>319</v>
      </c>
      <c r="B1530" t="s">
        <v>370</v>
      </c>
      <c r="C1530" t="s">
        <v>487</v>
      </c>
      <c r="E1530" t="s">
        <v>3124</v>
      </c>
      <c r="F1530">
        <v>4</v>
      </c>
      <c r="G1530" t="s">
        <v>6021</v>
      </c>
      <c r="H1530">
        <v>2025</v>
      </c>
      <c r="I1530" t="s">
        <v>4</v>
      </c>
      <c r="J1530" t="s">
        <v>2841</v>
      </c>
      <c r="K1530" t="s">
        <v>5</v>
      </c>
      <c r="L1530" t="s">
        <v>489</v>
      </c>
      <c r="P1530" s="4">
        <f t="shared" si="69"/>
        <v>460</v>
      </c>
      <c r="Q1530" s="4">
        <v>460</v>
      </c>
      <c r="R1530" s="1">
        <f t="shared" si="70"/>
        <v>1</v>
      </c>
      <c r="S1530">
        <v>1</v>
      </c>
      <c r="T1530" t="s">
        <v>7</v>
      </c>
      <c r="U1530" t="str">
        <f t="shared" si="71"/>
        <v>no</v>
      </c>
      <c r="Y1530" t="s">
        <v>6006</v>
      </c>
    </row>
    <row r="1531" spans="1:25" x14ac:dyDescent="0.25">
      <c r="A1531" t="s">
        <v>319</v>
      </c>
      <c r="B1531" t="s">
        <v>370</v>
      </c>
      <c r="C1531" t="s">
        <v>495</v>
      </c>
      <c r="E1531" t="s">
        <v>3125</v>
      </c>
      <c r="F1531">
        <v>4</v>
      </c>
      <c r="G1531" t="s">
        <v>6021</v>
      </c>
      <c r="H1531">
        <v>2026</v>
      </c>
      <c r="I1531" t="s">
        <v>4</v>
      </c>
      <c r="J1531" t="s">
        <v>6009</v>
      </c>
      <c r="K1531" t="s">
        <v>5</v>
      </c>
      <c r="L1531" t="s">
        <v>497</v>
      </c>
      <c r="O1531" t="s">
        <v>68</v>
      </c>
      <c r="P1531" s="4">
        <f t="shared" si="69"/>
        <v>0</v>
      </c>
      <c r="Q1531" s="4"/>
      <c r="R1531" s="1">
        <f t="shared" si="70"/>
        <v>0.5</v>
      </c>
      <c r="S1531">
        <v>0.5</v>
      </c>
      <c r="T1531" t="s">
        <v>40</v>
      </c>
      <c r="U1531" t="str">
        <f t="shared" si="71"/>
        <v>yes</v>
      </c>
      <c r="V1531">
        <v>2625</v>
      </c>
      <c r="Y1531" t="s">
        <v>6006</v>
      </c>
    </row>
    <row r="1532" spans="1:25" x14ac:dyDescent="0.25">
      <c r="A1532" t="s">
        <v>319</v>
      </c>
      <c r="B1532" t="s">
        <v>370</v>
      </c>
      <c r="C1532" t="s">
        <v>495</v>
      </c>
      <c r="D1532" t="s">
        <v>588</v>
      </c>
      <c r="E1532" t="s">
        <v>3126</v>
      </c>
      <c r="F1532">
        <v>4</v>
      </c>
      <c r="G1532" t="s">
        <v>6021</v>
      </c>
      <c r="H1532">
        <v>2026</v>
      </c>
      <c r="I1532" t="s">
        <v>4</v>
      </c>
      <c r="J1532" t="s">
        <v>6009</v>
      </c>
      <c r="K1532" t="s">
        <v>5</v>
      </c>
      <c r="L1532" t="s">
        <v>497</v>
      </c>
      <c r="O1532" t="s">
        <v>3127</v>
      </c>
      <c r="P1532" s="4">
        <f t="shared" si="69"/>
        <v>122.5</v>
      </c>
      <c r="Q1532" s="4">
        <v>122.5</v>
      </c>
      <c r="R1532" s="1">
        <f t="shared" si="70"/>
        <v>0.05</v>
      </c>
      <c r="S1532">
        <v>0.05</v>
      </c>
      <c r="T1532" t="s">
        <v>40</v>
      </c>
      <c r="U1532" t="str">
        <f t="shared" si="71"/>
        <v>yes</v>
      </c>
      <c r="V1532">
        <v>2450</v>
      </c>
      <c r="Y1532" t="s">
        <v>6006</v>
      </c>
    </row>
    <row r="1533" spans="1:25" x14ac:dyDescent="0.25">
      <c r="A1533" t="s">
        <v>319</v>
      </c>
      <c r="B1533" t="s">
        <v>350</v>
      </c>
      <c r="C1533" t="s">
        <v>512</v>
      </c>
      <c r="E1533" t="s">
        <v>3128</v>
      </c>
      <c r="F1533">
        <v>4</v>
      </c>
      <c r="G1533" t="s">
        <v>6021</v>
      </c>
      <c r="H1533">
        <v>2025</v>
      </c>
      <c r="I1533" t="s">
        <v>4</v>
      </c>
      <c r="J1533" t="s">
        <v>6009</v>
      </c>
      <c r="K1533" t="s">
        <v>5</v>
      </c>
      <c r="L1533" t="s">
        <v>3129</v>
      </c>
      <c r="M1533" t="s">
        <v>3130</v>
      </c>
      <c r="O1533" t="s">
        <v>3131</v>
      </c>
      <c r="P1533" s="4">
        <f t="shared" si="69"/>
        <v>13800</v>
      </c>
      <c r="Q1533" s="4">
        <v>13800</v>
      </c>
      <c r="R1533" s="1">
        <f t="shared" si="70"/>
        <v>0.5</v>
      </c>
      <c r="S1533">
        <v>0.5</v>
      </c>
      <c r="T1533" t="s">
        <v>40</v>
      </c>
      <c r="U1533" t="str">
        <f t="shared" si="71"/>
        <v>yes</v>
      </c>
      <c r="V1533">
        <v>27600</v>
      </c>
      <c r="Y1533" t="s">
        <v>6006</v>
      </c>
    </row>
    <row r="1534" spans="1:25" x14ac:dyDescent="0.25">
      <c r="A1534" t="s">
        <v>319</v>
      </c>
      <c r="B1534" t="s">
        <v>370</v>
      </c>
      <c r="C1534" t="s">
        <v>587</v>
      </c>
      <c r="E1534" t="s">
        <v>3132</v>
      </c>
      <c r="F1534">
        <v>4</v>
      </c>
      <c r="G1534" t="s">
        <v>6021</v>
      </c>
      <c r="H1534">
        <v>2025</v>
      </c>
      <c r="I1534" t="s">
        <v>4</v>
      </c>
      <c r="J1534" t="s">
        <v>6009</v>
      </c>
      <c r="K1534" t="s">
        <v>5</v>
      </c>
      <c r="L1534" t="s">
        <v>3133</v>
      </c>
      <c r="M1534" t="s">
        <v>1209</v>
      </c>
      <c r="O1534" t="s">
        <v>3134</v>
      </c>
      <c r="P1534" s="4">
        <f t="shared" si="69"/>
        <v>500</v>
      </c>
      <c r="Q1534" s="4">
        <v>500</v>
      </c>
      <c r="R1534" s="1">
        <f t="shared" si="70"/>
        <v>1</v>
      </c>
      <c r="S1534">
        <v>1</v>
      </c>
      <c r="T1534" t="s">
        <v>7</v>
      </c>
      <c r="U1534" t="str">
        <f t="shared" si="71"/>
        <v>no</v>
      </c>
      <c r="Y1534" t="s">
        <v>6006</v>
      </c>
    </row>
    <row r="1535" spans="1:25" x14ac:dyDescent="0.25">
      <c r="A1535" t="s">
        <v>319</v>
      </c>
      <c r="B1535" t="s">
        <v>320</v>
      </c>
      <c r="C1535" t="s">
        <v>593</v>
      </c>
      <c r="D1535" t="s">
        <v>594</v>
      </c>
      <c r="E1535" t="s">
        <v>3135</v>
      </c>
      <c r="F1535">
        <v>3</v>
      </c>
      <c r="G1535" t="s">
        <v>6020</v>
      </c>
      <c r="H1535">
        <v>2024</v>
      </c>
      <c r="I1535" t="s">
        <v>4</v>
      </c>
      <c r="J1535" t="s">
        <v>6009</v>
      </c>
      <c r="K1535" t="s">
        <v>5</v>
      </c>
      <c r="L1535" t="s">
        <v>325</v>
      </c>
      <c r="M1535" t="s">
        <v>2855</v>
      </c>
      <c r="O1535" t="s">
        <v>2856</v>
      </c>
      <c r="P1535" s="4">
        <f t="shared" si="69"/>
        <v>7500</v>
      </c>
      <c r="Q1535" s="4">
        <v>7500</v>
      </c>
      <c r="R1535" s="1">
        <f t="shared" si="70"/>
        <v>0.5</v>
      </c>
      <c r="S1535">
        <v>0.5</v>
      </c>
      <c r="T1535" t="s">
        <v>40</v>
      </c>
      <c r="U1535" t="str">
        <f t="shared" si="71"/>
        <v>yes</v>
      </c>
      <c r="V1535">
        <v>15000</v>
      </c>
      <c r="Y1535" t="s">
        <v>6006</v>
      </c>
    </row>
    <row r="1536" spans="1:25" x14ac:dyDescent="0.25">
      <c r="A1536" t="s">
        <v>319</v>
      </c>
      <c r="B1536" t="s">
        <v>350</v>
      </c>
      <c r="C1536" t="s">
        <v>628</v>
      </c>
      <c r="D1536" t="s">
        <v>3136</v>
      </c>
      <c r="E1536" t="s">
        <v>3137</v>
      </c>
      <c r="F1536">
        <v>3</v>
      </c>
      <c r="G1536" t="s">
        <v>6020</v>
      </c>
      <c r="H1536">
        <v>2024</v>
      </c>
      <c r="I1536" t="s">
        <v>4</v>
      </c>
      <c r="J1536" t="s">
        <v>6009</v>
      </c>
      <c r="K1536" t="s">
        <v>334</v>
      </c>
      <c r="L1536" t="s">
        <v>3138</v>
      </c>
      <c r="M1536" t="s">
        <v>2851</v>
      </c>
      <c r="P1536" s="4">
        <f t="shared" si="69"/>
        <v>4000</v>
      </c>
      <c r="Q1536" s="4">
        <v>4000</v>
      </c>
      <c r="R1536" s="1">
        <f t="shared" si="70"/>
        <v>1</v>
      </c>
      <c r="S1536">
        <v>1</v>
      </c>
      <c r="T1536" t="s">
        <v>40</v>
      </c>
      <c r="U1536" t="str">
        <f t="shared" si="71"/>
        <v>no</v>
      </c>
      <c r="Y1536" t="s">
        <v>6006</v>
      </c>
    </row>
    <row r="1537" spans="1:25" x14ac:dyDescent="0.25">
      <c r="A1537" t="s">
        <v>319</v>
      </c>
      <c r="B1537" t="s">
        <v>350</v>
      </c>
      <c r="C1537" t="s">
        <v>689</v>
      </c>
      <c r="D1537" t="s">
        <v>3139</v>
      </c>
      <c r="E1537" t="s">
        <v>3140</v>
      </c>
      <c r="F1537">
        <v>4</v>
      </c>
      <c r="G1537" t="s">
        <v>6021</v>
      </c>
      <c r="H1537">
        <v>2025</v>
      </c>
      <c r="I1537" t="s">
        <v>4</v>
      </c>
      <c r="J1537" t="s">
        <v>6009</v>
      </c>
      <c r="K1537" t="s">
        <v>5</v>
      </c>
      <c r="L1537" t="s">
        <v>691</v>
      </c>
      <c r="O1537" t="s">
        <v>3141</v>
      </c>
      <c r="P1537" s="4">
        <f t="shared" si="69"/>
        <v>9750</v>
      </c>
      <c r="Q1537" s="4">
        <v>9750</v>
      </c>
      <c r="R1537" s="1">
        <f t="shared" si="70"/>
        <v>0.5</v>
      </c>
      <c r="S1537">
        <v>0.5</v>
      </c>
      <c r="T1537" t="s">
        <v>40</v>
      </c>
      <c r="U1537" t="str">
        <f t="shared" si="71"/>
        <v>yes</v>
      </c>
      <c r="V1537">
        <v>19500</v>
      </c>
      <c r="Y1537" t="s">
        <v>6006</v>
      </c>
    </row>
    <row r="1538" spans="1:25" x14ac:dyDescent="0.25">
      <c r="A1538" t="s">
        <v>319</v>
      </c>
      <c r="B1538" t="s">
        <v>350</v>
      </c>
      <c r="C1538" t="s">
        <v>713</v>
      </c>
      <c r="D1538" t="s">
        <v>3142</v>
      </c>
      <c r="E1538" t="s">
        <v>3143</v>
      </c>
      <c r="F1538">
        <v>3</v>
      </c>
      <c r="G1538" t="s">
        <v>6020</v>
      </c>
      <c r="H1538">
        <v>2024</v>
      </c>
      <c r="I1538" t="s">
        <v>4</v>
      </c>
      <c r="J1538" t="s">
        <v>6009</v>
      </c>
      <c r="K1538" t="s">
        <v>334</v>
      </c>
      <c r="L1538" t="s">
        <v>3144</v>
      </c>
      <c r="M1538" t="s">
        <v>3145</v>
      </c>
      <c r="O1538" t="s">
        <v>3146</v>
      </c>
      <c r="P1538" s="4">
        <f t="shared" ref="P1538:P1601" si="72">IFERROR(IF(Q1538&gt;0,Q1538*1,0),0)</f>
        <v>17500</v>
      </c>
      <c r="Q1538" s="4">
        <v>17500</v>
      </c>
      <c r="R1538" s="1">
        <f t="shared" ref="R1538:R1601" si="73">IFERROR(IF(S1538&gt;0,S1538*1,0),0)</f>
        <v>0.5</v>
      </c>
      <c r="S1538">
        <v>0.5</v>
      </c>
      <c r="T1538" t="s">
        <v>40</v>
      </c>
      <c r="U1538" t="str">
        <f t="shared" ref="U1538:U1601" si="74">IF(S1538 = 1,"no","yes")</f>
        <v>yes</v>
      </c>
      <c r="V1538">
        <v>35000</v>
      </c>
      <c r="Y1538" t="s">
        <v>6006</v>
      </c>
    </row>
    <row r="1539" spans="1:25" x14ac:dyDescent="0.25">
      <c r="A1539" t="s">
        <v>728</v>
      </c>
      <c r="B1539" t="s">
        <v>728</v>
      </c>
      <c r="C1539" t="s">
        <v>729</v>
      </c>
      <c r="E1539" t="s">
        <v>3147</v>
      </c>
      <c r="F1539">
        <v>4</v>
      </c>
      <c r="G1539" t="s">
        <v>6021</v>
      </c>
      <c r="H1539">
        <v>2025</v>
      </c>
      <c r="I1539" t="s">
        <v>4</v>
      </c>
      <c r="J1539" t="s">
        <v>6009</v>
      </c>
      <c r="K1539" t="s">
        <v>5</v>
      </c>
      <c r="L1539" t="s">
        <v>2875</v>
      </c>
      <c r="M1539" t="s">
        <v>2876</v>
      </c>
      <c r="O1539" t="s">
        <v>3148</v>
      </c>
      <c r="P1539" s="4">
        <f t="shared" si="72"/>
        <v>0</v>
      </c>
      <c r="Q1539" s="4"/>
      <c r="R1539" s="1">
        <f t="shared" si="73"/>
        <v>0.5</v>
      </c>
      <c r="S1539">
        <v>0.5</v>
      </c>
      <c r="T1539" t="s">
        <v>40</v>
      </c>
      <c r="U1539" t="str">
        <f t="shared" si="74"/>
        <v>yes</v>
      </c>
      <c r="Y1539" t="s">
        <v>6006</v>
      </c>
    </row>
    <row r="1540" spans="1:25" x14ac:dyDescent="0.25">
      <c r="A1540" t="s">
        <v>728</v>
      </c>
      <c r="B1540" t="s">
        <v>728</v>
      </c>
      <c r="C1540" t="s">
        <v>729</v>
      </c>
      <c r="D1540" t="s">
        <v>733</v>
      </c>
      <c r="E1540" t="s">
        <v>3149</v>
      </c>
      <c r="F1540">
        <v>4</v>
      </c>
      <c r="G1540" t="s">
        <v>6021</v>
      </c>
      <c r="H1540">
        <v>2025</v>
      </c>
      <c r="I1540" t="s">
        <v>4</v>
      </c>
      <c r="J1540" t="s">
        <v>6009</v>
      </c>
      <c r="K1540" t="s">
        <v>5</v>
      </c>
      <c r="L1540" t="s">
        <v>2891</v>
      </c>
      <c r="O1540" t="s">
        <v>3150</v>
      </c>
      <c r="P1540" s="4">
        <f t="shared" si="72"/>
        <v>0</v>
      </c>
      <c r="Q1540" s="4"/>
      <c r="R1540" s="1">
        <f t="shared" si="73"/>
        <v>0.5</v>
      </c>
      <c r="S1540">
        <v>0.5</v>
      </c>
      <c r="T1540" t="s">
        <v>40</v>
      </c>
      <c r="U1540" t="str">
        <f t="shared" si="74"/>
        <v>yes</v>
      </c>
      <c r="Y1540" t="s">
        <v>6006</v>
      </c>
    </row>
    <row r="1541" spans="1:25" x14ac:dyDescent="0.25">
      <c r="A1541" t="s">
        <v>728</v>
      </c>
      <c r="B1541" t="s">
        <v>728</v>
      </c>
      <c r="C1541" t="s">
        <v>728</v>
      </c>
      <c r="D1541" t="s">
        <v>3151</v>
      </c>
      <c r="E1541" t="s">
        <v>3152</v>
      </c>
      <c r="F1541">
        <v>3</v>
      </c>
      <c r="G1541" t="s">
        <v>6020</v>
      </c>
      <c r="H1541">
        <v>2024</v>
      </c>
      <c r="I1541" t="s">
        <v>4</v>
      </c>
      <c r="J1541" t="s">
        <v>6009</v>
      </c>
      <c r="K1541" t="s">
        <v>5</v>
      </c>
      <c r="L1541" t="s">
        <v>3153</v>
      </c>
      <c r="M1541" t="s">
        <v>3058</v>
      </c>
      <c r="O1541" t="s">
        <v>3154</v>
      </c>
      <c r="P1541" s="4">
        <f t="shared" si="72"/>
        <v>0</v>
      </c>
      <c r="Q1541" s="4" t="s">
        <v>3155</v>
      </c>
      <c r="R1541" s="1">
        <f t="shared" si="73"/>
        <v>0</v>
      </c>
      <c r="S1541">
        <v>0</v>
      </c>
      <c r="T1541" t="s">
        <v>40</v>
      </c>
      <c r="U1541" t="str">
        <f t="shared" si="74"/>
        <v>yes</v>
      </c>
      <c r="V1541">
        <v>61600</v>
      </c>
      <c r="Y1541" t="s">
        <v>6006</v>
      </c>
    </row>
    <row r="1542" spans="1:25" x14ac:dyDescent="0.25">
      <c r="A1542" t="s">
        <v>728</v>
      </c>
      <c r="B1542" t="s">
        <v>728</v>
      </c>
      <c r="C1542" t="s">
        <v>842</v>
      </c>
      <c r="D1542" t="s">
        <v>2901</v>
      </c>
      <c r="E1542" t="s">
        <v>3156</v>
      </c>
      <c r="F1542">
        <v>3</v>
      </c>
      <c r="G1542" t="s">
        <v>6020</v>
      </c>
      <c r="H1542">
        <v>2024</v>
      </c>
      <c r="I1542" t="s">
        <v>4</v>
      </c>
      <c r="J1542" t="s">
        <v>6009</v>
      </c>
      <c r="K1542" t="s">
        <v>5</v>
      </c>
      <c r="L1542" t="s">
        <v>3157</v>
      </c>
      <c r="M1542" t="s">
        <v>3158</v>
      </c>
      <c r="O1542" t="s">
        <v>3116</v>
      </c>
      <c r="P1542" s="4">
        <f t="shared" si="72"/>
        <v>47200</v>
      </c>
      <c r="Q1542" s="4">
        <v>47200</v>
      </c>
      <c r="R1542" s="1">
        <f t="shared" si="73"/>
        <v>0.5</v>
      </c>
      <c r="S1542">
        <v>0.5</v>
      </c>
      <c r="T1542" t="s">
        <v>40</v>
      </c>
      <c r="U1542" t="str">
        <f t="shared" si="74"/>
        <v>yes</v>
      </c>
      <c r="V1542">
        <v>94400</v>
      </c>
      <c r="Y1542" t="s">
        <v>6006</v>
      </c>
    </row>
    <row r="1543" spans="1:25" x14ac:dyDescent="0.25">
      <c r="A1543" t="s">
        <v>728</v>
      </c>
      <c r="B1543" t="s">
        <v>728</v>
      </c>
      <c r="C1543" t="s">
        <v>842</v>
      </c>
      <c r="D1543" t="s">
        <v>849</v>
      </c>
      <c r="E1543" t="s">
        <v>3159</v>
      </c>
      <c r="F1543">
        <v>4</v>
      </c>
      <c r="G1543" t="s">
        <v>6021</v>
      </c>
      <c r="H1543">
        <v>2025</v>
      </c>
      <c r="I1543" t="s">
        <v>4</v>
      </c>
      <c r="J1543" t="s">
        <v>6009</v>
      </c>
      <c r="K1543" t="s">
        <v>5</v>
      </c>
      <c r="L1543" t="s">
        <v>2894</v>
      </c>
      <c r="O1543" t="s">
        <v>3160</v>
      </c>
      <c r="P1543" s="4">
        <f t="shared" si="72"/>
        <v>0</v>
      </c>
      <c r="Q1543" s="4"/>
      <c r="R1543" s="1">
        <f t="shared" si="73"/>
        <v>0</v>
      </c>
      <c r="S1543" t="s">
        <v>68</v>
      </c>
      <c r="T1543" t="s">
        <v>40</v>
      </c>
      <c r="U1543" t="str">
        <f t="shared" si="74"/>
        <v>yes</v>
      </c>
      <c r="Y1543" t="s">
        <v>6006</v>
      </c>
    </row>
    <row r="1544" spans="1:25" x14ac:dyDescent="0.25">
      <c r="A1544" t="s">
        <v>728</v>
      </c>
      <c r="B1544" t="s">
        <v>728</v>
      </c>
      <c r="C1544" t="s">
        <v>3161</v>
      </c>
      <c r="D1544" t="s">
        <v>3162</v>
      </c>
      <c r="E1544" t="s">
        <v>3163</v>
      </c>
      <c r="F1544">
        <v>3</v>
      </c>
      <c r="G1544" t="s">
        <v>6020</v>
      </c>
      <c r="H1544">
        <v>2024</v>
      </c>
      <c r="I1544" t="s">
        <v>4</v>
      </c>
      <c r="J1544" t="s">
        <v>6009</v>
      </c>
      <c r="K1544" t="s">
        <v>5</v>
      </c>
      <c r="L1544" t="s">
        <v>3164</v>
      </c>
      <c r="O1544" t="s">
        <v>3165</v>
      </c>
      <c r="P1544" s="4">
        <f t="shared" si="72"/>
        <v>2327.25</v>
      </c>
      <c r="Q1544" s="4">
        <v>2327.25</v>
      </c>
      <c r="R1544" s="1">
        <f t="shared" si="73"/>
        <v>1</v>
      </c>
      <c r="S1544">
        <v>1</v>
      </c>
      <c r="T1544" t="s">
        <v>40</v>
      </c>
      <c r="U1544" t="str">
        <f t="shared" si="74"/>
        <v>no</v>
      </c>
      <c r="Y1544" t="s">
        <v>6006</v>
      </c>
    </row>
    <row r="1545" spans="1:25" x14ac:dyDescent="0.25">
      <c r="A1545" t="s">
        <v>728</v>
      </c>
      <c r="B1545" t="s">
        <v>728</v>
      </c>
      <c r="C1545" t="s">
        <v>3161</v>
      </c>
      <c r="E1545" t="s">
        <v>3166</v>
      </c>
      <c r="F1545">
        <v>4</v>
      </c>
      <c r="G1545" t="s">
        <v>6021</v>
      </c>
      <c r="H1545">
        <v>2025</v>
      </c>
      <c r="I1545" t="s">
        <v>4</v>
      </c>
      <c r="J1545" t="s">
        <v>6009</v>
      </c>
      <c r="K1545" t="s">
        <v>5</v>
      </c>
      <c r="L1545" t="s">
        <v>3157</v>
      </c>
      <c r="M1545" t="s">
        <v>3158</v>
      </c>
      <c r="O1545" t="s">
        <v>3116</v>
      </c>
      <c r="P1545" s="4">
        <f t="shared" si="72"/>
        <v>0</v>
      </c>
      <c r="Q1545" s="4" t="s">
        <v>68</v>
      </c>
      <c r="R1545" s="1">
        <f t="shared" si="73"/>
        <v>0.5</v>
      </c>
      <c r="S1545">
        <v>0.5</v>
      </c>
      <c r="T1545" t="s">
        <v>40</v>
      </c>
      <c r="U1545" t="str">
        <f t="shared" si="74"/>
        <v>yes</v>
      </c>
      <c r="Y1545" t="s">
        <v>6006</v>
      </c>
    </row>
    <row r="1546" spans="1:25" x14ac:dyDescent="0.25">
      <c r="A1546" t="s">
        <v>728</v>
      </c>
      <c r="B1546" t="s">
        <v>728</v>
      </c>
      <c r="C1546" t="s">
        <v>864</v>
      </c>
      <c r="E1546" t="s">
        <v>3167</v>
      </c>
      <c r="F1546">
        <v>3</v>
      </c>
      <c r="G1546" t="s">
        <v>6020</v>
      </c>
      <c r="H1546">
        <v>2025</v>
      </c>
      <c r="I1546" t="s">
        <v>4</v>
      </c>
      <c r="J1546" t="s">
        <v>6009</v>
      </c>
      <c r="K1546" t="s">
        <v>5</v>
      </c>
      <c r="L1546" t="s">
        <v>3164</v>
      </c>
      <c r="M1546" t="s">
        <v>2775</v>
      </c>
      <c r="P1546" s="4">
        <f t="shared" si="72"/>
        <v>2327.25</v>
      </c>
      <c r="Q1546" s="4">
        <v>2327.25</v>
      </c>
      <c r="R1546" s="1">
        <f t="shared" si="73"/>
        <v>1</v>
      </c>
      <c r="S1546">
        <v>1</v>
      </c>
      <c r="T1546" t="s">
        <v>40</v>
      </c>
      <c r="U1546" t="str">
        <f t="shared" si="74"/>
        <v>no</v>
      </c>
      <c r="Y1546" t="s">
        <v>6006</v>
      </c>
    </row>
    <row r="1547" spans="1:25" x14ac:dyDescent="0.25">
      <c r="A1547" t="s">
        <v>897</v>
      </c>
      <c r="B1547" t="s">
        <v>902</v>
      </c>
      <c r="C1547" t="s">
        <v>3168</v>
      </c>
      <c r="D1547" t="s">
        <v>3169</v>
      </c>
      <c r="E1547" t="s">
        <v>3170</v>
      </c>
      <c r="F1547">
        <v>3</v>
      </c>
      <c r="G1547" t="s">
        <v>6020</v>
      </c>
      <c r="H1547">
        <v>2024</v>
      </c>
      <c r="I1547" t="s">
        <v>4</v>
      </c>
      <c r="J1547" t="s">
        <v>6009</v>
      </c>
      <c r="K1547" t="s">
        <v>5</v>
      </c>
      <c r="L1547" t="s">
        <v>3171</v>
      </c>
      <c r="M1547" t="s">
        <v>3172</v>
      </c>
      <c r="O1547" t="s">
        <v>3173</v>
      </c>
      <c r="P1547" s="4">
        <f t="shared" si="72"/>
        <v>6400</v>
      </c>
      <c r="Q1547" s="4">
        <v>6400</v>
      </c>
      <c r="R1547" s="1">
        <f t="shared" si="73"/>
        <v>0.5</v>
      </c>
      <c r="S1547">
        <v>0.5</v>
      </c>
      <c r="T1547" t="s">
        <v>40</v>
      </c>
      <c r="U1547" t="str">
        <f t="shared" si="74"/>
        <v>yes</v>
      </c>
      <c r="V1547">
        <v>12800</v>
      </c>
      <c r="Y1547" t="s">
        <v>6006</v>
      </c>
    </row>
    <row r="1548" spans="1:25" x14ac:dyDescent="0.25">
      <c r="A1548" t="s">
        <v>897</v>
      </c>
      <c r="B1548" t="s">
        <v>902</v>
      </c>
      <c r="C1548" t="s">
        <v>3168</v>
      </c>
      <c r="D1548" t="s">
        <v>3174</v>
      </c>
      <c r="E1548" t="s">
        <v>3175</v>
      </c>
      <c r="F1548">
        <v>3</v>
      </c>
      <c r="G1548" t="s">
        <v>6020</v>
      </c>
      <c r="H1548">
        <v>2024</v>
      </c>
      <c r="I1548" t="s">
        <v>4</v>
      </c>
      <c r="J1548" t="s">
        <v>6009</v>
      </c>
      <c r="K1548" t="s">
        <v>5</v>
      </c>
      <c r="L1548" t="s">
        <v>3171</v>
      </c>
      <c r="M1548" t="s">
        <v>3176</v>
      </c>
      <c r="O1548" t="s">
        <v>3176</v>
      </c>
      <c r="P1548" s="4">
        <f t="shared" si="72"/>
        <v>0</v>
      </c>
      <c r="Q1548" s="4"/>
      <c r="R1548" s="1">
        <f t="shared" si="73"/>
        <v>0</v>
      </c>
      <c r="S1548">
        <v>0</v>
      </c>
      <c r="T1548" t="s">
        <v>40</v>
      </c>
      <c r="U1548" t="str">
        <f t="shared" si="74"/>
        <v>yes</v>
      </c>
      <c r="V1548">
        <v>7220</v>
      </c>
      <c r="Y1548" t="s">
        <v>6006</v>
      </c>
    </row>
    <row r="1549" spans="1:25" x14ac:dyDescent="0.25">
      <c r="A1549" t="s">
        <v>897</v>
      </c>
      <c r="B1549" t="s">
        <v>902</v>
      </c>
      <c r="C1549" t="s">
        <v>3168</v>
      </c>
      <c r="D1549" t="s">
        <v>3177</v>
      </c>
      <c r="E1549" t="s">
        <v>3178</v>
      </c>
      <c r="F1549">
        <v>3</v>
      </c>
      <c r="G1549" t="s">
        <v>6020</v>
      </c>
      <c r="H1549">
        <v>2024</v>
      </c>
      <c r="I1549" t="s">
        <v>4</v>
      </c>
      <c r="J1549" t="s">
        <v>6009</v>
      </c>
      <c r="K1549" t="s">
        <v>2783</v>
      </c>
      <c r="L1549" t="s">
        <v>3171</v>
      </c>
      <c r="M1549" t="s">
        <v>3176</v>
      </c>
      <c r="O1549" t="s">
        <v>3176</v>
      </c>
      <c r="P1549" s="4">
        <f t="shared" si="72"/>
        <v>0</v>
      </c>
      <c r="Q1549" s="4"/>
      <c r="R1549" s="1">
        <f t="shared" si="73"/>
        <v>0</v>
      </c>
      <c r="S1549">
        <v>0</v>
      </c>
      <c r="T1549" t="s">
        <v>40</v>
      </c>
      <c r="U1549" t="str">
        <f t="shared" si="74"/>
        <v>yes</v>
      </c>
      <c r="V1549">
        <v>8465</v>
      </c>
      <c r="Y1549" t="s">
        <v>6006</v>
      </c>
    </row>
    <row r="1550" spans="1:25" x14ac:dyDescent="0.25">
      <c r="A1550" t="s">
        <v>897</v>
      </c>
      <c r="B1550" t="s">
        <v>902</v>
      </c>
      <c r="C1550" t="s">
        <v>3168</v>
      </c>
      <c r="D1550" t="s">
        <v>3179</v>
      </c>
      <c r="E1550" t="s">
        <v>3180</v>
      </c>
      <c r="F1550">
        <v>3</v>
      </c>
      <c r="G1550" t="s">
        <v>6020</v>
      </c>
      <c r="H1550">
        <v>2024</v>
      </c>
      <c r="I1550" t="s">
        <v>4</v>
      </c>
      <c r="J1550" t="s">
        <v>6009</v>
      </c>
      <c r="K1550" t="s">
        <v>5</v>
      </c>
      <c r="L1550" t="s">
        <v>3171</v>
      </c>
      <c r="M1550" t="s">
        <v>3172</v>
      </c>
      <c r="O1550" t="s">
        <v>3181</v>
      </c>
      <c r="P1550" s="4">
        <f t="shared" si="72"/>
        <v>0</v>
      </c>
      <c r="Q1550" s="4"/>
      <c r="R1550" s="1">
        <f t="shared" si="73"/>
        <v>0</v>
      </c>
      <c r="S1550">
        <v>0</v>
      </c>
      <c r="T1550" t="s">
        <v>40</v>
      </c>
      <c r="U1550" t="str">
        <f t="shared" si="74"/>
        <v>yes</v>
      </c>
      <c r="V1550">
        <v>5028</v>
      </c>
      <c r="Y1550" t="s">
        <v>6006</v>
      </c>
    </row>
    <row r="1551" spans="1:25" x14ac:dyDescent="0.25">
      <c r="A1551" t="s">
        <v>897</v>
      </c>
      <c r="B1551" t="s">
        <v>902</v>
      </c>
      <c r="C1551" t="s">
        <v>3168</v>
      </c>
      <c r="D1551" t="s">
        <v>3177</v>
      </c>
      <c r="E1551" t="s">
        <v>3182</v>
      </c>
      <c r="F1551">
        <v>3</v>
      </c>
      <c r="G1551" t="s">
        <v>6020</v>
      </c>
      <c r="H1551">
        <v>2024</v>
      </c>
      <c r="I1551" t="s">
        <v>4</v>
      </c>
      <c r="J1551" t="s">
        <v>6009</v>
      </c>
      <c r="K1551" t="s">
        <v>2783</v>
      </c>
      <c r="L1551" t="s">
        <v>3171</v>
      </c>
      <c r="M1551" t="s">
        <v>2780</v>
      </c>
      <c r="O1551" t="s">
        <v>2780</v>
      </c>
      <c r="P1551" s="4">
        <f t="shared" si="72"/>
        <v>0</v>
      </c>
      <c r="Q1551" s="4"/>
      <c r="R1551" s="1">
        <f t="shared" si="73"/>
        <v>0</v>
      </c>
      <c r="S1551">
        <v>0</v>
      </c>
      <c r="T1551" t="s">
        <v>40</v>
      </c>
      <c r="U1551" t="str">
        <f t="shared" si="74"/>
        <v>yes</v>
      </c>
      <c r="V1551">
        <v>29108</v>
      </c>
      <c r="Y1551" t="s">
        <v>6006</v>
      </c>
    </row>
    <row r="1552" spans="1:25" x14ac:dyDescent="0.25">
      <c r="A1552" t="s">
        <v>897</v>
      </c>
      <c r="B1552" t="s">
        <v>902</v>
      </c>
      <c r="C1552" t="s">
        <v>921</v>
      </c>
      <c r="D1552" t="s">
        <v>921</v>
      </c>
      <c r="E1552" t="s">
        <v>3183</v>
      </c>
      <c r="F1552">
        <v>3</v>
      </c>
      <c r="G1552" t="s">
        <v>6020</v>
      </c>
      <c r="H1552">
        <v>2024</v>
      </c>
      <c r="I1552" t="s">
        <v>4</v>
      </c>
      <c r="J1552" t="s">
        <v>6009</v>
      </c>
      <c r="K1552" t="s">
        <v>5</v>
      </c>
      <c r="L1552" t="s">
        <v>924</v>
      </c>
      <c r="P1552" s="4">
        <f t="shared" si="72"/>
        <v>2250</v>
      </c>
      <c r="Q1552" s="4">
        <v>2250</v>
      </c>
      <c r="R1552" s="1">
        <f t="shared" si="73"/>
        <v>1</v>
      </c>
      <c r="S1552">
        <v>1</v>
      </c>
      <c r="T1552" t="s">
        <v>979</v>
      </c>
      <c r="U1552" t="str">
        <f t="shared" si="74"/>
        <v>no</v>
      </c>
      <c r="Y1552" t="s">
        <v>6006</v>
      </c>
    </row>
    <row r="1553" spans="1:25" x14ac:dyDescent="0.25">
      <c r="A1553" t="s">
        <v>897</v>
      </c>
      <c r="B1553" t="s">
        <v>902</v>
      </c>
      <c r="C1553" t="s">
        <v>3184</v>
      </c>
      <c r="E1553" t="s">
        <v>3185</v>
      </c>
      <c r="F1553">
        <v>3</v>
      </c>
      <c r="G1553" t="s">
        <v>6020</v>
      </c>
      <c r="H1553">
        <v>2024</v>
      </c>
      <c r="I1553" t="s">
        <v>4</v>
      </c>
      <c r="J1553" t="s">
        <v>6009</v>
      </c>
      <c r="K1553" t="s">
        <v>5</v>
      </c>
      <c r="L1553" t="s">
        <v>3186</v>
      </c>
      <c r="O1553" t="s">
        <v>3187</v>
      </c>
      <c r="P1553" s="4">
        <f t="shared" si="72"/>
        <v>537.12</v>
      </c>
      <c r="Q1553" s="4">
        <v>537.12</v>
      </c>
      <c r="R1553" s="1">
        <f t="shared" si="73"/>
        <v>0.6</v>
      </c>
      <c r="S1553">
        <v>0.6</v>
      </c>
      <c r="T1553" t="s">
        <v>40</v>
      </c>
      <c r="U1553" t="str">
        <f t="shared" si="74"/>
        <v>yes</v>
      </c>
      <c r="V1553">
        <v>1285.9199999999998</v>
      </c>
      <c r="Y1553" t="s">
        <v>6006</v>
      </c>
    </row>
    <row r="1554" spans="1:25" x14ac:dyDescent="0.25">
      <c r="A1554" t="s">
        <v>897</v>
      </c>
      <c r="B1554" t="s">
        <v>898</v>
      </c>
      <c r="C1554" t="s">
        <v>931</v>
      </c>
      <c r="E1554" t="s">
        <v>3188</v>
      </c>
      <c r="F1554">
        <v>3</v>
      </c>
      <c r="G1554" t="s">
        <v>6020</v>
      </c>
      <c r="H1554">
        <v>2024</v>
      </c>
      <c r="I1554" t="s">
        <v>4</v>
      </c>
      <c r="J1554" t="s">
        <v>6009</v>
      </c>
      <c r="K1554" t="s">
        <v>5</v>
      </c>
      <c r="L1554" t="s">
        <v>934</v>
      </c>
      <c r="M1554" t="s">
        <v>3022</v>
      </c>
      <c r="N1554" t="s">
        <v>56</v>
      </c>
      <c r="P1554" s="4">
        <f t="shared" si="72"/>
        <v>15300</v>
      </c>
      <c r="Q1554" s="4">
        <v>15300</v>
      </c>
      <c r="R1554" s="1">
        <f t="shared" si="73"/>
        <v>0.17728852838933953</v>
      </c>
      <c r="S1554">
        <v>0.17728852838933953</v>
      </c>
      <c r="T1554" t="s">
        <v>979</v>
      </c>
      <c r="U1554" t="str">
        <f t="shared" si="74"/>
        <v>yes</v>
      </c>
      <c r="V1554">
        <v>86300</v>
      </c>
      <c r="Y1554" t="s">
        <v>6006</v>
      </c>
    </row>
    <row r="1555" spans="1:25" x14ac:dyDescent="0.25">
      <c r="A1555" t="s">
        <v>897</v>
      </c>
      <c r="B1555" t="s">
        <v>898</v>
      </c>
      <c r="C1555" t="s">
        <v>931</v>
      </c>
      <c r="D1555" t="s">
        <v>940</v>
      </c>
      <c r="E1555" t="s">
        <v>3189</v>
      </c>
      <c r="F1555">
        <v>4</v>
      </c>
      <c r="G1555" t="s">
        <v>6021</v>
      </c>
      <c r="H1555">
        <v>2025</v>
      </c>
      <c r="I1555" t="s">
        <v>4</v>
      </c>
      <c r="J1555" t="s">
        <v>6009</v>
      </c>
      <c r="K1555" t="s">
        <v>5</v>
      </c>
      <c r="L1555" t="s">
        <v>934</v>
      </c>
      <c r="M1555" t="s">
        <v>3190</v>
      </c>
      <c r="P1555" s="4">
        <f t="shared" si="72"/>
        <v>1000</v>
      </c>
      <c r="Q1555" s="4">
        <v>1000</v>
      </c>
      <c r="R1555" s="1">
        <f t="shared" si="73"/>
        <v>0.5</v>
      </c>
      <c r="S1555">
        <v>0.5</v>
      </c>
      <c r="T1555" t="s">
        <v>40</v>
      </c>
      <c r="U1555" t="str">
        <f t="shared" si="74"/>
        <v>yes</v>
      </c>
      <c r="V1555">
        <v>2000</v>
      </c>
      <c r="Y1555" t="s">
        <v>6006</v>
      </c>
    </row>
    <row r="1556" spans="1:25" x14ac:dyDescent="0.25">
      <c r="A1556" t="s">
        <v>897</v>
      </c>
      <c r="B1556" t="s">
        <v>902</v>
      </c>
      <c r="C1556" t="s">
        <v>942</v>
      </c>
      <c r="E1556" t="s">
        <v>3191</v>
      </c>
      <c r="F1556">
        <v>4</v>
      </c>
      <c r="G1556" t="s">
        <v>6021</v>
      </c>
      <c r="H1556">
        <v>2025</v>
      </c>
      <c r="I1556" t="s">
        <v>4</v>
      </c>
      <c r="J1556" t="s">
        <v>6009</v>
      </c>
      <c r="K1556" t="s">
        <v>5</v>
      </c>
      <c r="L1556" t="s">
        <v>946</v>
      </c>
      <c r="M1556" t="s">
        <v>3192</v>
      </c>
      <c r="O1556" t="s">
        <v>3193</v>
      </c>
      <c r="P1556" s="4">
        <f t="shared" si="72"/>
        <v>1702.624</v>
      </c>
      <c r="Q1556" s="4">
        <v>1702.624</v>
      </c>
      <c r="R1556" s="1">
        <f t="shared" si="73"/>
        <v>0.08</v>
      </c>
      <c r="S1556">
        <v>0.08</v>
      </c>
      <c r="T1556" t="s">
        <v>40</v>
      </c>
      <c r="U1556" t="str">
        <f t="shared" si="74"/>
        <v>yes</v>
      </c>
      <c r="V1556">
        <v>21282.799999999999</v>
      </c>
      <c r="Y1556" t="s">
        <v>6006</v>
      </c>
    </row>
    <row r="1557" spans="1:25" x14ac:dyDescent="0.25">
      <c r="A1557" t="s">
        <v>897</v>
      </c>
      <c r="B1557" t="s">
        <v>902</v>
      </c>
      <c r="C1557" t="s">
        <v>948</v>
      </c>
      <c r="D1557" t="s">
        <v>3194</v>
      </c>
      <c r="E1557" t="s">
        <v>3195</v>
      </c>
      <c r="F1557">
        <v>3</v>
      </c>
      <c r="G1557" t="s">
        <v>6020</v>
      </c>
      <c r="H1557">
        <v>2025</v>
      </c>
      <c r="I1557" t="s">
        <v>4</v>
      </c>
      <c r="J1557" t="s">
        <v>6009</v>
      </c>
      <c r="K1557" t="s">
        <v>5</v>
      </c>
      <c r="L1557" t="s">
        <v>951</v>
      </c>
      <c r="O1557" t="s">
        <v>3196</v>
      </c>
      <c r="P1557" s="4">
        <f t="shared" si="72"/>
        <v>7560</v>
      </c>
      <c r="Q1557" s="4">
        <v>7560</v>
      </c>
      <c r="R1557" s="1">
        <f t="shared" si="73"/>
        <v>0.5</v>
      </c>
      <c r="S1557">
        <v>0.5</v>
      </c>
      <c r="T1557" t="s">
        <v>40</v>
      </c>
      <c r="U1557" t="str">
        <f t="shared" si="74"/>
        <v>yes</v>
      </c>
      <c r="V1557">
        <v>15120</v>
      </c>
      <c r="Y1557" t="s">
        <v>6006</v>
      </c>
    </row>
    <row r="1558" spans="1:25" x14ac:dyDescent="0.25">
      <c r="A1558" t="s">
        <v>897</v>
      </c>
      <c r="B1558" t="s">
        <v>902</v>
      </c>
      <c r="C1558" t="s">
        <v>953</v>
      </c>
      <c r="D1558" t="s">
        <v>3197</v>
      </c>
      <c r="E1558" t="s">
        <v>3198</v>
      </c>
      <c r="F1558">
        <v>4</v>
      </c>
      <c r="G1558" t="s">
        <v>6021</v>
      </c>
      <c r="H1558">
        <v>2025</v>
      </c>
      <c r="I1558" t="s">
        <v>4</v>
      </c>
      <c r="J1558" t="s">
        <v>6009</v>
      </c>
      <c r="K1558" t="s">
        <v>5</v>
      </c>
      <c r="L1558" t="s">
        <v>956</v>
      </c>
      <c r="O1558" t="s">
        <v>3199</v>
      </c>
      <c r="P1558" s="4">
        <f t="shared" si="72"/>
        <v>0</v>
      </c>
      <c r="Q1558" s="4"/>
      <c r="R1558" s="1">
        <f t="shared" si="73"/>
        <v>0</v>
      </c>
      <c r="S1558" t="s">
        <v>68</v>
      </c>
      <c r="T1558" t="s">
        <v>40</v>
      </c>
      <c r="U1558" t="str">
        <f t="shared" si="74"/>
        <v>yes</v>
      </c>
      <c r="V1558">
        <v>15322</v>
      </c>
      <c r="Y1558" t="s">
        <v>6006</v>
      </c>
    </row>
    <row r="1559" spans="1:25" x14ac:dyDescent="0.25">
      <c r="A1559" t="s">
        <v>897</v>
      </c>
      <c r="B1559" t="s">
        <v>902</v>
      </c>
      <c r="C1559" t="s">
        <v>953</v>
      </c>
      <c r="E1559" t="s">
        <v>3200</v>
      </c>
      <c r="F1559">
        <v>4</v>
      </c>
      <c r="G1559" t="s">
        <v>6021</v>
      </c>
      <c r="H1559">
        <v>2025</v>
      </c>
      <c r="I1559" t="s">
        <v>4</v>
      </c>
      <c r="J1559" t="s">
        <v>6009</v>
      </c>
      <c r="K1559" t="s">
        <v>5</v>
      </c>
      <c r="L1559" t="s">
        <v>956</v>
      </c>
      <c r="P1559" s="4">
        <f t="shared" si="72"/>
        <v>0</v>
      </c>
      <c r="Q1559" s="4"/>
      <c r="R1559" s="1">
        <f t="shared" si="73"/>
        <v>0</v>
      </c>
      <c r="S1559" t="s">
        <v>68</v>
      </c>
      <c r="T1559" t="s">
        <v>40</v>
      </c>
      <c r="U1559" t="str">
        <f t="shared" si="74"/>
        <v>yes</v>
      </c>
      <c r="V1559">
        <v>9000</v>
      </c>
      <c r="Y1559" t="s">
        <v>6006</v>
      </c>
    </row>
    <row r="1560" spans="1:25" x14ac:dyDescent="0.25">
      <c r="A1560" t="s">
        <v>897</v>
      </c>
      <c r="B1560" t="s">
        <v>902</v>
      </c>
      <c r="C1560" t="s">
        <v>953</v>
      </c>
      <c r="E1560" t="s">
        <v>3201</v>
      </c>
      <c r="F1560">
        <v>4</v>
      </c>
      <c r="G1560" t="s">
        <v>6021</v>
      </c>
      <c r="H1560">
        <v>2025</v>
      </c>
      <c r="I1560" t="s">
        <v>4</v>
      </c>
      <c r="J1560" t="s">
        <v>6009</v>
      </c>
      <c r="K1560" t="s">
        <v>5</v>
      </c>
      <c r="L1560" t="s">
        <v>956</v>
      </c>
      <c r="P1560" s="4">
        <f t="shared" si="72"/>
        <v>0</v>
      </c>
      <c r="Q1560" s="4"/>
      <c r="R1560" s="1">
        <f t="shared" si="73"/>
        <v>0</v>
      </c>
      <c r="S1560" t="s">
        <v>68</v>
      </c>
      <c r="T1560" t="s">
        <v>40</v>
      </c>
      <c r="U1560" t="str">
        <f t="shared" si="74"/>
        <v>yes</v>
      </c>
      <c r="V1560">
        <v>14000</v>
      </c>
      <c r="Y1560" t="s">
        <v>6006</v>
      </c>
    </row>
    <row r="1561" spans="1:25" x14ac:dyDescent="0.25">
      <c r="A1561" t="s">
        <v>981</v>
      </c>
      <c r="B1561" t="s">
        <v>1002</v>
      </c>
      <c r="C1561" t="s">
        <v>1003</v>
      </c>
      <c r="E1561" t="s">
        <v>3202</v>
      </c>
      <c r="F1561">
        <v>4</v>
      </c>
      <c r="G1561" t="s">
        <v>6021</v>
      </c>
      <c r="H1561">
        <v>2025</v>
      </c>
      <c r="I1561" t="s">
        <v>4</v>
      </c>
      <c r="J1561" t="s">
        <v>6009</v>
      </c>
      <c r="K1561" t="s">
        <v>5</v>
      </c>
      <c r="L1561" t="s">
        <v>1005</v>
      </c>
      <c r="O1561" t="s">
        <v>3203</v>
      </c>
      <c r="P1561" s="4">
        <f t="shared" si="72"/>
        <v>0</v>
      </c>
      <c r="Q1561" s="4"/>
      <c r="R1561" s="1">
        <f t="shared" si="73"/>
        <v>0</v>
      </c>
      <c r="U1561" t="str">
        <f t="shared" si="74"/>
        <v>yes</v>
      </c>
      <c r="Y1561" t="s">
        <v>6006</v>
      </c>
    </row>
    <row r="1562" spans="1:25" x14ac:dyDescent="0.25">
      <c r="A1562" t="s">
        <v>981</v>
      </c>
      <c r="B1562" t="s">
        <v>1002</v>
      </c>
      <c r="C1562" t="s">
        <v>1023</v>
      </c>
      <c r="E1562" t="s">
        <v>3204</v>
      </c>
      <c r="F1562">
        <v>3</v>
      </c>
      <c r="G1562" t="s">
        <v>6020</v>
      </c>
      <c r="H1562">
        <v>2024</v>
      </c>
      <c r="I1562" t="s">
        <v>4</v>
      </c>
      <c r="J1562" t="s">
        <v>6009</v>
      </c>
      <c r="K1562" t="s">
        <v>5</v>
      </c>
      <c r="L1562" t="s">
        <v>1218</v>
      </c>
      <c r="P1562" s="4">
        <f t="shared" si="72"/>
        <v>240</v>
      </c>
      <c r="Q1562" s="4">
        <v>240</v>
      </c>
      <c r="R1562" s="1">
        <f t="shared" si="73"/>
        <v>1</v>
      </c>
      <c r="S1562">
        <v>1</v>
      </c>
      <c r="T1562" t="s">
        <v>7</v>
      </c>
      <c r="U1562" t="str">
        <f t="shared" si="74"/>
        <v>no</v>
      </c>
      <c r="Y1562" t="s">
        <v>6006</v>
      </c>
    </row>
    <row r="1563" spans="1:25" x14ac:dyDescent="0.25">
      <c r="A1563" t="s">
        <v>981</v>
      </c>
      <c r="B1563" t="s">
        <v>982</v>
      </c>
      <c r="C1563" t="s">
        <v>1027</v>
      </c>
      <c r="E1563" t="s">
        <v>3205</v>
      </c>
      <c r="F1563">
        <v>3</v>
      </c>
      <c r="G1563" t="s">
        <v>6020</v>
      </c>
      <c r="H1563">
        <v>2024</v>
      </c>
      <c r="I1563" t="s">
        <v>4</v>
      </c>
      <c r="J1563" t="s">
        <v>6009</v>
      </c>
      <c r="K1563" t="s">
        <v>5</v>
      </c>
      <c r="L1563" t="s">
        <v>1029</v>
      </c>
      <c r="M1563" t="s">
        <v>3206</v>
      </c>
      <c r="O1563" t="s">
        <v>3207</v>
      </c>
      <c r="P1563" s="4">
        <f t="shared" si="72"/>
        <v>499.5</v>
      </c>
      <c r="Q1563" s="4">
        <v>499.5</v>
      </c>
      <c r="R1563" s="1">
        <f t="shared" si="73"/>
        <v>1</v>
      </c>
      <c r="S1563">
        <v>1</v>
      </c>
      <c r="T1563" t="s">
        <v>7</v>
      </c>
      <c r="U1563" t="str">
        <f t="shared" si="74"/>
        <v>no</v>
      </c>
      <c r="Y1563" t="s">
        <v>6006</v>
      </c>
    </row>
    <row r="1564" spans="1:25" x14ac:dyDescent="0.25">
      <c r="A1564" t="s">
        <v>981</v>
      </c>
      <c r="B1564" t="s">
        <v>992</v>
      </c>
      <c r="C1564" t="s">
        <v>3208</v>
      </c>
      <c r="E1564" t="s">
        <v>3209</v>
      </c>
      <c r="F1564">
        <v>3</v>
      </c>
      <c r="G1564" t="s">
        <v>6020</v>
      </c>
      <c r="H1564">
        <v>2024</v>
      </c>
      <c r="I1564" t="s">
        <v>4</v>
      </c>
      <c r="J1564" t="s">
        <v>6009</v>
      </c>
      <c r="K1564" t="s">
        <v>5</v>
      </c>
      <c r="L1564" t="s">
        <v>3210</v>
      </c>
      <c r="M1564" t="s">
        <v>3211</v>
      </c>
      <c r="O1564" t="s">
        <v>3211</v>
      </c>
      <c r="P1564" s="4">
        <f t="shared" si="72"/>
        <v>12222.5</v>
      </c>
      <c r="Q1564" s="4">
        <v>12222.5</v>
      </c>
      <c r="R1564" s="1">
        <f t="shared" si="73"/>
        <v>0.5</v>
      </c>
      <c r="S1564">
        <v>0.5</v>
      </c>
      <c r="T1564" t="s">
        <v>40</v>
      </c>
      <c r="U1564" t="str">
        <f t="shared" si="74"/>
        <v>yes</v>
      </c>
      <c r="V1564">
        <v>12222</v>
      </c>
      <c r="Y1564" t="s">
        <v>6006</v>
      </c>
    </row>
    <row r="1565" spans="1:25" x14ac:dyDescent="0.25">
      <c r="A1565" t="s">
        <v>981</v>
      </c>
      <c r="B1565" t="s">
        <v>992</v>
      </c>
      <c r="C1565" t="s">
        <v>3208</v>
      </c>
      <c r="D1565" t="s">
        <v>3212</v>
      </c>
      <c r="E1565" t="s">
        <v>3213</v>
      </c>
      <c r="F1565">
        <v>3</v>
      </c>
      <c r="G1565" t="s">
        <v>6020</v>
      </c>
      <c r="H1565">
        <v>2024</v>
      </c>
      <c r="I1565" t="s">
        <v>4</v>
      </c>
      <c r="J1565" t="s">
        <v>6009</v>
      </c>
      <c r="K1565" t="s">
        <v>5</v>
      </c>
      <c r="L1565" t="s">
        <v>3214</v>
      </c>
      <c r="M1565" t="s">
        <v>3215</v>
      </c>
      <c r="O1565" t="s">
        <v>3216</v>
      </c>
      <c r="P1565" s="4">
        <f t="shared" si="72"/>
        <v>2495</v>
      </c>
      <c r="Q1565" s="4">
        <v>2495</v>
      </c>
      <c r="R1565" s="1">
        <f t="shared" si="73"/>
        <v>5.8023255813953491E-2</v>
      </c>
      <c r="S1565">
        <v>5.8023255813953491E-2</v>
      </c>
      <c r="T1565" t="s">
        <v>7</v>
      </c>
      <c r="U1565" t="str">
        <f t="shared" si="74"/>
        <v>yes</v>
      </c>
      <c r="V1565">
        <v>43000</v>
      </c>
      <c r="Y1565" t="s">
        <v>6006</v>
      </c>
    </row>
    <row r="1566" spans="1:25" x14ac:dyDescent="0.25">
      <c r="A1566" t="s">
        <v>981</v>
      </c>
      <c r="B1566" t="s">
        <v>982</v>
      </c>
      <c r="C1566" t="s">
        <v>1054</v>
      </c>
      <c r="D1566" t="s">
        <v>1060</v>
      </c>
      <c r="E1566" t="s">
        <v>3217</v>
      </c>
      <c r="F1566">
        <v>4</v>
      </c>
      <c r="G1566" t="s">
        <v>6021</v>
      </c>
      <c r="H1566">
        <v>2025</v>
      </c>
      <c r="I1566" t="s">
        <v>4</v>
      </c>
      <c r="J1566" t="s">
        <v>6009</v>
      </c>
      <c r="K1566" t="s">
        <v>5</v>
      </c>
      <c r="L1566" t="s">
        <v>1062</v>
      </c>
      <c r="M1566" t="s">
        <v>3218</v>
      </c>
      <c r="P1566" s="4">
        <f t="shared" si="72"/>
        <v>9900</v>
      </c>
      <c r="Q1566" s="4">
        <v>9900</v>
      </c>
      <c r="R1566" s="1">
        <f t="shared" si="73"/>
        <v>1</v>
      </c>
      <c r="S1566">
        <v>1</v>
      </c>
      <c r="T1566" t="s">
        <v>40</v>
      </c>
      <c r="U1566" t="str">
        <f t="shared" si="74"/>
        <v>no</v>
      </c>
      <c r="Y1566" t="s">
        <v>6006</v>
      </c>
    </row>
    <row r="1567" spans="1:25" x14ac:dyDescent="0.25">
      <c r="A1567" t="s">
        <v>981</v>
      </c>
      <c r="B1567" t="s">
        <v>992</v>
      </c>
      <c r="C1567" t="s">
        <v>1064</v>
      </c>
      <c r="D1567" t="s">
        <v>3219</v>
      </c>
      <c r="E1567" t="s">
        <v>3220</v>
      </c>
      <c r="F1567">
        <v>4</v>
      </c>
      <c r="G1567" t="s">
        <v>6021</v>
      </c>
      <c r="H1567">
        <v>2025</v>
      </c>
      <c r="I1567" t="s">
        <v>4</v>
      </c>
      <c r="J1567" t="s">
        <v>6009</v>
      </c>
      <c r="K1567" t="s">
        <v>5</v>
      </c>
      <c r="L1567" t="s">
        <v>2596</v>
      </c>
      <c r="M1567" t="s">
        <v>3221</v>
      </c>
      <c r="O1567" t="s">
        <v>3221</v>
      </c>
      <c r="P1567" s="4">
        <f t="shared" si="72"/>
        <v>0</v>
      </c>
      <c r="Q1567" s="4"/>
      <c r="R1567" s="1">
        <f t="shared" si="73"/>
        <v>0.5</v>
      </c>
      <c r="S1567">
        <v>0.5</v>
      </c>
      <c r="T1567" t="s">
        <v>40</v>
      </c>
      <c r="U1567" t="str">
        <f t="shared" si="74"/>
        <v>yes</v>
      </c>
      <c r="V1567">
        <v>25000</v>
      </c>
      <c r="Y1567" t="s">
        <v>6006</v>
      </c>
    </row>
    <row r="1568" spans="1:25" x14ac:dyDescent="0.25">
      <c r="A1568" t="s">
        <v>981</v>
      </c>
      <c r="B1568" t="s">
        <v>992</v>
      </c>
      <c r="C1568" t="s">
        <v>1082</v>
      </c>
      <c r="D1568" t="s">
        <v>3222</v>
      </c>
      <c r="E1568" t="s">
        <v>3223</v>
      </c>
      <c r="F1568">
        <v>3</v>
      </c>
      <c r="G1568" t="s">
        <v>6020</v>
      </c>
      <c r="H1568">
        <v>2024</v>
      </c>
      <c r="I1568" t="s">
        <v>4</v>
      </c>
      <c r="J1568" t="s">
        <v>6009</v>
      </c>
      <c r="K1568" t="s">
        <v>5</v>
      </c>
      <c r="L1568" t="s">
        <v>1073</v>
      </c>
      <c r="M1568" t="s">
        <v>3224</v>
      </c>
      <c r="O1568" t="s">
        <v>3225</v>
      </c>
      <c r="P1568" s="4">
        <f t="shared" si="72"/>
        <v>4400</v>
      </c>
      <c r="Q1568" s="4">
        <v>4400</v>
      </c>
      <c r="R1568" s="1">
        <f t="shared" si="73"/>
        <v>0.2</v>
      </c>
      <c r="S1568">
        <v>0.2</v>
      </c>
      <c r="T1568" t="s">
        <v>40</v>
      </c>
      <c r="U1568" t="str">
        <f t="shared" si="74"/>
        <v>yes</v>
      </c>
      <c r="V1568">
        <v>22000</v>
      </c>
      <c r="Y1568" t="s">
        <v>6006</v>
      </c>
    </row>
    <row r="1569" spans="1:25" x14ac:dyDescent="0.25">
      <c r="A1569" t="s">
        <v>981</v>
      </c>
      <c r="B1569" t="s">
        <v>1049</v>
      </c>
      <c r="C1569" t="s">
        <v>1131</v>
      </c>
      <c r="E1569" t="s">
        <v>3226</v>
      </c>
      <c r="F1569">
        <v>3</v>
      </c>
      <c r="G1569" t="s">
        <v>6020</v>
      </c>
      <c r="H1569">
        <v>2025</v>
      </c>
      <c r="I1569" t="s">
        <v>4</v>
      </c>
      <c r="J1569" t="s">
        <v>6009</v>
      </c>
      <c r="K1569" t="s">
        <v>5</v>
      </c>
      <c r="L1569" t="s">
        <v>1133</v>
      </c>
      <c r="M1569" t="s">
        <v>3022</v>
      </c>
      <c r="O1569" t="s">
        <v>3227</v>
      </c>
      <c r="P1569" s="4">
        <f t="shared" si="72"/>
        <v>12375</v>
      </c>
      <c r="Q1569" s="4">
        <v>12375</v>
      </c>
      <c r="R1569" s="1">
        <f t="shared" si="73"/>
        <v>0.5</v>
      </c>
      <c r="S1569">
        <v>0.5</v>
      </c>
      <c r="T1569" t="s">
        <v>40</v>
      </c>
      <c r="U1569" t="str">
        <f t="shared" si="74"/>
        <v>yes</v>
      </c>
      <c r="V1569">
        <v>31010</v>
      </c>
      <c r="Y1569" t="s">
        <v>6006</v>
      </c>
    </row>
    <row r="1570" spans="1:25" x14ac:dyDescent="0.25">
      <c r="A1570" t="s">
        <v>981</v>
      </c>
      <c r="B1570" t="s">
        <v>1049</v>
      </c>
      <c r="C1570" t="s">
        <v>1131</v>
      </c>
      <c r="D1570" t="s">
        <v>3228</v>
      </c>
      <c r="E1570" t="s">
        <v>3229</v>
      </c>
      <c r="F1570">
        <v>4</v>
      </c>
      <c r="G1570" t="s">
        <v>6021</v>
      </c>
      <c r="H1570">
        <v>2025</v>
      </c>
      <c r="I1570" t="s">
        <v>4</v>
      </c>
      <c r="J1570" t="s">
        <v>2789</v>
      </c>
      <c r="K1570" t="s">
        <v>5</v>
      </c>
      <c r="L1570" t="s">
        <v>3230</v>
      </c>
      <c r="P1570" s="4">
        <f t="shared" si="72"/>
        <v>450</v>
      </c>
      <c r="Q1570" s="4">
        <v>450</v>
      </c>
      <c r="R1570" s="1">
        <f t="shared" si="73"/>
        <v>1</v>
      </c>
      <c r="S1570">
        <v>1</v>
      </c>
      <c r="T1570" t="s">
        <v>7</v>
      </c>
      <c r="U1570" t="str">
        <f t="shared" si="74"/>
        <v>no</v>
      </c>
      <c r="Y1570" t="s">
        <v>6006</v>
      </c>
    </row>
    <row r="1571" spans="1:25" x14ac:dyDescent="0.25">
      <c r="A1571" t="s">
        <v>981</v>
      </c>
      <c r="B1571" t="s">
        <v>992</v>
      </c>
      <c r="C1571" t="s">
        <v>3231</v>
      </c>
      <c r="D1571" t="s">
        <v>3232</v>
      </c>
      <c r="E1571" t="s">
        <v>3233</v>
      </c>
      <c r="F1571">
        <v>3</v>
      </c>
      <c r="G1571" t="s">
        <v>6020</v>
      </c>
      <c r="H1571">
        <v>2024</v>
      </c>
      <c r="I1571" t="s">
        <v>4</v>
      </c>
      <c r="J1571" t="s">
        <v>6009</v>
      </c>
      <c r="K1571" t="s">
        <v>5</v>
      </c>
      <c r="L1571" t="s">
        <v>3234</v>
      </c>
      <c r="M1571" t="s">
        <v>3235</v>
      </c>
      <c r="P1571" s="4">
        <f t="shared" si="72"/>
        <v>4750</v>
      </c>
      <c r="Q1571" s="4">
        <v>4750</v>
      </c>
      <c r="R1571" s="1">
        <f t="shared" si="73"/>
        <v>0.5</v>
      </c>
      <c r="S1571">
        <v>0.5</v>
      </c>
      <c r="T1571" t="s">
        <v>40</v>
      </c>
      <c r="U1571" t="str">
        <f t="shared" si="74"/>
        <v>yes</v>
      </c>
      <c r="V1571">
        <v>9500</v>
      </c>
      <c r="Y1571" t="s">
        <v>6006</v>
      </c>
    </row>
    <row r="1572" spans="1:25" x14ac:dyDescent="0.25">
      <c r="A1572" t="s">
        <v>981</v>
      </c>
      <c r="B1572" t="s">
        <v>1002</v>
      </c>
      <c r="C1572" t="s">
        <v>1158</v>
      </c>
      <c r="E1572" t="s">
        <v>3236</v>
      </c>
      <c r="F1572">
        <v>4</v>
      </c>
      <c r="G1572" t="s">
        <v>6021</v>
      </c>
      <c r="H1572">
        <v>2025</v>
      </c>
      <c r="I1572" t="s">
        <v>4</v>
      </c>
      <c r="J1572" t="s">
        <v>6009</v>
      </c>
      <c r="K1572" t="s">
        <v>5</v>
      </c>
      <c r="L1572" t="s">
        <v>1161</v>
      </c>
      <c r="P1572" s="4">
        <f t="shared" si="72"/>
        <v>0</v>
      </c>
      <c r="Q1572" s="4"/>
      <c r="R1572" s="1">
        <f t="shared" si="73"/>
        <v>0.5</v>
      </c>
      <c r="S1572">
        <v>0.5</v>
      </c>
      <c r="T1572" t="s">
        <v>40</v>
      </c>
      <c r="U1572" t="str">
        <f t="shared" si="74"/>
        <v>yes</v>
      </c>
      <c r="Y1572" t="s">
        <v>6006</v>
      </c>
    </row>
    <row r="1573" spans="1:25" x14ac:dyDescent="0.25">
      <c r="A1573" t="s">
        <v>981</v>
      </c>
      <c r="B1573" t="s">
        <v>992</v>
      </c>
      <c r="C1573" t="s">
        <v>1170</v>
      </c>
      <c r="E1573" t="s">
        <v>3237</v>
      </c>
      <c r="F1573">
        <v>4</v>
      </c>
      <c r="G1573" t="s">
        <v>6021</v>
      </c>
      <c r="H1573">
        <v>2025</v>
      </c>
      <c r="I1573" t="s">
        <v>4</v>
      </c>
      <c r="J1573" t="s">
        <v>6009</v>
      </c>
      <c r="K1573" t="s">
        <v>5</v>
      </c>
      <c r="L1573" t="s">
        <v>2596</v>
      </c>
      <c r="M1573" t="s">
        <v>3221</v>
      </c>
      <c r="O1573" t="s">
        <v>3221</v>
      </c>
      <c r="P1573" s="4">
        <f t="shared" si="72"/>
        <v>12500</v>
      </c>
      <c r="Q1573" s="4">
        <v>12500</v>
      </c>
      <c r="R1573" s="1">
        <f t="shared" si="73"/>
        <v>0.5</v>
      </c>
      <c r="S1573">
        <v>0.5</v>
      </c>
      <c r="T1573" t="s">
        <v>40</v>
      </c>
      <c r="U1573" t="str">
        <f t="shared" si="74"/>
        <v>yes</v>
      </c>
      <c r="V1573">
        <v>25000</v>
      </c>
      <c r="Y1573" t="s">
        <v>6006</v>
      </c>
    </row>
    <row r="1574" spans="1:25" x14ac:dyDescent="0.25">
      <c r="A1574" t="s">
        <v>981</v>
      </c>
      <c r="B1574" t="s">
        <v>982</v>
      </c>
      <c r="C1574" t="s">
        <v>1187</v>
      </c>
      <c r="D1574" t="s">
        <v>3238</v>
      </c>
      <c r="E1574" t="s">
        <v>3239</v>
      </c>
      <c r="F1574">
        <v>4</v>
      </c>
      <c r="G1574" t="s">
        <v>6021</v>
      </c>
      <c r="H1574">
        <v>2025</v>
      </c>
      <c r="I1574" t="s">
        <v>4</v>
      </c>
      <c r="J1574" t="s">
        <v>6009</v>
      </c>
      <c r="K1574" t="s">
        <v>5</v>
      </c>
      <c r="L1574" t="s">
        <v>1190</v>
      </c>
      <c r="M1574" t="s">
        <v>3240</v>
      </c>
      <c r="O1574" t="s">
        <v>3240</v>
      </c>
      <c r="P1574" s="4">
        <f t="shared" si="72"/>
        <v>0</v>
      </c>
      <c r="Q1574" s="4"/>
      <c r="R1574" s="1">
        <f t="shared" si="73"/>
        <v>0</v>
      </c>
      <c r="S1574" t="s">
        <v>68</v>
      </c>
      <c r="T1574" t="s">
        <v>40</v>
      </c>
      <c r="U1574" t="str">
        <f t="shared" si="74"/>
        <v>yes</v>
      </c>
      <c r="V1574">
        <v>12800</v>
      </c>
      <c r="Y1574" t="s">
        <v>6006</v>
      </c>
    </row>
    <row r="1575" spans="1:25" x14ac:dyDescent="0.25">
      <c r="A1575" t="s">
        <v>981</v>
      </c>
      <c r="B1575" t="s">
        <v>992</v>
      </c>
      <c r="C1575" t="s">
        <v>1204</v>
      </c>
      <c r="E1575" t="s">
        <v>3241</v>
      </c>
      <c r="F1575">
        <v>4</v>
      </c>
      <c r="G1575" t="s">
        <v>6021</v>
      </c>
      <c r="H1575">
        <v>2025</v>
      </c>
      <c r="I1575" t="s">
        <v>4</v>
      </c>
      <c r="J1575" t="s">
        <v>6009</v>
      </c>
      <c r="K1575" t="s">
        <v>5</v>
      </c>
      <c r="L1575" t="s">
        <v>2596</v>
      </c>
      <c r="M1575" t="s">
        <v>3158</v>
      </c>
      <c r="O1575" t="s">
        <v>3158</v>
      </c>
      <c r="P1575" s="4">
        <f t="shared" si="72"/>
        <v>0</v>
      </c>
      <c r="Q1575" s="4"/>
      <c r="R1575" s="1">
        <f t="shared" si="73"/>
        <v>0.5</v>
      </c>
      <c r="S1575">
        <v>0.5</v>
      </c>
      <c r="T1575" t="s">
        <v>40</v>
      </c>
      <c r="U1575" t="str">
        <f t="shared" si="74"/>
        <v>yes</v>
      </c>
      <c r="V1575" t="s">
        <v>2939</v>
      </c>
      <c r="Y1575" t="s">
        <v>6006</v>
      </c>
    </row>
    <row r="1576" spans="1:25" x14ac:dyDescent="0.25">
      <c r="A1576" t="s">
        <v>981</v>
      </c>
      <c r="B1576" t="s">
        <v>1002</v>
      </c>
      <c r="C1576" s="3" t="s">
        <v>3422</v>
      </c>
      <c r="E1576" t="s">
        <v>3242</v>
      </c>
      <c r="F1576">
        <v>4</v>
      </c>
      <c r="G1576" t="s">
        <v>6021</v>
      </c>
      <c r="H1576">
        <v>2025</v>
      </c>
      <c r="I1576" t="s">
        <v>4</v>
      </c>
      <c r="J1576" t="s">
        <v>6009</v>
      </c>
      <c r="K1576" t="s">
        <v>5</v>
      </c>
      <c r="L1576" t="s">
        <v>3243</v>
      </c>
      <c r="P1576" s="4">
        <f t="shared" si="72"/>
        <v>0</v>
      </c>
      <c r="Q1576" s="4"/>
      <c r="R1576" s="1">
        <f t="shared" si="73"/>
        <v>1</v>
      </c>
      <c r="S1576">
        <v>1</v>
      </c>
      <c r="T1576" t="s">
        <v>68</v>
      </c>
      <c r="U1576" t="str">
        <f t="shared" si="74"/>
        <v>no</v>
      </c>
      <c r="Y1576" t="s">
        <v>6006</v>
      </c>
    </row>
    <row r="1577" spans="1:25" x14ac:dyDescent="0.25">
      <c r="A1577" t="s">
        <v>981</v>
      </c>
      <c r="B1577" t="s">
        <v>1002</v>
      </c>
      <c r="C1577" s="3" t="s">
        <v>3422</v>
      </c>
      <c r="E1577" t="s">
        <v>3244</v>
      </c>
      <c r="F1577">
        <v>4</v>
      </c>
      <c r="G1577" t="s">
        <v>6021</v>
      </c>
      <c r="H1577">
        <v>2026</v>
      </c>
      <c r="I1577" t="s">
        <v>4</v>
      </c>
      <c r="J1577" t="s">
        <v>6009</v>
      </c>
      <c r="K1577" t="s">
        <v>5</v>
      </c>
      <c r="L1577" t="s">
        <v>3245</v>
      </c>
      <c r="O1577" t="s">
        <v>3246</v>
      </c>
      <c r="P1577" s="4">
        <f t="shared" si="72"/>
        <v>0</v>
      </c>
      <c r="Q1577" s="4"/>
      <c r="R1577" s="1">
        <f t="shared" si="73"/>
        <v>0</v>
      </c>
      <c r="S1577" t="s">
        <v>68</v>
      </c>
      <c r="T1577" t="s">
        <v>40</v>
      </c>
      <c r="U1577" t="str">
        <f t="shared" si="74"/>
        <v>yes</v>
      </c>
      <c r="V1577">
        <v>18000</v>
      </c>
      <c r="Y1577" t="s">
        <v>6006</v>
      </c>
    </row>
    <row r="1578" spans="1:25" x14ac:dyDescent="0.25">
      <c r="A1578" t="s">
        <v>981</v>
      </c>
      <c r="B1578" t="s">
        <v>1049</v>
      </c>
      <c r="C1578" t="s">
        <v>1222</v>
      </c>
      <c r="E1578" t="s">
        <v>3247</v>
      </c>
      <c r="F1578">
        <v>3</v>
      </c>
      <c r="G1578" t="s">
        <v>6020</v>
      </c>
      <c r="H1578">
        <v>2024</v>
      </c>
      <c r="I1578" t="s">
        <v>4</v>
      </c>
      <c r="J1578" t="s">
        <v>6009</v>
      </c>
      <c r="K1578" t="s">
        <v>5</v>
      </c>
      <c r="L1578" t="s">
        <v>1224</v>
      </c>
      <c r="P1578" s="4">
        <f t="shared" si="72"/>
        <v>1485</v>
      </c>
      <c r="Q1578" s="4">
        <v>1485</v>
      </c>
      <c r="R1578" s="1">
        <f t="shared" si="73"/>
        <v>1</v>
      </c>
      <c r="S1578">
        <v>1</v>
      </c>
      <c r="T1578" t="s">
        <v>7</v>
      </c>
      <c r="U1578" t="str">
        <f t="shared" si="74"/>
        <v>no</v>
      </c>
      <c r="Y1578" t="s">
        <v>6006</v>
      </c>
    </row>
    <row r="1579" spans="1:25" x14ac:dyDescent="0.25">
      <c r="A1579" t="s">
        <v>981</v>
      </c>
      <c r="B1579" t="s">
        <v>1002</v>
      </c>
      <c r="C1579" t="s">
        <v>1232</v>
      </c>
      <c r="E1579" t="s">
        <v>3248</v>
      </c>
      <c r="F1579">
        <v>4</v>
      </c>
      <c r="G1579" t="s">
        <v>6021</v>
      </c>
      <c r="H1579">
        <v>2025</v>
      </c>
      <c r="I1579" t="s">
        <v>4</v>
      </c>
      <c r="J1579" t="s">
        <v>2841</v>
      </c>
      <c r="K1579" t="s">
        <v>5</v>
      </c>
      <c r="L1579" t="s">
        <v>1237</v>
      </c>
      <c r="P1579" s="4">
        <f t="shared" si="72"/>
        <v>1125</v>
      </c>
      <c r="Q1579" s="4">
        <v>1125</v>
      </c>
      <c r="R1579" s="1">
        <f t="shared" si="73"/>
        <v>0</v>
      </c>
      <c r="S1579" t="s">
        <v>68</v>
      </c>
      <c r="T1579" t="s">
        <v>68</v>
      </c>
      <c r="U1579" t="str">
        <f t="shared" si="74"/>
        <v>yes</v>
      </c>
      <c r="Y1579" t="s">
        <v>6006</v>
      </c>
    </row>
    <row r="1580" spans="1:25" x14ac:dyDescent="0.25">
      <c r="A1580" t="s">
        <v>981</v>
      </c>
      <c r="B1580" t="s">
        <v>1049</v>
      </c>
      <c r="C1580" t="s">
        <v>1249</v>
      </c>
      <c r="E1580" t="s">
        <v>3249</v>
      </c>
      <c r="F1580">
        <v>4</v>
      </c>
      <c r="G1580" t="s">
        <v>6021</v>
      </c>
      <c r="H1580">
        <v>2025</v>
      </c>
      <c r="I1580" t="s">
        <v>4</v>
      </c>
      <c r="J1580" t="s">
        <v>6009</v>
      </c>
      <c r="K1580" t="s">
        <v>5</v>
      </c>
      <c r="L1580" t="s">
        <v>2957</v>
      </c>
      <c r="P1580" s="4">
        <f t="shared" si="72"/>
        <v>1435</v>
      </c>
      <c r="Q1580" s="4">
        <v>1435</v>
      </c>
      <c r="R1580" s="1">
        <f t="shared" si="73"/>
        <v>1</v>
      </c>
      <c r="S1580">
        <v>1</v>
      </c>
      <c r="T1580" t="s">
        <v>68</v>
      </c>
      <c r="U1580" t="str">
        <f t="shared" si="74"/>
        <v>no</v>
      </c>
      <c r="Y1580" t="s">
        <v>6006</v>
      </c>
    </row>
    <row r="1581" spans="1:25" x14ac:dyDescent="0.25">
      <c r="A1581" t="s">
        <v>981</v>
      </c>
      <c r="B1581" t="s">
        <v>1049</v>
      </c>
      <c r="C1581" t="s">
        <v>1249</v>
      </c>
      <c r="E1581" t="s">
        <v>3250</v>
      </c>
      <c r="F1581">
        <v>4</v>
      </c>
      <c r="G1581" t="s">
        <v>6021</v>
      </c>
      <c r="H1581">
        <v>2025</v>
      </c>
      <c r="I1581" t="s">
        <v>4</v>
      </c>
      <c r="J1581" t="s">
        <v>6009</v>
      </c>
      <c r="K1581" t="s">
        <v>5</v>
      </c>
      <c r="L1581" t="s">
        <v>2957</v>
      </c>
      <c r="P1581" s="4">
        <f t="shared" si="72"/>
        <v>2870</v>
      </c>
      <c r="Q1581" s="4">
        <v>2870</v>
      </c>
      <c r="R1581" s="1">
        <f t="shared" si="73"/>
        <v>1</v>
      </c>
      <c r="S1581">
        <v>1</v>
      </c>
      <c r="T1581" t="s">
        <v>68</v>
      </c>
      <c r="U1581" t="str">
        <f t="shared" si="74"/>
        <v>no</v>
      </c>
      <c r="Y1581" t="s">
        <v>6006</v>
      </c>
    </row>
    <row r="1582" spans="1:25" x14ac:dyDescent="0.25">
      <c r="A1582" t="s">
        <v>1256</v>
      </c>
      <c r="B1582" t="s">
        <v>1257</v>
      </c>
      <c r="C1582" t="s">
        <v>1288</v>
      </c>
      <c r="E1582" t="s">
        <v>3251</v>
      </c>
      <c r="F1582">
        <v>4</v>
      </c>
      <c r="G1582" t="s">
        <v>6021</v>
      </c>
      <c r="H1582">
        <v>2025</v>
      </c>
      <c r="I1582" t="s">
        <v>4</v>
      </c>
      <c r="J1582" t="s">
        <v>2789</v>
      </c>
      <c r="K1582" t="s">
        <v>5</v>
      </c>
      <c r="L1582" t="s">
        <v>1290</v>
      </c>
      <c r="O1582" t="s">
        <v>3252</v>
      </c>
      <c r="P1582" s="4">
        <f t="shared" si="72"/>
        <v>2800</v>
      </c>
      <c r="Q1582" s="4">
        <v>2800</v>
      </c>
      <c r="R1582" s="1">
        <f t="shared" si="73"/>
        <v>1</v>
      </c>
      <c r="S1582">
        <v>1</v>
      </c>
      <c r="T1582" t="s">
        <v>40</v>
      </c>
      <c r="U1582" t="str">
        <f t="shared" si="74"/>
        <v>no</v>
      </c>
      <c r="Y1582" t="s">
        <v>6006</v>
      </c>
    </row>
    <row r="1583" spans="1:25" x14ac:dyDescent="0.25">
      <c r="A1583" t="s">
        <v>1256</v>
      </c>
      <c r="B1583" t="s">
        <v>1262</v>
      </c>
      <c r="C1583" t="s">
        <v>1409</v>
      </c>
      <c r="E1583" t="s">
        <v>3253</v>
      </c>
      <c r="F1583">
        <v>3</v>
      </c>
      <c r="G1583" t="s">
        <v>6020</v>
      </c>
      <c r="H1583">
        <v>2024</v>
      </c>
      <c r="I1583" t="s">
        <v>4</v>
      </c>
      <c r="J1583" t="s">
        <v>6009</v>
      </c>
      <c r="K1583" t="s">
        <v>5</v>
      </c>
      <c r="L1583" t="s">
        <v>1412</v>
      </c>
      <c r="M1583" t="s">
        <v>3254</v>
      </c>
      <c r="O1583" t="s">
        <v>3255</v>
      </c>
      <c r="P1583" s="4">
        <f t="shared" si="72"/>
        <v>1884.9999999999998</v>
      </c>
      <c r="Q1583" s="4">
        <v>1884.9999999999998</v>
      </c>
      <c r="R1583" s="1">
        <f t="shared" si="73"/>
        <v>1</v>
      </c>
      <c r="S1583">
        <v>1</v>
      </c>
      <c r="T1583" t="s">
        <v>40</v>
      </c>
      <c r="U1583" t="str">
        <f t="shared" si="74"/>
        <v>no</v>
      </c>
      <c r="Y1583" t="s">
        <v>6006</v>
      </c>
    </row>
    <row r="1584" spans="1:25" x14ac:dyDescent="0.25">
      <c r="A1584" t="s">
        <v>1256</v>
      </c>
      <c r="C1584" t="s">
        <v>1415</v>
      </c>
      <c r="E1584" t="s">
        <v>3256</v>
      </c>
      <c r="F1584">
        <v>4</v>
      </c>
      <c r="G1584" t="s">
        <v>6021</v>
      </c>
      <c r="H1584">
        <v>2025</v>
      </c>
      <c r="I1584" t="s">
        <v>4</v>
      </c>
      <c r="J1584" t="s">
        <v>6009</v>
      </c>
      <c r="K1584" t="s">
        <v>5</v>
      </c>
      <c r="L1584" t="s">
        <v>3257</v>
      </c>
      <c r="O1584" t="s">
        <v>3258</v>
      </c>
      <c r="P1584" s="4">
        <f t="shared" si="72"/>
        <v>0</v>
      </c>
      <c r="Q1584" s="4"/>
      <c r="R1584" s="1">
        <f t="shared" si="73"/>
        <v>0.8</v>
      </c>
      <c r="S1584">
        <v>0.8</v>
      </c>
      <c r="T1584" t="s">
        <v>40</v>
      </c>
      <c r="U1584" t="str">
        <f t="shared" si="74"/>
        <v>yes</v>
      </c>
      <c r="Y1584" t="s">
        <v>6006</v>
      </c>
    </row>
    <row r="1585" spans="1:25" x14ac:dyDescent="0.25">
      <c r="A1585" t="s">
        <v>1256</v>
      </c>
      <c r="B1585" t="s">
        <v>1262</v>
      </c>
      <c r="C1585" t="s">
        <v>1426</v>
      </c>
      <c r="D1585" t="s">
        <v>1426</v>
      </c>
      <c r="E1585" t="s">
        <v>3259</v>
      </c>
      <c r="F1585">
        <v>4</v>
      </c>
      <c r="G1585" t="s">
        <v>6021</v>
      </c>
      <c r="H1585">
        <v>2025</v>
      </c>
      <c r="I1585" t="s">
        <v>4</v>
      </c>
      <c r="J1585" t="s">
        <v>6009</v>
      </c>
      <c r="K1585" t="s">
        <v>5</v>
      </c>
      <c r="L1585" t="s">
        <v>1428</v>
      </c>
      <c r="O1585" t="s">
        <v>3260</v>
      </c>
      <c r="P1585" s="4">
        <f t="shared" si="72"/>
        <v>0</v>
      </c>
      <c r="Q1585" s="4"/>
      <c r="R1585" s="1">
        <f t="shared" si="73"/>
        <v>0</v>
      </c>
      <c r="S1585" t="s">
        <v>68</v>
      </c>
      <c r="T1585" t="s">
        <v>68</v>
      </c>
      <c r="U1585" t="str">
        <f t="shared" si="74"/>
        <v>yes</v>
      </c>
      <c r="Y1585" t="s">
        <v>6006</v>
      </c>
    </row>
    <row r="1586" spans="1:25" x14ac:dyDescent="0.25">
      <c r="A1586" t="s">
        <v>1256</v>
      </c>
      <c r="B1586" t="s">
        <v>1262</v>
      </c>
      <c r="C1586" t="s">
        <v>1434</v>
      </c>
      <c r="D1586" t="s">
        <v>3261</v>
      </c>
      <c r="E1586" t="s">
        <v>3262</v>
      </c>
      <c r="F1586">
        <v>3</v>
      </c>
      <c r="G1586" t="s">
        <v>6020</v>
      </c>
      <c r="H1586">
        <v>2025</v>
      </c>
      <c r="I1586" t="s">
        <v>4</v>
      </c>
      <c r="J1586" t="s">
        <v>6009</v>
      </c>
      <c r="K1586" t="s">
        <v>5</v>
      </c>
      <c r="L1586" t="s">
        <v>1440</v>
      </c>
      <c r="M1586" t="s">
        <v>3022</v>
      </c>
      <c r="O1586" t="s">
        <v>3022</v>
      </c>
      <c r="P1586" s="4">
        <f t="shared" si="72"/>
        <v>1500</v>
      </c>
      <c r="Q1586" s="4">
        <v>1500</v>
      </c>
      <c r="R1586" s="1">
        <f t="shared" si="73"/>
        <v>0.1875</v>
      </c>
      <c r="S1586">
        <v>0.1875</v>
      </c>
      <c r="T1586" t="s">
        <v>7</v>
      </c>
      <c r="U1586" t="str">
        <f t="shared" si="74"/>
        <v>yes</v>
      </c>
      <c r="V1586">
        <v>8000</v>
      </c>
      <c r="Y1586" t="s">
        <v>6006</v>
      </c>
    </row>
    <row r="1587" spans="1:25" x14ac:dyDescent="0.25">
      <c r="A1587" t="s">
        <v>1256</v>
      </c>
      <c r="B1587" t="s">
        <v>1257</v>
      </c>
      <c r="C1587" t="s">
        <v>1453</v>
      </c>
      <c r="D1587" t="s">
        <v>1454</v>
      </c>
      <c r="E1587" t="s">
        <v>3263</v>
      </c>
      <c r="F1587">
        <v>3</v>
      </c>
      <c r="G1587" t="s">
        <v>6021</v>
      </c>
      <c r="H1587">
        <v>2025</v>
      </c>
      <c r="I1587" t="s">
        <v>4</v>
      </c>
      <c r="J1587" t="s">
        <v>2841</v>
      </c>
      <c r="K1587" t="s">
        <v>5</v>
      </c>
      <c r="L1587" t="s">
        <v>1456</v>
      </c>
      <c r="P1587" s="4">
        <f t="shared" si="72"/>
        <v>424.35</v>
      </c>
      <c r="Q1587" s="4">
        <v>424.35</v>
      </c>
      <c r="R1587" s="1">
        <f t="shared" si="73"/>
        <v>1</v>
      </c>
      <c r="S1587">
        <v>1</v>
      </c>
      <c r="T1587" t="s">
        <v>7</v>
      </c>
      <c r="U1587" t="str">
        <f t="shared" si="74"/>
        <v>no</v>
      </c>
      <c r="Y1587" t="s">
        <v>6006</v>
      </c>
    </row>
    <row r="1588" spans="1:25" x14ac:dyDescent="0.25">
      <c r="A1588" t="s">
        <v>1256</v>
      </c>
      <c r="B1588" t="s">
        <v>1262</v>
      </c>
      <c r="C1588" t="s">
        <v>3264</v>
      </c>
      <c r="E1588" t="s">
        <v>3265</v>
      </c>
      <c r="F1588">
        <v>4</v>
      </c>
      <c r="G1588" t="s">
        <v>6021</v>
      </c>
      <c r="H1588">
        <v>2025</v>
      </c>
      <c r="I1588" t="s">
        <v>4</v>
      </c>
      <c r="J1588" t="s">
        <v>6009</v>
      </c>
      <c r="K1588" t="s">
        <v>5</v>
      </c>
      <c r="L1588" t="s">
        <v>1418</v>
      </c>
      <c r="M1588" t="s">
        <v>3266</v>
      </c>
      <c r="O1588" t="s">
        <v>3266</v>
      </c>
      <c r="P1588" s="4">
        <f t="shared" si="72"/>
        <v>0</v>
      </c>
      <c r="Q1588" s="4"/>
      <c r="R1588" s="1">
        <f t="shared" si="73"/>
        <v>0.5</v>
      </c>
      <c r="S1588">
        <v>0.5</v>
      </c>
      <c r="T1588" t="s">
        <v>7</v>
      </c>
      <c r="U1588" t="str">
        <f t="shared" si="74"/>
        <v>yes</v>
      </c>
      <c r="Y1588" t="s">
        <v>6006</v>
      </c>
    </row>
    <row r="1589" spans="1:25" x14ac:dyDescent="0.25">
      <c r="A1589" t="s">
        <v>1256</v>
      </c>
      <c r="B1589" t="s">
        <v>1262</v>
      </c>
      <c r="C1589" t="s">
        <v>1569</v>
      </c>
      <c r="E1589" t="s">
        <v>3267</v>
      </c>
      <c r="F1589">
        <v>4</v>
      </c>
      <c r="G1589" t="s">
        <v>6021</v>
      </c>
      <c r="H1589">
        <v>2025</v>
      </c>
      <c r="I1589" t="s">
        <v>4</v>
      </c>
      <c r="J1589" t="s">
        <v>6009</v>
      </c>
      <c r="K1589" t="s">
        <v>5</v>
      </c>
      <c r="L1589" t="s">
        <v>1418</v>
      </c>
      <c r="M1589" t="s">
        <v>3266</v>
      </c>
      <c r="O1589" t="s">
        <v>3266</v>
      </c>
      <c r="P1589" s="4">
        <f t="shared" si="72"/>
        <v>0</v>
      </c>
      <c r="Q1589" s="4"/>
      <c r="R1589" s="1">
        <f t="shared" si="73"/>
        <v>0.5</v>
      </c>
      <c r="S1589">
        <v>0.5</v>
      </c>
      <c r="T1589" t="s">
        <v>7</v>
      </c>
      <c r="U1589" t="str">
        <f t="shared" si="74"/>
        <v>yes</v>
      </c>
      <c r="Y1589" t="s">
        <v>6006</v>
      </c>
    </row>
    <row r="1590" spans="1:25" x14ac:dyDescent="0.25">
      <c r="A1590" t="s">
        <v>1256</v>
      </c>
      <c r="B1590" t="s">
        <v>1262</v>
      </c>
      <c r="C1590" t="s">
        <v>3268</v>
      </c>
      <c r="E1590" t="s">
        <v>3269</v>
      </c>
      <c r="F1590">
        <v>3</v>
      </c>
      <c r="G1590" t="s">
        <v>6020</v>
      </c>
      <c r="H1590">
        <v>2025</v>
      </c>
      <c r="I1590" t="s">
        <v>4</v>
      </c>
      <c r="J1590" t="s">
        <v>6009</v>
      </c>
      <c r="K1590" t="s">
        <v>5</v>
      </c>
      <c r="L1590" t="s">
        <v>3270</v>
      </c>
      <c r="P1590" s="4">
        <f t="shared" si="72"/>
        <v>12800</v>
      </c>
      <c r="Q1590" s="4">
        <v>12800</v>
      </c>
      <c r="R1590" s="1">
        <f t="shared" si="73"/>
        <v>1</v>
      </c>
      <c r="S1590">
        <v>1</v>
      </c>
      <c r="T1590" t="s">
        <v>979</v>
      </c>
      <c r="U1590" t="str">
        <f t="shared" si="74"/>
        <v>no</v>
      </c>
      <c r="Y1590" t="s">
        <v>6006</v>
      </c>
    </row>
    <row r="1591" spans="1:25" x14ac:dyDescent="0.25">
      <c r="A1591" t="s">
        <v>1256</v>
      </c>
      <c r="B1591" t="s">
        <v>1262</v>
      </c>
      <c r="C1591" t="s">
        <v>3268</v>
      </c>
      <c r="E1591" t="s">
        <v>3271</v>
      </c>
      <c r="F1591">
        <v>3</v>
      </c>
      <c r="G1591" t="s">
        <v>6020</v>
      </c>
      <c r="H1591">
        <v>2024</v>
      </c>
      <c r="I1591" t="s">
        <v>4</v>
      </c>
      <c r="J1591" t="s">
        <v>6009</v>
      </c>
      <c r="K1591" t="s">
        <v>5</v>
      </c>
      <c r="L1591" t="s">
        <v>3272</v>
      </c>
      <c r="P1591" s="4">
        <f t="shared" si="72"/>
        <v>1000</v>
      </c>
      <c r="Q1591" s="4">
        <v>1000</v>
      </c>
      <c r="R1591" s="1">
        <f t="shared" si="73"/>
        <v>1</v>
      </c>
      <c r="S1591">
        <v>1</v>
      </c>
      <c r="T1591" t="s">
        <v>7</v>
      </c>
      <c r="U1591" t="str">
        <f t="shared" si="74"/>
        <v>no</v>
      </c>
      <c r="Y1591" t="s">
        <v>6006</v>
      </c>
    </row>
    <row r="1592" spans="1:25" x14ac:dyDescent="0.25">
      <c r="A1592" t="s">
        <v>1256</v>
      </c>
      <c r="B1592" t="s">
        <v>1262</v>
      </c>
      <c r="C1592" t="s">
        <v>3268</v>
      </c>
      <c r="E1592" t="s">
        <v>3273</v>
      </c>
      <c r="F1592">
        <v>3</v>
      </c>
      <c r="G1592" t="s">
        <v>6020</v>
      </c>
      <c r="H1592">
        <v>2024</v>
      </c>
      <c r="I1592" t="s">
        <v>4</v>
      </c>
      <c r="J1592" t="s">
        <v>6009</v>
      </c>
      <c r="K1592" t="s">
        <v>5</v>
      </c>
      <c r="L1592" t="s">
        <v>1572</v>
      </c>
      <c r="P1592" s="4">
        <f t="shared" si="72"/>
        <v>1000</v>
      </c>
      <c r="Q1592" s="4">
        <v>1000</v>
      </c>
      <c r="R1592" s="1">
        <f t="shared" si="73"/>
        <v>1</v>
      </c>
      <c r="S1592">
        <v>1</v>
      </c>
      <c r="T1592" t="s">
        <v>7</v>
      </c>
      <c r="U1592" t="str">
        <f t="shared" si="74"/>
        <v>no</v>
      </c>
      <c r="Y1592" t="s">
        <v>6006</v>
      </c>
    </row>
    <row r="1593" spans="1:25" x14ac:dyDescent="0.25">
      <c r="A1593" t="s">
        <v>1256</v>
      </c>
      <c r="B1593" t="s">
        <v>1257</v>
      </c>
      <c r="C1593" t="s">
        <v>1288</v>
      </c>
      <c r="E1593" t="s">
        <v>3274</v>
      </c>
      <c r="F1593">
        <v>4</v>
      </c>
      <c r="G1593" t="s">
        <v>6021</v>
      </c>
      <c r="H1593">
        <v>2025</v>
      </c>
      <c r="I1593" t="s">
        <v>4</v>
      </c>
      <c r="J1593" t="s">
        <v>6009</v>
      </c>
      <c r="K1593" t="s">
        <v>5</v>
      </c>
      <c r="L1593" t="s">
        <v>1631</v>
      </c>
      <c r="P1593" s="4">
        <f t="shared" si="72"/>
        <v>500</v>
      </c>
      <c r="Q1593" s="4">
        <v>500</v>
      </c>
      <c r="R1593" s="1">
        <f t="shared" si="73"/>
        <v>1</v>
      </c>
      <c r="S1593">
        <v>1</v>
      </c>
      <c r="T1593" t="s">
        <v>40</v>
      </c>
      <c r="U1593" t="str">
        <f t="shared" si="74"/>
        <v>no</v>
      </c>
      <c r="Y1593" t="s">
        <v>6006</v>
      </c>
    </row>
    <row r="1594" spans="1:25" x14ac:dyDescent="0.25">
      <c r="A1594" t="s">
        <v>1256</v>
      </c>
      <c r="B1594" t="s">
        <v>1262</v>
      </c>
      <c r="C1594" t="s">
        <v>1648</v>
      </c>
      <c r="D1594" t="s">
        <v>1649</v>
      </c>
      <c r="E1594" t="s">
        <v>3275</v>
      </c>
      <c r="F1594">
        <v>4</v>
      </c>
      <c r="G1594" t="s">
        <v>6021</v>
      </c>
      <c r="H1594">
        <v>2025</v>
      </c>
      <c r="I1594" t="s">
        <v>4</v>
      </c>
      <c r="J1594" t="s">
        <v>6009</v>
      </c>
      <c r="K1594" t="s">
        <v>5</v>
      </c>
      <c r="L1594" t="s">
        <v>3276</v>
      </c>
      <c r="M1594" t="s">
        <v>3277</v>
      </c>
      <c r="P1594" s="4">
        <f t="shared" si="72"/>
        <v>0</v>
      </c>
      <c r="Q1594" s="4"/>
      <c r="R1594" s="1">
        <f t="shared" si="73"/>
        <v>0</v>
      </c>
      <c r="S1594" t="s">
        <v>68</v>
      </c>
      <c r="U1594" t="str">
        <f t="shared" si="74"/>
        <v>yes</v>
      </c>
      <c r="V1594">
        <v>17500</v>
      </c>
      <c r="Y1594" t="s">
        <v>6006</v>
      </c>
    </row>
    <row r="1595" spans="1:25" x14ac:dyDescent="0.25">
      <c r="A1595" t="s">
        <v>1651</v>
      </c>
      <c r="B1595" t="s">
        <v>1659</v>
      </c>
      <c r="C1595" t="s">
        <v>1660</v>
      </c>
      <c r="E1595" t="s">
        <v>3278</v>
      </c>
      <c r="F1595">
        <v>4</v>
      </c>
      <c r="G1595" t="s">
        <v>6021</v>
      </c>
      <c r="H1595">
        <v>2025</v>
      </c>
      <c r="I1595" t="s">
        <v>4</v>
      </c>
      <c r="J1595" t="s">
        <v>6009</v>
      </c>
      <c r="K1595" t="s">
        <v>5</v>
      </c>
      <c r="L1595" t="s">
        <v>3279</v>
      </c>
      <c r="P1595" s="4">
        <f t="shared" si="72"/>
        <v>832</v>
      </c>
      <c r="Q1595" s="4">
        <v>832</v>
      </c>
      <c r="R1595" s="1">
        <f t="shared" si="73"/>
        <v>1</v>
      </c>
      <c r="S1595">
        <v>1</v>
      </c>
      <c r="T1595" t="s">
        <v>40</v>
      </c>
      <c r="U1595" t="str">
        <f t="shared" si="74"/>
        <v>no</v>
      </c>
      <c r="Y1595" t="s">
        <v>6006</v>
      </c>
    </row>
    <row r="1596" spans="1:25" x14ac:dyDescent="0.25">
      <c r="A1596" t="s">
        <v>1651</v>
      </c>
      <c r="B1596" t="s">
        <v>1659</v>
      </c>
      <c r="C1596" t="s">
        <v>1670</v>
      </c>
      <c r="E1596" t="s">
        <v>3280</v>
      </c>
      <c r="F1596">
        <v>3</v>
      </c>
      <c r="G1596" t="s">
        <v>6020</v>
      </c>
      <c r="H1596">
        <v>2024</v>
      </c>
      <c r="I1596" t="s">
        <v>4</v>
      </c>
      <c r="J1596" t="s">
        <v>6009</v>
      </c>
      <c r="K1596" t="s">
        <v>5</v>
      </c>
      <c r="L1596" t="s">
        <v>1675</v>
      </c>
      <c r="P1596" s="4">
        <f t="shared" si="72"/>
        <v>100</v>
      </c>
      <c r="Q1596" s="4">
        <v>100</v>
      </c>
      <c r="R1596" s="1">
        <f t="shared" si="73"/>
        <v>1</v>
      </c>
      <c r="S1596">
        <v>1</v>
      </c>
      <c r="T1596" t="s">
        <v>7</v>
      </c>
      <c r="U1596" t="str">
        <f t="shared" si="74"/>
        <v>no</v>
      </c>
      <c r="Y1596" t="s">
        <v>6006</v>
      </c>
    </row>
    <row r="1597" spans="1:25" x14ac:dyDescent="0.25">
      <c r="A1597" t="s">
        <v>1651</v>
      </c>
      <c r="B1597" t="s">
        <v>401</v>
      </c>
      <c r="C1597" t="s">
        <v>2981</v>
      </c>
      <c r="E1597" t="s">
        <v>3281</v>
      </c>
      <c r="F1597">
        <v>3</v>
      </c>
      <c r="G1597" t="s">
        <v>6020</v>
      </c>
      <c r="H1597">
        <v>2024</v>
      </c>
      <c r="I1597" t="s">
        <v>4</v>
      </c>
      <c r="J1597" t="s">
        <v>6009</v>
      </c>
      <c r="K1597" t="s">
        <v>5</v>
      </c>
      <c r="L1597" t="s">
        <v>2983</v>
      </c>
      <c r="O1597" t="s">
        <v>3146</v>
      </c>
      <c r="P1597" s="4">
        <f t="shared" si="72"/>
        <v>4500</v>
      </c>
      <c r="Q1597" s="4">
        <v>4500</v>
      </c>
      <c r="R1597" s="1">
        <f t="shared" si="73"/>
        <v>0.5</v>
      </c>
      <c r="S1597">
        <v>0.5</v>
      </c>
      <c r="T1597" t="s">
        <v>40</v>
      </c>
      <c r="U1597" t="str">
        <f t="shared" si="74"/>
        <v>yes</v>
      </c>
      <c r="V1597">
        <v>9000</v>
      </c>
      <c r="Y1597" t="s">
        <v>6006</v>
      </c>
    </row>
    <row r="1598" spans="1:25" x14ac:dyDescent="0.25">
      <c r="A1598" t="s">
        <v>1651</v>
      </c>
      <c r="B1598" t="s">
        <v>401</v>
      </c>
      <c r="C1598" t="s">
        <v>2981</v>
      </c>
      <c r="E1598" t="s">
        <v>3282</v>
      </c>
      <c r="F1598">
        <v>3</v>
      </c>
      <c r="G1598" t="s">
        <v>6020</v>
      </c>
      <c r="H1598">
        <v>2024</v>
      </c>
      <c r="I1598" t="s">
        <v>4</v>
      </c>
      <c r="J1598" t="s">
        <v>6009</v>
      </c>
      <c r="K1598" t="s">
        <v>5</v>
      </c>
      <c r="L1598" t="s">
        <v>2983</v>
      </c>
      <c r="O1598" t="s">
        <v>3146</v>
      </c>
      <c r="P1598" s="4">
        <f t="shared" si="72"/>
        <v>9250</v>
      </c>
      <c r="Q1598" s="4">
        <v>9250</v>
      </c>
      <c r="R1598" s="1">
        <f t="shared" si="73"/>
        <v>0.5</v>
      </c>
      <c r="S1598">
        <v>0.5</v>
      </c>
      <c r="T1598" t="s">
        <v>40</v>
      </c>
      <c r="U1598" t="str">
        <f t="shared" si="74"/>
        <v>yes</v>
      </c>
      <c r="V1598">
        <v>18500</v>
      </c>
      <c r="Y1598" t="s">
        <v>6006</v>
      </c>
    </row>
    <row r="1599" spans="1:25" x14ac:dyDescent="0.25">
      <c r="A1599" t="s">
        <v>1651</v>
      </c>
      <c r="B1599" t="s">
        <v>1659</v>
      </c>
      <c r="C1599" t="s">
        <v>1717</v>
      </c>
      <c r="E1599" t="s">
        <v>3283</v>
      </c>
      <c r="F1599">
        <v>4</v>
      </c>
      <c r="G1599" t="s">
        <v>6021</v>
      </c>
      <c r="H1599">
        <v>2025</v>
      </c>
      <c r="I1599" t="s">
        <v>4</v>
      </c>
      <c r="J1599" t="s">
        <v>6009</v>
      </c>
      <c r="K1599" t="s">
        <v>5</v>
      </c>
      <c r="L1599" t="s">
        <v>1722</v>
      </c>
      <c r="M1599" t="s">
        <v>3145</v>
      </c>
      <c r="O1599" t="s">
        <v>3146</v>
      </c>
      <c r="P1599" s="4">
        <f t="shared" si="72"/>
        <v>1500</v>
      </c>
      <c r="Q1599" s="4">
        <v>1500</v>
      </c>
      <c r="R1599" s="1">
        <f t="shared" si="73"/>
        <v>1</v>
      </c>
      <c r="S1599">
        <v>1</v>
      </c>
      <c r="T1599" t="s">
        <v>7</v>
      </c>
      <c r="U1599" t="str">
        <f t="shared" si="74"/>
        <v>no</v>
      </c>
      <c r="V1599">
        <v>3000</v>
      </c>
      <c r="Y1599" t="s">
        <v>6006</v>
      </c>
    </row>
    <row r="1600" spans="1:25" x14ac:dyDescent="0.25">
      <c r="A1600" t="s">
        <v>1651</v>
      </c>
      <c r="B1600" t="s">
        <v>401</v>
      </c>
      <c r="C1600" t="s">
        <v>412</v>
      </c>
      <c r="E1600" t="s">
        <v>3284</v>
      </c>
      <c r="F1600">
        <v>4</v>
      </c>
      <c r="G1600" t="s">
        <v>6021</v>
      </c>
      <c r="H1600">
        <v>2026</v>
      </c>
      <c r="I1600" t="s">
        <v>4</v>
      </c>
      <c r="J1600" t="s">
        <v>6009</v>
      </c>
      <c r="K1600" t="s">
        <v>5</v>
      </c>
      <c r="L1600" t="s">
        <v>2652</v>
      </c>
      <c r="O1600" t="s">
        <v>3285</v>
      </c>
      <c r="P1600" s="4">
        <f t="shared" si="72"/>
        <v>0</v>
      </c>
      <c r="Q1600" s="4"/>
      <c r="R1600" s="1">
        <f t="shared" si="73"/>
        <v>0</v>
      </c>
      <c r="S1600" t="s">
        <v>68</v>
      </c>
      <c r="U1600" t="str">
        <f t="shared" si="74"/>
        <v>yes</v>
      </c>
      <c r="V1600">
        <v>28500</v>
      </c>
      <c r="Y1600" t="s">
        <v>6006</v>
      </c>
    </row>
    <row r="1601" spans="1:25" x14ac:dyDescent="0.25">
      <c r="A1601" t="s">
        <v>1651</v>
      </c>
      <c r="B1601" t="s">
        <v>1659</v>
      </c>
      <c r="C1601" t="s">
        <v>1761</v>
      </c>
      <c r="E1601" t="s">
        <v>3286</v>
      </c>
      <c r="F1601">
        <v>3</v>
      </c>
      <c r="G1601" t="s">
        <v>6020</v>
      </c>
      <c r="H1601">
        <v>2024</v>
      </c>
      <c r="I1601" t="s">
        <v>4</v>
      </c>
      <c r="J1601" t="s">
        <v>6009</v>
      </c>
      <c r="K1601" t="s">
        <v>5</v>
      </c>
      <c r="L1601" t="s">
        <v>2992</v>
      </c>
      <c r="O1601" t="s">
        <v>3287</v>
      </c>
      <c r="P1601" s="4">
        <f t="shared" si="72"/>
        <v>500</v>
      </c>
      <c r="Q1601" s="4">
        <v>500</v>
      </c>
      <c r="R1601" s="1">
        <f t="shared" si="73"/>
        <v>0.13584905660377358</v>
      </c>
      <c r="S1601">
        <v>0.13584905660377358</v>
      </c>
      <c r="T1601" t="s">
        <v>7</v>
      </c>
      <c r="U1601" t="str">
        <f t="shared" si="74"/>
        <v>yes</v>
      </c>
      <c r="V1601">
        <v>2650</v>
      </c>
      <c r="Y1601" t="s">
        <v>6006</v>
      </c>
    </row>
    <row r="1602" spans="1:25" x14ac:dyDescent="0.25">
      <c r="A1602" t="s">
        <v>1651</v>
      </c>
      <c r="B1602" t="s">
        <v>1659</v>
      </c>
      <c r="C1602" t="s">
        <v>1770</v>
      </c>
      <c r="D1602" t="s">
        <v>1774</v>
      </c>
      <c r="E1602" t="s">
        <v>3288</v>
      </c>
      <c r="F1602">
        <v>3</v>
      </c>
      <c r="G1602" t="s">
        <v>6020</v>
      </c>
      <c r="H1602">
        <v>2024</v>
      </c>
      <c r="I1602" t="s">
        <v>4</v>
      </c>
      <c r="J1602" t="s">
        <v>6009</v>
      </c>
      <c r="K1602" t="s">
        <v>5</v>
      </c>
      <c r="L1602" t="s">
        <v>1773</v>
      </c>
      <c r="M1602" t="s">
        <v>1723</v>
      </c>
      <c r="O1602" t="s">
        <v>2996</v>
      </c>
      <c r="P1602" s="4">
        <f t="shared" ref="P1602:P1665" si="75">IFERROR(IF(Q1602&gt;0,Q1602*1,0),0)</f>
        <v>800</v>
      </c>
      <c r="Q1602" s="4">
        <v>800</v>
      </c>
      <c r="R1602" s="1">
        <f t="shared" ref="R1602:R1665" si="76">IFERROR(IF(S1602&gt;0,S1602*1,0),0)</f>
        <v>1</v>
      </c>
      <c r="S1602">
        <v>1</v>
      </c>
      <c r="T1602" t="s">
        <v>7</v>
      </c>
      <c r="U1602" t="str">
        <f t="shared" ref="U1602:U1665" si="77">IF(S1602 = 1,"no","yes")</f>
        <v>no</v>
      </c>
      <c r="Y1602" t="s">
        <v>6006</v>
      </c>
    </row>
    <row r="1603" spans="1:25" x14ac:dyDescent="0.25">
      <c r="A1603" t="s">
        <v>1651</v>
      </c>
      <c r="B1603" t="s">
        <v>1659</v>
      </c>
      <c r="C1603" t="s">
        <v>1770</v>
      </c>
      <c r="D1603" t="s">
        <v>3289</v>
      </c>
      <c r="E1603" t="s">
        <v>3290</v>
      </c>
      <c r="F1603">
        <v>3</v>
      </c>
      <c r="G1603" t="s">
        <v>6020</v>
      </c>
      <c r="H1603">
        <v>2024</v>
      </c>
      <c r="I1603" t="s">
        <v>4</v>
      </c>
      <c r="J1603" t="s">
        <v>6009</v>
      </c>
      <c r="K1603" t="s">
        <v>5</v>
      </c>
      <c r="L1603" t="s">
        <v>1773</v>
      </c>
      <c r="M1603" t="s">
        <v>1723</v>
      </c>
      <c r="O1603" t="s">
        <v>3291</v>
      </c>
      <c r="P1603" s="4">
        <f t="shared" si="75"/>
        <v>8567.5</v>
      </c>
      <c r="Q1603" s="4">
        <v>8567.5</v>
      </c>
      <c r="R1603" s="1">
        <f t="shared" si="76"/>
        <v>0.5</v>
      </c>
      <c r="S1603">
        <v>0.5</v>
      </c>
      <c r="T1603" t="s">
        <v>40</v>
      </c>
      <c r="U1603" t="str">
        <f t="shared" si="77"/>
        <v>yes</v>
      </c>
      <c r="V1603">
        <v>17135</v>
      </c>
      <c r="Y1603" t="s">
        <v>6006</v>
      </c>
    </row>
    <row r="1604" spans="1:25" x14ac:dyDescent="0.25">
      <c r="A1604" t="s">
        <v>1651</v>
      </c>
      <c r="B1604" t="s">
        <v>1659</v>
      </c>
      <c r="C1604" t="s">
        <v>1805</v>
      </c>
      <c r="E1604" t="s">
        <v>3292</v>
      </c>
      <c r="F1604">
        <v>3</v>
      </c>
      <c r="G1604" t="s">
        <v>6020</v>
      </c>
      <c r="H1604">
        <v>2024</v>
      </c>
      <c r="I1604" t="s">
        <v>4</v>
      </c>
      <c r="J1604" t="s">
        <v>6009</v>
      </c>
      <c r="K1604" t="s">
        <v>5</v>
      </c>
      <c r="L1604" t="s">
        <v>3293</v>
      </c>
      <c r="O1604" t="s">
        <v>3294</v>
      </c>
      <c r="P1604" s="4">
        <f t="shared" si="75"/>
        <v>3579.3</v>
      </c>
      <c r="Q1604" s="4">
        <v>3579.3</v>
      </c>
      <c r="R1604" s="1">
        <f t="shared" si="76"/>
        <v>0.1</v>
      </c>
      <c r="S1604">
        <v>0.1</v>
      </c>
      <c r="T1604" t="s">
        <v>40</v>
      </c>
      <c r="U1604" t="str">
        <f t="shared" si="77"/>
        <v>yes</v>
      </c>
      <c r="V1604">
        <v>35793</v>
      </c>
      <c r="Y1604" t="s">
        <v>6006</v>
      </c>
    </row>
    <row r="1605" spans="1:25" x14ac:dyDescent="0.25">
      <c r="A1605" t="s">
        <v>1651</v>
      </c>
      <c r="B1605" t="s">
        <v>401</v>
      </c>
      <c r="C1605" t="s">
        <v>3000</v>
      </c>
      <c r="D1605" t="s">
        <v>3000</v>
      </c>
      <c r="E1605" t="s">
        <v>3295</v>
      </c>
      <c r="F1605">
        <v>3</v>
      </c>
      <c r="G1605" t="s">
        <v>6020</v>
      </c>
      <c r="H1605">
        <v>2024</v>
      </c>
      <c r="I1605" t="s">
        <v>4</v>
      </c>
      <c r="J1605" t="s">
        <v>6009</v>
      </c>
      <c r="K1605" t="s">
        <v>5</v>
      </c>
      <c r="L1605" t="s">
        <v>3002</v>
      </c>
      <c r="M1605" t="s">
        <v>3145</v>
      </c>
      <c r="O1605" t="s">
        <v>3296</v>
      </c>
      <c r="P1605" s="4">
        <f t="shared" si="75"/>
        <v>4250</v>
      </c>
      <c r="Q1605" s="4">
        <v>4250</v>
      </c>
      <c r="R1605" s="1">
        <f t="shared" si="76"/>
        <v>0.5</v>
      </c>
      <c r="S1605">
        <v>0.5</v>
      </c>
      <c r="T1605" t="s">
        <v>40</v>
      </c>
      <c r="U1605" t="str">
        <f t="shared" si="77"/>
        <v>yes</v>
      </c>
      <c r="V1605">
        <v>8500</v>
      </c>
      <c r="Y1605" t="s">
        <v>6006</v>
      </c>
    </row>
    <row r="1606" spans="1:25" x14ac:dyDescent="0.25">
      <c r="A1606" t="s">
        <v>1651</v>
      </c>
      <c r="B1606" t="s">
        <v>401</v>
      </c>
      <c r="C1606" t="s">
        <v>3000</v>
      </c>
      <c r="D1606" t="s">
        <v>3297</v>
      </c>
      <c r="E1606" t="s">
        <v>3298</v>
      </c>
      <c r="F1606">
        <v>4</v>
      </c>
      <c r="G1606" t="s">
        <v>6021</v>
      </c>
      <c r="H1606">
        <v>2025</v>
      </c>
      <c r="I1606" t="s">
        <v>4</v>
      </c>
      <c r="J1606" t="s">
        <v>6009</v>
      </c>
      <c r="K1606" t="s">
        <v>5</v>
      </c>
      <c r="L1606" t="s">
        <v>3002</v>
      </c>
      <c r="M1606" t="s">
        <v>3299</v>
      </c>
      <c r="P1606" s="4">
        <f t="shared" si="75"/>
        <v>0</v>
      </c>
      <c r="Q1606" s="4"/>
      <c r="R1606" s="1">
        <f t="shared" si="76"/>
        <v>0.5</v>
      </c>
      <c r="S1606">
        <v>0.5</v>
      </c>
      <c r="T1606" t="s">
        <v>40</v>
      </c>
      <c r="U1606" t="str">
        <f t="shared" si="77"/>
        <v>yes</v>
      </c>
      <c r="Y1606" t="s">
        <v>6006</v>
      </c>
    </row>
    <row r="1607" spans="1:25" x14ac:dyDescent="0.25">
      <c r="A1607" t="s">
        <v>1651</v>
      </c>
      <c r="B1607" t="s">
        <v>401</v>
      </c>
      <c r="C1607" t="s">
        <v>3000</v>
      </c>
      <c r="D1607" t="s">
        <v>3000</v>
      </c>
      <c r="E1607" t="s">
        <v>3300</v>
      </c>
      <c r="F1607">
        <v>4</v>
      </c>
      <c r="G1607" t="s">
        <v>6021</v>
      </c>
      <c r="H1607">
        <v>2025</v>
      </c>
      <c r="I1607" t="s">
        <v>4</v>
      </c>
      <c r="J1607" t="s">
        <v>6009</v>
      </c>
      <c r="K1607" t="s">
        <v>5</v>
      </c>
      <c r="L1607" t="s">
        <v>3002</v>
      </c>
      <c r="M1607" t="s">
        <v>3301</v>
      </c>
      <c r="P1607" s="4">
        <f t="shared" si="75"/>
        <v>0</v>
      </c>
      <c r="Q1607" s="4"/>
      <c r="R1607" s="1">
        <f t="shared" si="76"/>
        <v>0.5</v>
      </c>
      <c r="S1607">
        <v>0.5</v>
      </c>
      <c r="T1607" t="s">
        <v>40</v>
      </c>
      <c r="U1607" t="str">
        <f t="shared" si="77"/>
        <v>yes</v>
      </c>
      <c r="Y1607" t="s">
        <v>6006</v>
      </c>
    </row>
    <row r="1608" spans="1:25" x14ac:dyDescent="0.25">
      <c r="A1608" t="s">
        <v>1651</v>
      </c>
      <c r="B1608" t="s">
        <v>1659</v>
      </c>
      <c r="C1608" t="s">
        <v>1832</v>
      </c>
      <c r="E1608" t="s">
        <v>3302</v>
      </c>
      <c r="F1608">
        <v>3</v>
      </c>
      <c r="G1608" t="s">
        <v>6020</v>
      </c>
      <c r="H1608">
        <v>2024</v>
      </c>
      <c r="I1608" t="s">
        <v>4</v>
      </c>
      <c r="J1608" t="s">
        <v>6009</v>
      </c>
      <c r="K1608" t="s">
        <v>5</v>
      </c>
      <c r="L1608" t="s">
        <v>3007</v>
      </c>
      <c r="O1608" t="s">
        <v>3303</v>
      </c>
      <c r="P1608" s="4">
        <f t="shared" si="75"/>
        <v>1115.69</v>
      </c>
      <c r="Q1608" s="4">
        <v>1115.69</v>
      </c>
      <c r="R1608" s="1">
        <f t="shared" si="76"/>
        <v>1</v>
      </c>
      <c r="S1608">
        <v>1</v>
      </c>
      <c r="T1608" t="s">
        <v>979</v>
      </c>
      <c r="U1608" t="str">
        <f t="shared" si="77"/>
        <v>no</v>
      </c>
      <c r="Y1608" t="s">
        <v>6006</v>
      </c>
    </row>
    <row r="1609" spans="1:25" x14ac:dyDescent="0.25">
      <c r="A1609" t="s">
        <v>1837</v>
      </c>
      <c r="B1609" t="s">
        <v>1838</v>
      </c>
      <c r="C1609" t="s">
        <v>1851</v>
      </c>
      <c r="E1609" t="s">
        <v>3304</v>
      </c>
      <c r="F1609">
        <v>3</v>
      </c>
      <c r="G1609" t="s">
        <v>6020</v>
      </c>
      <c r="H1609">
        <v>2024</v>
      </c>
      <c r="I1609" t="s">
        <v>4</v>
      </c>
      <c r="J1609" t="s">
        <v>6009</v>
      </c>
      <c r="K1609" t="s">
        <v>5</v>
      </c>
      <c r="L1609" t="s">
        <v>3305</v>
      </c>
      <c r="P1609" s="4">
        <f t="shared" si="75"/>
        <v>990.00000000000011</v>
      </c>
      <c r="Q1609" s="4">
        <v>990.00000000000011</v>
      </c>
      <c r="R1609" s="1">
        <f t="shared" si="76"/>
        <v>1</v>
      </c>
      <c r="S1609">
        <v>1</v>
      </c>
      <c r="T1609" t="s">
        <v>7</v>
      </c>
      <c r="U1609" t="str">
        <f t="shared" si="77"/>
        <v>no</v>
      </c>
      <c r="Y1609" t="s">
        <v>6006</v>
      </c>
    </row>
    <row r="1610" spans="1:25" x14ac:dyDescent="0.25">
      <c r="A1610" t="s">
        <v>1837</v>
      </c>
      <c r="B1610" t="s">
        <v>1854</v>
      </c>
      <c r="C1610" t="s">
        <v>1851</v>
      </c>
      <c r="E1610" t="s">
        <v>3306</v>
      </c>
      <c r="F1610">
        <v>4</v>
      </c>
      <c r="G1610" t="s">
        <v>6021</v>
      </c>
      <c r="H1610">
        <v>2025</v>
      </c>
      <c r="I1610" t="s">
        <v>4</v>
      </c>
      <c r="J1610" t="s">
        <v>2841</v>
      </c>
      <c r="K1610" t="s">
        <v>5</v>
      </c>
      <c r="L1610" t="s">
        <v>3305</v>
      </c>
      <c r="P1610" s="4">
        <f t="shared" si="75"/>
        <v>0</v>
      </c>
      <c r="Q1610" s="4"/>
      <c r="R1610" s="1">
        <f t="shared" si="76"/>
        <v>1</v>
      </c>
      <c r="S1610">
        <v>1</v>
      </c>
      <c r="T1610" t="s">
        <v>7</v>
      </c>
      <c r="U1610" t="str">
        <f t="shared" si="77"/>
        <v>no</v>
      </c>
      <c r="Y1610" t="s">
        <v>6006</v>
      </c>
    </row>
    <row r="1611" spans="1:25" x14ac:dyDescent="0.25">
      <c r="A1611" t="s">
        <v>1837</v>
      </c>
      <c r="B1611" t="s">
        <v>1854</v>
      </c>
      <c r="C1611" t="s">
        <v>1857</v>
      </c>
      <c r="E1611" t="s">
        <v>3307</v>
      </c>
      <c r="F1611">
        <v>3</v>
      </c>
      <c r="G1611" t="s">
        <v>6020</v>
      </c>
      <c r="H1611">
        <v>2024</v>
      </c>
      <c r="I1611" t="s">
        <v>4</v>
      </c>
      <c r="J1611" t="s">
        <v>6009</v>
      </c>
      <c r="K1611" t="s">
        <v>5</v>
      </c>
      <c r="L1611" t="s">
        <v>3308</v>
      </c>
      <c r="M1611" t="s">
        <v>3309</v>
      </c>
      <c r="O1611" t="s">
        <v>3310</v>
      </c>
      <c r="P1611" s="4">
        <f t="shared" si="75"/>
        <v>14904.5</v>
      </c>
      <c r="Q1611" s="4">
        <v>14904.5</v>
      </c>
      <c r="R1611" s="1">
        <f t="shared" si="76"/>
        <v>0.5</v>
      </c>
      <c r="S1611">
        <v>0.5</v>
      </c>
      <c r="T1611" t="s">
        <v>40</v>
      </c>
      <c r="U1611" t="str">
        <f t="shared" si="77"/>
        <v>yes</v>
      </c>
      <c r="V1611">
        <v>29809</v>
      </c>
      <c r="Y1611" t="s">
        <v>6006</v>
      </c>
    </row>
    <row r="1612" spans="1:25" x14ac:dyDescent="0.25">
      <c r="A1612" t="s">
        <v>1837</v>
      </c>
      <c r="B1612" t="s">
        <v>1854</v>
      </c>
      <c r="C1612" t="s">
        <v>1857</v>
      </c>
      <c r="E1612" t="s">
        <v>3311</v>
      </c>
      <c r="F1612">
        <v>3</v>
      </c>
      <c r="G1612" t="s">
        <v>6020</v>
      </c>
      <c r="H1612">
        <v>2025</v>
      </c>
      <c r="I1612" t="s">
        <v>4</v>
      </c>
      <c r="J1612" t="s">
        <v>6009</v>
      </c>
      <c r="K1612" t="s">
        <v>5</v>
      </c>
      <c r="L1612" t="s">
        <v>3308</v>
      </c>
      <c r="M1612" t="s">
        <v>3312</v>
      </c>
      <c r="O1612" t="s">
        <v>3313</v>
      </c>
      <c r="P1612" s="4">
        <f t="shared" si="75"/>
        <v>2500</v>
      </c>
      <c r="Q1612" s="4">
        <v>2500</v>
      </c>
      <c r="R1612" s="1">
        <f t="shared" si="76"/>
        <v>0.5</v>
      </c>
      <c r="S1612">
        <v>0.5</v>
      </c>
      <c r="T1612" t="s">
        <v>40</v>
      </c>
      <c r="U1612" t="str">
        <f t="shared" si="77"/>
        <v>yes</v>
      </c>
      <c r="V1612">
        <v>9986</v>
      </c>
      <c r="Y1612" t="s">
        <v>6006</v>
      </c>
    </row>
    <row r="1613" spans="1:25" x14ac:dyDescent="0.25">
      <c r="A1613" t="s">
        <v>1837</v>
      </c>
      <c r="B1613" t="s">
        <v>1854</v>
      </c>
      <c r="C1613" t="s">
        <v>1857</v>
      </c>
      <c r="D1613" t="s">
        <v>1862</v>
      </c>
      <c r="E1613" t="s">
        <v>3314</v>
      </c>
      <c r="F1613">
        <v>3</v>
      </c>
      <c r="G1613" t="s">
        <v>6020</v>
      </c>
      <c r="H1613">
        <v>2024</v>
      </c>
      <c r="I1613" t="s">
        <v>4</v>
      </c>
      <c r="J1613" t="s">
        <v>6009</v>
      </c>
      <c r="K1613" t="s">
        <v>5</v>
      </c>
      <c r="L1613" t="s">
        <v>3308</v>
      </c>
      <c r="M1613" t="s">
        <v>3315</v>
      </c>
      <c r="O1613" t="s">
        <v>3316</v>
      </c>
      <c r="P1613" s="4">
        <f t="shared" si="75"/>
        <v>14000</v>
      </c>
      <c r="Q1613" s="4">
        <v>14000</v>
      </c>
      <c r="R1613" s="1">
        <f t="shared" si="76"/>
        <v>0.5</v>
      </c>
      <c r="S1613">
        <v>0.5</v>
      </c>
      <c r="T1613" t="s">
        <v>40</v>
      </c>
      <c r="U1613" t="str">
        <f t="shared" si="77"/>
        <v>yes</v>
      </c>
      <c r="V1613">
        <v>28000</v>
      </c>
      <c r="Y1613" t="s">
        <v>6006</v>
      </c>
    </row>
    <row r="1614" spans="1:25" x14ac:dyDescent="0.25">
      <c r="A1614" t="s">
        <v>1837</v>
      </c>
      <c r="B1614" t="s">
        <v>1854</v>
      </c>
      <c r="C1614" t="s">
        <v>1866</v>
      </c>
      <c r="D1614" t="s">
        <v>3317</v>
      </c>
      <c r="E1614" t="s">
        <v>3318</v>
      </c>
      <c r="F1614">
        <v>3</v>
      </c>
      <c r="G1614" t="s">
        <v>6020</v>
      </c>
      <c r="H1614">
        <v>2025</v>
      </c>
      <c r="I1614" t="s">
        <v>4</v>
      </c>
      <c r="J1614" t="s">
        <v>6009</v>
      </c>
      <c r="K1614" t="s">
        <v>5</v>
      </c>
      <c r="L1614" t="s">
        <v>1869</v>
      </c>
      <c r="O1614" t="s">
        <v>3309</v>
      </c>
      <c r="P1614" s="4">
        <f t="shared" si="75"/>
        <v>7875</v>
      </c>
      <c r="Q1614" s="4">
        <v>7875</v>
      </c>
      <c r="R1614" s="1">
        <f t="shared" si="76"/>
        <v>0.5</v>
      </c>
      <c r="S1614">
        <v>0.5</v>
      </c>
      <c r="T1614" t="s">
        <v>40</v>
      </c>
      <c r="U1614" t="str">
        <f t="shared" si="77"/>
        <v>yes</v>
      </c>
      <c r="V1614">
        <v>15750</v>
      </c>
      <c r="Y1614" t="s">
        <v>6006</v>
      </c>
    </row>
    <row r="1615" spans="1:25" x14ac:dyDescent="0.25">
      <c r="A1615" t="s">
        <v>1837</v>
      </c>
      <c r="B1615" t="s">
        <v>1854</v>
      </c>
      <c r="C1615" t="s">
        <v>1883</v>
      </c>
      <c r="D1615" t="s">
        <v>3319</v>
      </c>
      <c r="E1615" t="s">
        <v>3320</v>
      </c>
      <c r="F1615">
        <v>3</v>
      </c>
      <c r="G1615" t="s">
        <v>6020</v>
      </c>
      <c r="H1615">
        <v>2024</v>
      </c>
      <c r="I1615" t="s">
        <v>4</v>
      </c>
      <c r="J1615" t="s">
        <v>6009</v>
      </c>
      <c r="K1615" t="s">
        <v>5</v>
      </c>
      <c r="L1615" t="s">
        <v>3321</v>
      </c>
      <c r="M1615" t="s">
        <v>3322</v>
      </c>
      <c r="O1615" t="s">
        <v>3322</v>
      </c>
      <c r="P1615" s="4">
        <f t="shared" si="75"/>
        <v>20400</v>
      </c>
      <c r="Q1615" s="4">
        <v>20400</v>
      </c>
      <c r="R1615" s="1">
        <f t="shared" si="76"/>
        <v>1</v>
      </c>
      <c r="S1615">
        <v>1</v>
      </c>
      <c r="T1615" t="s">
        <v>40</v>
      </c>
      <c r="U1615" t="str">
        <f t="shared" si="77"/>
        <v>no</v>
      </c>
      <c r="Y1615" t="s">
        <v>6006</v>
      </c>
    </row>
    <row r="1616" spans="1:25" x14ac:dyDescent="0.25">
      <c r="A1616" t="s">
        <v>1837</v>
      </c>
      <c r="B1616" t="s">
        <v>1854</v>
      </c>
      <c r="C1616" t="s">
        <v>1883</v>
      </c>
      <c r="D1616" t="s">
        <v>3319</v>
      </c>
      <c r="E1616" t="s">
        <v>3323</v>
      </c>
      <c r="F1616">
        <v>3</v>
      </c>
      <c r="G1616" t="s">
        <v>6020</v>
      </c>
      <c r="H1616">
        <v>2024</v>
      </c>
      <c r="I1616" t="s">
        <v>4</v>
      </c>
      <c r="J1616" t="s">
        <v>6009</v>
      </c>
      <c r="K1616" t="s">
        <v>5</v>
      </c>
      <c r="L1616" t="s">
        <v>3321</v>
      </c>
      <c r="M1616" t="s">
        <v>3322</v>
      </c>
      <c r="O1616" t="s">
        <v>3322</v>
      </c>
      <c r="P1616" s="4">
        <f t="shared" si="75"/>
        <v>20400</v>
      </c>
      <c r="Q1616" s="4">
        <v>20400</v>
      </c>
      <c r="R1616" s="1">
        <f t="shared" si="76"/>
        <v>1</v>
      </c>
      <c r="S1616">
        <v>1</v>
      </c>
      <c r="T1616" t="s">
        <v>40</v>
      </c>
      <c r="U1616" t="str">
        <f t="shared" si="77"/>
        <v>no</v>
      </c>
      <c r="Y1616" t="s">
        <v>6006</v>
      </c>
    </row>
    <row r="1617" spans="1:25" x14ac:dyDescent="0.25">
      <c r="A1617" t="s">
        <v>1837</v>
      </c>
      <c r="B1617" t="s">
        <v>1854</v>
      </c>
      <c r="C1617" t="s">
        <v>1920</v>
      </c>
      <c r="D1617" t="s">
        <v>3324</v>
      </c>
      <c r="E1617" t="s">
        <v>3325</v>
      </c>
      <c r="F1617">
        <v>4</v>
      </c>
      <c r="G1617" t="s">
        <v>6021</v>
      </c>
      <c r="H1617">
        <v>2025</v>
      </c>
      <c r="I1617" t="s">
        <v>4</v>
      </c>
      <c r="J1617" t="s">
        <v>6009</v>
      </c>
      <c r="K1617" t="s">
        <v>5</v>
      </c>
      <c r="L1617" t="s">
        <v>1925</v>
      </c>
      <c r="M1617" t="s">
        <v>1860</v>
      </c>
      <c r="O1617" t="s">
        <v>3326</v>
      </c>
      <c r="P1617" s="4">
        <f t="shared" si="75"/>
        <v>17500</v>
      </c>
      <c r="Q1617" s="4">
        <v>17500</v>
      </c>
      <c r="R1617" s="1">
        <f t="shared" si="76"/>
        <v>0.5</v>
      </c>
      <c r="S1617">
        <v>0.5</v>
      </c>
      <c r="T1617" t="s">
        <v>40</v>
      </c>
      <c r="U1617" t="str">
        <f t="shared" si="77"/>
        <v>yes</v>
      </c>
      <c r="V1617">
        <v>35000</v>
      </c>
      <c r="Y1617" t="s">
        <v>6006</v>
      </c>
    </row>
    <row r="1618" spans="1:25" x14ac:dyDescent="0.25">
      <c r="A1618" t="s">
        <v>1837</v>
      </c>
      <c r="B1618" t="s">
        <v>1854</v>
      </c>
      <c r="C1618" t="s">
        <v>1920</v>
      </c>
      <c r="D1618" t="s">
        <v>3324</v>
      </c>
      <c r="E1618" t="s">
        <v>3327</v>
      </c>
      <c r="F1618">
        <v>4</v>
      </c>
      <c r="G1618" t="s">
        <v>6021</v>
      </c>
      <c r="H1618">
        <v>2025</v>
      </c>
      <c r="I1618" t="s">
        <v>4</v>
      </c>
      <c r="J1618" t="s">
        <v>2841</v>
      </c>
      <c r="K1618" t="s">
        <v>5</v>
      </c>
      <c r="L1618" t="s">
        <v>1925</v>
      </c>
      <c r="O1618" t="s">
        <v>3328</v>
      </c>
      <c r="P1618" s="4">
        <f t="shared" si="75"/>
        <v>0</v>
      </c>
      <c r="Q1618" s="4"/>
      <c r="R1618" s="1">
        <f t="shared" si="76"/>
        <v>0</v>
      </c>
      <c r="U1618" t="str">
        <f t="shared" si="77"/>
        <v>yes</v>
      </c>
      <c r="Y1618" t="s">
        <v>6006</v>
      </c>
    </row>
    <row r="1619" spans="1:25" x14ac:dyDescent="0.25">
      <c r="A1619" t="s">
        <v>1837</v>
      </c>
      <c r="B1619" t="s">
        <v>1854</v>
      </c>
      <c r="C1619" t="s">
        <v>1837</v>
      </c>
      <c r="E1619" t="s">
        <v>3329</v>
      </c>
      <c r="F1619">
        <v>4</v>
      </c>
      <c r="G1619" t="s">
        <v>6021</v>
      </c>
      <c r="H1619">
        <v>2025</v>
      </c>
      <c r="I1619" t="s">
        <v>4</v>
      </c>
      <c r="J1619" t="s">
        <v>2789</v>
      </c>
      <c r="K1619" t="s">
        <v>5</v>
      </c>
      <c r="L1619" t="s">
        <v>1950</v>
      </c>
      <c r="M1619" t="s">
        <v>1860</v>
      </c>
      <c r="O1619" t="s">
        <v>3310</v>
      </c>
      <c r="P1619" s="4">
        <f t="shared" si="75"/>
        <v>2499.9749999999999</v>
      </c>
      <c r="Q1619" s="4">
        <v>2499.9749999999999</v>
      </c>
      <c r="R1619" s="1">
        <f t="shared" si="76"/>
        <v>0.5</v>
      </c>
      <c r="S1619">
        <v>0.5</v>
      </c>
      <c r="T1619" t="s">
        <v>40</v>
      </c>
      <c r="U1619" t="str">
        <f t="shared" si="77"/>
        <v>yes</v>
      </c>
      <c r="V1619">
        <v>4999.95</v>
      </c>
      <c r="Y1619" t="s">
        <v>6006</v>
      </c>
    </row>
    <row r="1620" spans="1:25" x14ac:dyDescent="0.25">
      <c r="A1620" t="s">
        <v>1837</v>
      </c>
      <c r="B1620" t="s">
        <v>1854</v>
      </c>
      <c r="C1620" t="s">
        <v>1968</v>
      </c>
      <c r="E1620" t="s">
        <v>3330</v>
      </c>
      <c r="F1620">
        <v>3</v>
      </c>
      <c r="G1620" t="s">
        <v>6020</v>
      </c>
      <c r="H1620">
        <v>2024</v>
      </c>
      <c r="I1620" t="s">
        <v>4</v>
      </c>
      <c r="J1620" t="s">
        <v>6009</v>
      </c>
      <c r="K1620" t="s">
        <v>5</v>
      </c>
      <c r="L1620" t="s">
        <v>1970</v>
      </c>
      <c r="M1620" t="s">
        <v>3022</v>
      </c>
      <c r="O1620" t="s">
        <v>3331</v>
      </c>
      <c r="P1620" s="4">
        <f t="shared" si="75"/>
        <v>5000</v>
      </c>
      <c r="Q1620" s="4">
        <v>5000</v>
      </c>
      <c r="R1620" s="1">
        <f t="shared" si="76"/>
        <v>0.25</v>
      </c>
      <c r="S1620">
        <v>0.25</v>
      </c>
      <c r="T1620" t="s">
        <v>40</v>
      </c>
      <c r="U1620" t="str">
        <f t="shared" si="77"/>
        <v>yes</v>
      </c>
      <c r="V1620">
        <v>20000</v>
      </c>
      <c r="Y1620" t="s">
        <v>6006</v>
      </c>
    </row>
    <row r="1621" spans="1:25" x14ac:dyDescent="0.25">
      <c r="A1621" t="s">
        <v>1837</v>
      </c>
      <c r="B1621" t="s">
        <v>1854</v>
      </c>
      <c r="C1621" t="s">
        <v>1968</v>
      </c>
      <c r="E1621" t="s">
        <v>3332</v>
      </c>
      <c r="F1621">
        <v>3</v>
      </c>
      <c r="G1621" t="s">
        <v>6020</v>
      </c>
      <c r="H1621">
        <v>2024</v>
      </c>
      <c r="I1621" t="s">
        <v>4</v>
      </c>
      <c r="J1621" t="s">
        <v>6009</v>
      </c>
      <c r="K1621" t="s">
        <v>2783</v>
      </c>
      <c r="L1621" t="s">
        <v>1970</v>
      </c>
      <c r="M1621" t="s">
        <v>2780</v>
      </c>
      <c r="O1621" t="s">
        <v>3333</v>
      </c>
      <c r="P1621" s="4">
        <f t="shared" si="75"/>
        <v>0</v>
      </c>
      <c r="Q1621" s="4"/>
      <c r="R1621" s="1">
        <f t="shared" si="76"/>
        <v>0</v>
      </c>
      <c r="S1621">
        <v>0</v>
      </c>
      <c r="T1621" t="s">
        <v>40</v>
      </c>
      <c r="U1621" t="str">
        <f t="shared" si="77"/>
        <v>yes</v>
      </c>
      <c r="V1621">
        <v>20000</v>
      </c>
      <c r="Y1621" t="s">
        <v>6006</v>
      </c>
    </row>
    <row r="1622" spans="1:25" x14ac:dyDescent="0.25">
      <c r="A1622" t="s">
        <v>1837</v>
      </c>
      <c r="B1622" t="s">
        <v>1854</v>
      </c>
      <c r="C1622" t="s">
        <v>1968</v>
      </c>
      <c r="E1622" t="s">
        <v>3334</v>
      </c>
      <c r="F1622">
        <v>3</v>
      </c>
      <c r="G1622" t="s">
        <v>6020</v>
      </c>
      <c r="H1622">
        <v>2024</v>
      </c>
      <c r="I1622" t="s">
        <v>4</v>
      </c>
      <c r="J1622" t="s">
        <v>6009</v>
      </c>
      <c r="K1622" t="s">
        <v>2783</v>
      </c>
      <c r="L1622" t="s">
        <v>1970</v>
      </c>
      <c r="M1622" t="s">
        <v>3335</v>
      </c>
      <c r="O1622" t="s">
        <v>3336</v>
      </c>
      <c r="P1622" s="4">
        <f t="shared" si="75"/>
        <v>0</v>
      </c>
      <c r="Q1622" s="4"/>
      <c r="R1622" s="1">
        <f t="shared" si="76"/>
        <v>0</v>
      </c>
      <c r="S1622">
        <v>0</v>
      </c>
      <c r="T1622" t="s">
        <v>40</v>
      </c>
      <c r="U1622" t="str">
        <f t="shared" si="77"/>
        <v>yes</v>
      </c>
      <c r="V1622">
        <v>19000</v>
      </c>
      <c r="Y1622" t="s">
        <v>6006</v>
      </c>
    </row>
    <row r="1623" spans="1:25" x14ac:dyDescent="0.25">
      <c r="A1623" t="s">
        <v>1837</v>
      </c>
      <c r="B1623" t="s">
        <v>1854</v>
      </c>
      <c r="C1623" t="s">
        <v>1968</v>
      </c>
      <c r="E1623" t="s">
        <v>3337</v>
      </c>
      <c r="F1623">
        <v>4</v>
      </c>
      <c r="G1623" t="s">
        <v>6021</v>
      </c>
      <c r="H1623">
        <v>2025</v>
      </c>
      <c r="I1623" t="s">
        <v>4</v>
      </c>
      <c r="J1623" t="s">
        <v>6009</v>
      </c>
      <c r="K1623" t="s">
        <v>2783</v>
      </c>
      <c r="L1623" t="s">
        <v>1970</v>
      </c>
      <c r="M1623" t="s">
        <v>3309</v>
      </c>
      <c r="P1623" s="4">
        <f t="shared" si="75"/>
        <v>0</v>
      </c>
      <c r="Q1623" s="4"/>
      <c r="R1623" s="1">
        <f t="shared" si="76"/>
        <v>0</v>
      </c>
      <c r="S1623">
        <v>0</v>
      </c>
      <c r="T1623" t="s">
        <v>40</v>
      </c>
      <c r="U1623" t="str">
        <f t="shared" si="77"/>
        <v>yes</v>
      </c>
      <c r="Y1623" t="s">
        <v>6006</v>
      </c>
    </row>
    <row r="1624" spans="1:25" x14ac:dyDescent="0.25">
      <c r="A1624" t="s">
        <v>1837</v>
      </c>
      <c r="B1624" t="s">
        <v>1854</v>
      </c>
      <c r="C1624" t="s">
        <v>1968</v>
      </c>
      <c r="E1624" t="s">
        <v>3338</v>
      </c>
      <c r="F1624">
        <v>4</v>
      </c>
      <c r="G1624" t="s">
        <v>6021</v>
      </c>
      <c r="H1624">
        <v>2025</v>
      </c>
      <c r="I1624" t="s">
        <v>4</v>
      </c>
      <c r="J1624" t="s">
        <v>2841</v>
      </c>
      <c r="K1624" t="s">
        <v>5</v>
      </c>
      <c r="L1624" t="s">
        <v>1970</v>
      </c>
      <c r="P1624" s="4">
        <f t="shared" si="75"/>
        <v>0</v>
      </c>
      <c r="Q1624" s="4"/>
      <c r="R1624" s="1">
        <f t="shared" si="76"/>
        <v>0</v>
      </c>
      <c r="U1624" t="str">
        <f t="shared" si="77"/>
        <v>yes</v>
      </c>
      <c r="Y1624" t="s">
        <v>6006</v>
      </c>
    </row>
    <row r="1625" spans="1:25" x14ac:dyDescent="0.25">
      <c r="A1625" t="s">
        <v>1837</v>
      </c>
      <c r="B1625" t="s">
        <v>1854</v>
      </c>
      <c r="C1625" t="s">
        <v>1979</v>
      </c>
      <c r="E1625" t="s">
        <v>3339</v>
      </c>
      <c r="F1625">
        <v>4</v>
      </c>
      <c r="G1625" t="s">
        <v>6021</v>
      </c>
      <c r="H1625">
        <v>2025</v>
      </c>
      <c r="I1625" t="s">
        <v>4</v>
      </c>
      <c r="J1625" t="s">
        <v>6009</v>
      </c>
      <c r="K1625" t="s">
        <v>5</v>
      </c>
      <c r="L1625" t="s">
        <v>1987</v>
      </c>
      <c r="P1625" s="4">
        <f t="shared" si="75"/>
        <v>5400</v>
      </c>
      <c r="Q1625" s="4">
        <v>5400</v>
      </c>
      <c r="R1625" s="1">
        <f t="shared" si="76"/>
        <v>0.5</v>
      </c>
      <c r="S1625">
        <v>0.5</v>
      </c>
      <c r="T1625" t="s">
        <v>40</v>
      </c>
      <c r="U1625" t="str">
        <f t="shared" si="77"/>
        <v>yes</v>
      </c>
      <c r="V1625">
        <v>10800</v>
      </c>
      <c r="Y1625" t="s">
        <v>6006</v>
      </c>
    </row>
    <row r="1626" spans="1:25" x14ac:dyDescent="0.25">
      <c r="A1626" t="s">
        <v>1837</v>
      </c>
      <c r="B1626" t="s">
        <v>1854</v>
      </c>
      <c r="C1626" t="s">
        <v>1979</v>
      </c>
      <c r="E1626" t="s">
        <v>3340</v>
      </c>
      <c r="F1626">
        <v>4</v>
      </c>
      <c r="G1626" t="s">
        <v>6021</v>
      </c>
      <c r="H1626">
        <v>2025</v>
      </c>
      <c r="I1626" t="s">
        <v>4</v>
      </c>
      <c r="J1626" t="s">
        <v>2841</v>
      </c>
      <c r="K1626" t="s">
        <v>5</v>
      </c>
      <c r="L1626" t="s">
        <v>1987</v>
      </c>
      <c r="P1626" s="4">
        <f t="shared" si="75"/>
        <v>0</v>
      </c>
      <c r="Q1626" s="4"/>
      <c r="R1626" s="1">
        <f t="shared" si="76"/>
        <v>0</v>
      </c>
      <c r="U1626" t="str">
        <f t="shared" si="77"/>
        <v>yes</v>
      </c>
      <c r="Y1626" t="s">
        <v>6006</v>
      </c>
    </row>
    <row r="1627" spans="1:25" x14ac:dyDescent="0.25">
      <c r="A1627" t="s">
        <v>1998</v>
      </c>
      <c r="B1627" t="s">
        <v>1998</v>
      </c>
      <c r="C1627" t="s">
        <v>2029</v>
      </c>
      <c r="E1627" t="s">
        <v>3341</v>
      </c>
      <c r="F1627">
        <v>4</v>
      </c>
      <c r="G1627" t="s">
        <v>6021</v>
      </c>
      <c r="H1627">
        <v>2026</v>
      </c>
      <c r="I1627" t="s">
        <v>4</v>
      </c>
      <c r="J1627" t="s">
        <v>6009</v>
      </c>
      <c r="K1627" t="s">
        <v>5</v>
      </c>
      <c r="L1627" t="s">
        <v>2011</v>
      </c>
      <c r="P1627" s="4">
        <f t="shared" si="75"/>
        <v>6666.6666666666661</v>
      </c>
      <c r="Q1627" s="4">
        <v>6666.6666666666661</v>
      </c>
      <c r="R1627" s="1">
        <f t="shared" si="76"/>
        <v>0.33333333333333298</v>
      </c>
      <c r="S1627">
        <v>0.33333333333333298</v>
      </c>
      <c r="T1627" t="s">
        <v>40</v>
      </c>
      <c r="U1627" t="str">
        <f t="shared" si="77"/>
        <v>yes</v>
      </c>
      <c r="V1627">
        <v>20000</v>
      </c>
      <c r="Y1627" t="s">
        <v>6006</v>
      </c>
    </row>
    <row r="1628" spans="1:25" x14ac:dyDescent="0.25">
      <c r="A1628" t="s">
        <v>1998</v>
      </c>
      <c r="B1628" t="s">
        <v>1998</v>
      </c>
      <c r="C1628" t="s">
        <v>2047</v>
      </c>
      <c r="D1628" t="s">
        <v>2048</v>
      </c>
      <c r="E1628" t="s">
        <v>3342</v>
      </c>
      <c r="F1628">
        <v>4</v>
      </c>
      <c r="G1628" t="s">
        <v>6021</v>
      </c>
      <c r="H1628">
        <v>2027</v>
      </c>
      <c r="I1628" t="s">
        <v>4</v>
      </c>
      <c r="J1628" t="s">
        <v>2789</v>
      </c>
      <c r="K1628" t="s">
        <v>5</v>
      </c>
      <c r="L1628" t="s">
        <v>3343</v>
      </c>
      <c r="O1628" t="s">
        <v>3344</v>
      </c>
      <c r="P1628" s="4">
        <f t="shared" si="75"/>
        <v>20000</v>
      </c>
      <c r="Q1628" s="4">
        <v>20000</v>
      </c>
      <c r="R1628" s="1">
        <f t="shared" si="76"/>
        <v>0.5</v>
      </c>
      <c r="S1628">
        <v>0.5</v>
      </c>
      <c r="T1628" t="s">
        <v>40</v>
      </c>
      <c r="U1628" t="str">
        <f t="shared" si="77"/>
        <v>yes</v>
      </c>
      <c r="V1628">
        <v>40000</v>
      </c>
      <c r="Y1628" t="s">
        <v>6006</v>
      </c>
    </row>
    <row r="1629" spans="1:25" x14ac:dyDescent="0.25">
      <c r="A1629" t="s">
        <v>1998</v>
      </c>
      <c r="B1629" t="s">
        <v>1998</v>
      </c>
      <c r="C1629" t="s">
        <v>2077</v>
      </c>
      <c r="D1629" t="s">
        <v>2011</v>
      </c>
      <c r="E1629" t="s">
        <v>3345</v>
      </c>
      <c r="F1629">
        <v>4</v>
      </c>
      <c r="G1629" t="s">
        <v>6021</v>
      </c>
      <c r="H1629">
        <v>2026</v>
      </c>
      <c r="I1629" t="s">
        <v>4</v>
      </c>
      <c r="J1629" t="s">
        <v>6009</v>
      </c>
      <c r="K1629" t="s">
        <v>5</v>
      </c>
      <c r="L1629" t="s">
        <v>2011</v>
      </c>
      <c r="P1629" s="4">
        <f t="shared" si="75"/>
        <v>8000</v>
      </c>
      <c r="Q1629" s="4">
        <v>8000</v>
      </c>
      <c r="R1629" s="1">
        <f t="shared" si="76"/>
        <v>1</v>
      </c>
      <c r="S1629">
        <v>1</v>
      </c>
      <c r="T1629" t="s">
        <v>40</v>
      </c>
      <c r="U1629" t="str">
        <f t="shared" si="77"/>
        <v>no</v>
      </c>
      <c r="Y1629" t="s">
        <v>6006</v>
      </c>
    </row>
    <row r="1630" spans="1:25" x14ac:dyDescent="0.25">
      <c r="A1630" t="s">
        <v>1998</v>
      </c>
      <c r="B1630" t="s">
        <v>1998</v>
      </c>
      <c r="C1630" t="s">
        <v>2086</v>
      </c>
      <c r="D1630" t="s">
        <v>3029</v>
      </c>
      <c r="E1630" t="s">
        <v>3346</v>
      </c>
      <c r="F1630">
        <v>3</v>
      </c>
      <c r="G1630" t="s">
        <v>6020</v>
      </c>
      <c r="H1630">
        <v>2025</v>
      </c>
      <c r="I1630" t="s">
        <v>4</v>
      </c>
      <c r="J1630" t="s">
        <v>6009</v>
      </c>
      <c r="K1630" t="s">
        <v>5</v>
      </c>
      <c r="L1630" t="s">
        <v>3031</v>
      </c>
      <c r="M1630" t="s">
        <v>3032</v>
      </c>
      <c r="O1630" t="s">
        <v>3033</v>
      </c>
      <c r="P1630" s="4">
        <f t="shared" si="75"/>
        <v>3600</v>
      </c>
      <c r="Q1630" s="4">
        <v>3600</v>
      </c>
      <c r="R1630" s="1">
        <f t="shared" si="76"/>
        <v>1</v>
      </c>
      <c r="S1630">
        <v>1</v>
      </c>
      <c r="T1630" t="s">
        <v>40</v>
      </c>
      <c r="U1630" t="str">
        <f t="shared" si="77"/>
        <v>no</v>
      </c>
      <c r="Y1630" t="s">
        <v>6006</v>
      </c>
    </row>
    <row r="1631" spans="1:25" x14ac:dyDescent="0.25">
      <c r="A1631" t="s">
        <v>2102</v>
      </c>
      <c r="B1631" t="s">
        <v>2148</v>
      </c>
      <c r="C1631" t="s">
        <v>2764</v>
      </c>
      <c r="D1631" t="s">
        <v>3347</v>
      </c>
      <c r="E1631" t="s">
        <v>3348</v>
      </c>
      <c r="F1631">
        <v>4</v>
      </c>
      <c r="G1631" t="s">
        <v>6021</v>
      </c>
      <c r="H1631">
        <v>2025</v>
      </c>
      <c r="I1631" t="s">
        <v>4</v>
      </c>
      <c r="J1631" t="s">
        <v>2841</v>
      </c>
      <c r="K1631" t="s">
        <v>5</v>
      </c>
      <c r="L1631" t="s">
        <v>2767</v>
      </c>
      <c r="P1631" s="4">
        <f t="shared" si="75"/>
        <v>184.8</v>
      </c>
      <c r="Q1631" s="4">
        <v>184.8</v>
      </c>
      <c r="R1631" s="1">
        <f t="shared" si="76"/>
        <v>1</v>
      </c>
      <c r="S1631">
        <v>1</v>
      </c>
      <c r="T1631" t="s">
        <v>979</v>
      </c>
      <c r="U1631" t="str">
        <f t="shared" si="77"/>
        <v>no</v>
      </c>
      <c r="Y1631" t="s">
        <v>6006</v>
      </c>
    </row>
    <row r="1632" spans="1:25" x14ac:dyDescent="0.25">
      <c r="A1632" t="s">
        <v>2102</v>
      </c>
      <c r="B1632" t="s">
        <v>2201</v>
      </c>
      <c r="C1632" t="s">
        <v>2429</v>
      </c>
      <c r="E1632" t="s">
        <v>3349</v>
      </c>
      <c r="F1632">
        <v>4</v>
      </c>
      <c r="G1632" t="s">
        <v>6021</v>
      </c>
      <c r="H1632">
        <v>2025</v>
      </c>
      <c r="I1632" t="s">
        <v>4</v>
      </c>
      <c r="J1632" t="s">
        <v>6009</v>
      </c>
      <c r="K1632" t="s">
        <v>5</v>
      </c>
      <c r="L1632" t="s">
        <v>2204</v>
      </c>
      <c r="O1632" t="s">
        <v>3350</v>
      </c>
      <c r="P1632" s="4">
        <f t="shared" si="75"/>
        <v>0</v>
      </c>
      <c r="Q1632" s="4"/>
      <c r="R1632" s="1">
        <f t="shared" si="76"/>
        <v>0.33</v>
      </c>
      <c r="S1632">
        <v>0.33</v>
      </c>
      <c r="T1632" t="s">
        <v>40</v>
      </c>
      <c r="U1632" t="str">
        <f t="shared" si="77"/>
        <v>yes</v>
      </c>
      <c r="Y1632" t="s">
        <v>6006</v>
      </c>
    </row>
    <row r="1633" spans="1:25" x14ac:dyDescent="0.25">
      <c r="A1633" t="s">
        <v>0</v>
      </c>
      <c r="B1633" t="s">
        <v>0</v>
      </c>
      <c r="C1633" t="s">
        <v>3351</v>
      </c>
      <c r="E1633" t="s">
        <v>3352</v>
      </c>
      <c r="F1633">
        <v>1</v>
      </c>
      <c r="G1633" t="s">
        <v>6018</v>
      </c>
      <c r="H1633">
        <v>2021</v>
      </c>
      <c r="I1633" t="s">
        <v>3353</v>
      </c>
      <c r="J1633" t="s">
        <v>6008</v>
      </c>
      <c r="L1633" t="s">
        <v>3354</v>
      </c>
      <c r="O1633" t="str">
        <f t="shared" ref="O1633:O1664" si="78">IF(Y1633="ja","Local partner","")</f>
        <v/>
      </c>
      <c r="P1633" s="4">
        <f t="shared" si="75"/>
        <v>3013.6363636363635</v>
      </c>
      <c r="Q1633" s="4">
        <v>3013.6363636363635</v>
      </c>
      <c r="R1633" s="1">
        <f t="shared" si="76"/>
        <v>4.5454545454545456E-2</v>
      </c>
      <c r="S1633">
        <v>4.5454545454545456E-2</v>
      </c>
      <c r="T1633" t="s">
        <v>40</v>
      </c>
      <c r="U1633" t="str">
        <f t="shared" si="77"/>
        <v>yes</v>
      </c>
      <c r="V1633">
        <v>66300</v>
      </c>
      <c r="W1633">
        <v>17</v>
      </c>
      <c r="X1633">
        <v>0.77272727272727271</v>
      </c>
      <c r="Y1633" t="s">
        <v>6003</v>
      </c>
    </row>
    <row r="1634" spans="1:25" x14ac:dyDescent="0.25">
      <c r="A1634" t="s">
        <v>0</v>
      </c>
      <c r="B1634" t="s">
        <v>0</v>
      </c>
      <c r="C1634" t="s">
        <v>3351</v>
      </c>
      <c r="E1634" t="s">
        <v>3355</v>
      </c>
      <c r="F1634">
        <v>1</v>
      </c>
      <c r="G1634" t="s">
        <v>6018</v>
      </c>
      <c r="H1634">
        <v>2021</v>
      </c>
      <c r="I1634" t="s">
        <v>3353</v>
      </c>
      <c r="J1634" t="s">
        <v>6008</v>
      </c>
      <c r="L1634" t="s">
        <v>3354</v>
      </c>
      <c r="O1634" t="str">
        <f t="shared" si="78"/>
        <v/>
      </c>
      <c r="P1634" s="4">
        <f t="shared" si="75"/>
        <v>0</v>
      </c>
      <c r="Q1634" s="4">
        <v>0</v>
      </c>
      <c r="R1634" s="1">
        <f t="shared" si="76"/>
        <v>0</v>
      </c>
      <c r="S1634">
        <v>0</v>
      </c>
      <c r="T1634" t="s">
        <v>40</v>
      </c>
      <c r="U1634" t="str">
        <f t="shared" si="77"/>
        <v>yes</v>
      </c>
      <c r="V1634">
        <v>109200</v>
      </c>
      <c r="W1634">
        <v>28</v>
      </c>
      <c r="X1634">
        <v>0</v>
      </c>
      <c r="Y1634" t="s">
        <v>6005</v>
      </c>
    </row>
    <row r="1635" spans="1:25" x14ac:dyDescent="0.25">
      <c r="A1635" t="s">
        <v>62</v>
      </c>
      <c r="B1635" t="s">
        <v>62</v>
      </c>
      <c r="C1635" t="s">
        <v>63</v>
      </c>
      <c r="E1635" t="s">
        <v>3356</v>
      </c>
      <c r="F1635">
        <v>1</v>
      </c>
      <c r="G1635" t="s">
        <v>6018</v>
      </c>
      <c r="H1635">
        <v>2021</v>
      </c>
      <c r="I1635" t="s">
        <v>3353</v>
      </c>
      <c r="J1635" t="s">
        <v>6008</v>
      </c>
      <c r="L1635" t="s">
        <v>3357</v>
      </c>
      <c r="O1635" t="str">
        <f t="shared" si="78"/>
        <v/>
      </c>
      <c r="P1635" s="4">
        <f t="shared" si="75"/>
        <v>7600</v>
      </c>
      <c r="Q1635" s="4">
        <v>7600</v>
      </c>
      <c r="R1635" s="1">
        <f t="shared" si="76"/>
        <v>0.2</v>
      </c>
      <c r="S1635">
        <v>0.2</v>
      </c>
      <c r="T1635" t="s">
        <v>40</v>
      </c>
      <c r="U1635" t="str">
        <f t="shared" si="77"/>
        <v>yes</v>
      </c>
      <c r="V1635">
        <v>38000</v>
      </c>
      <c r="W1635">
        <v>10</v>
      </c>
      <c r="X1635">
        <v>2</v>
      </c>
      <c r="Y1635" t="s">
        <v>6005</v>
      </c>
    </row>
    <row r="1636" spans="1:25" x14ac:dyDescent="0.25">
      <c r="A1636" t="s">
        <v>62</v>
      </c>
      <c r="B1636" t="s">
        <v>62</v>
      </c>
      <c r="C1636" t="s">
        <v>93</v>
      </c>
      <c r="E1636" t="s">
        <v>3358</v>
      </c>
      <c r="F1636">
        <v>1</v>
      </c>
      <c r="G1636" t="s">
        <v>6018</v>
      </c>
      <c r="H1636">
        <v>2016</v>
      </c>
      <c r="I1636" t="s">
        <v>3353</v>
      </c>
      <c r="J1636" t="s">
        <v>6008</v>
      </c>
      <c r="L1636" t="s">
        <v>3359</v>
      </c>
      <c r="O1636" t="str">
        <f t="shared" si="78"/>
        <v/>
      </c>
      <c r="P1636" s="4">
        <f t="shared" si="75"/>
        <v>850</v>
      </c>
      <c r="Q1636" s="4">
        <v>850</v>
      </c>
      <c r="R1636" s="1">
        <f t="shared" si="76"/>
        <v>1</v>
      </c>
      <c r="S1636">
        <v>1</v>
      </c>
      <c r="T1636" t="s">
        <v>40</v>
      </c>
      <c r="U1636" t="str">
        <f t="shared" si="77"/>
        <v>no</v>
      </c>
      <c r="V1636">
        <v>850</v>
      </c>
      <c r="W1636">
        <v>1</v>
      </c>
      <c r="X1636">
        <v>1</v>
      </c>
      <c r="Y1636" t="s">
        <v>6005</v>
      </c>
    </row>
    <row r="1637" spans="1:25" x14ac:dyDescent="0.25">
      <c r="A1637" t="s">
        <v>62</v>
      </c>
      <c r="B1637" t="s">
        <v>62</v>
      </c>
      <c r="C1637" t="s">
        <v>93</v>
      </c>
      <c r="E1637" t="s">
        <v>3360</v>
      </c>
      <c r="F1637">
        <v>1</v>
      </c>
      <c r="G1637" t="s">
        <v>6018</v>
      </c>
      <c r="H1637">
        <v>2022</v>
      </c>
      <c r="I1637" t="s">
        <v>3353</v>
      </c>
      <c r="J1637" t="s">
        <v>6008</v>
      </c>
      <c r="L1637" t="s">
        <v>3361</v>
      </c>
      <c r="O1637" t="str">
        <f t="shared" si="78"/>
        <v/>
      </c>
      <c r="P1637" s="4">
        <f t="shared" si="75"/>
        <v>0</v>
      </c>
      <c r="Q1637" s="4">
        <v>0</v>
      </c>
      <c r="R1637" s="1">
        <f t="shared" si="76"/>
        <v>0</v>
      </c>
      <c r="S1637">
        <v>0</v>
      </c>
      <c r="T1637" t="s">
        <v>40</v>
      </c>
      <c r="U1637" t="str">
        <f t="shared" si="77"/>
        <v>yes</v>
      </c>
      <c r="V1637">
        <v>321200</v>
      </c>
      <c r="W1637">
        <v>83</v>
      </c>
      <c r="X1637">
        <v>0</v>
      </c>
      <c r="Y1637" t="s">
        <v>6003</v>
      </c>
    </row>
    <row r="1638" spans="1:25" x14ac:dyDescent="0.25">
      <c r="A1638" t="s">
        <v>62</v>
      </c>
      <c r="B1638" t="s">
        <v>62</v>
      </c>
      <c r="C1638" t="s">
        <v>93</v>
      </c>
      <c r="E1638" t="s">
        <v>3362</v>
      </c>
      <c r="F1638">
        <v>1</v>
      </c>
      <c r="G1638" t="s">
        <v>6018</v>
      </c>
      <c r="H1638">
        <v>2022</v>
      </c>
      <c r="I1638" t="s">
        <v>3353</v>
      </c>
      <c r="J1638" t="s">
        <v>6008</v>
      </c>
      <c r="L1638" t="s">
        <v>3363</v>
      </c>
      <c r="O1638" t="str">
        <f t="shared" si="78"/>
        <v/>
      </c>
      <c r="P1638" s="4">
        <f t="shared" si="75"/>
        <v>1507.9812206572769</v>
      </c>
      <c r="Q1638" s="4">
        <v>1507.9812206572769</v>
      </c>
      <c r="R1638" s="1">
        <f t="shared" si="76"/>
        <v>4.6948356807511738E-3</v>
      </c>
      <c r="S1638">
        <v>4.6948356807511738E-3</v>
      </c>
      <c r="T1638" t="s">
        <v>40</v>
      </c>
      <c r="U1638" t="str">
        <f t="shared" si="77"/>
        <v>yes</v>
      </c>
      <c r="V1638">
        <v>321200</v>
      </c>
      <c r="W1638">
        <v>83</v>
      </c>
      <c r="X1638">
        <v>0.38967136150234744</v>
      </c>
      <c r="Y1638" t="s">
        <v>6005</v>
      </c>
    </row>
    <row r="1639" spans="1:25" x14ac:dyDescent="0.25">
      <c r="A1639" t="s">
        <v>62</v>
      </c>
      <c r="B1639" t="s">
        <v>62</v>
      </c>
      <c r="C1639" t="s">
        <v>93</v>
      </c>
      <c r="E1639" t="s">
        <v>3364</v>
      </c>
      <c r="F1639">
        <v>1</v>
      </c>
      <c r="G1639" t="s">
        <v>6018</v>
      </c>
      <c r="H1639">
        <v>2022</v>
      </c>
      <c r="I1639" t="s">
        <v>3353</v>
      </c>
      <c r="J1639" t="s">
        <v>6008</v>
      </c>
      <c r="L1639" t="s">
        <v>3365</v>
      </c>
      <c r="O1639" t="str">
        <f t="shared" si="78"/>
        <v/>
      </c>
      <c r="P1639" s="4">
        <f t="shared" si="75"/>
        <v>2409</v>
      </c>
      <c r="Q1639" s="4">
        <v>2409</v>
      </c>
      <c r="R1639" s="1">
        <f t="shared" si="76"/>
        <v>7.4999999999999997E-3</v>
      </c>
      <c r="S1639">
        <v>7.4999999999999997E-3</v>
      </c>
      <c r="T1639" t="s">
        <v>40</v>
      </c>
      <c r="U1639" t="str">
        <f t="shared" si="77"/>
        <v>yes</v>
      </c>
      <c r="V1639">
        <v>321200</v>
      </c>
      <c r="W1639">
        <v>83</v>
      </c>
      <c r="X1639">
        <v>0.62249999999999994</v>
      </c>
      <c r="Y1639" t="s">
        <v>6005</v>
      </c>
    </row>
    <row r="1640" spans="1:25" x14ac:dyDescent="0.25">
      <c r="A1640" t="s">
        <v>62</v>
      </c>
      <c r="B1640" t="s">
        <v>62</v>
      </c>
      <c r="C1640" t="s">
        <v>93</v>
      </c>
      <c r="E1640" t="s">
        <v>3366</v>
      </c>
      <c r="F1640">
        <v>1</v>
      </c>
      <c r="G1640" t="s">
        <v>6018</v>
      </c>
      <c r="H1640">
        <v>2012</v>
      </c>
      <c r="I1640" t="s">
        <v>3353</v>
      </c>
      <c r="J1640" t="s">
        <v>6008</v>
      </c>
      <c r="L1640" t="s">
        <v>3365</v>
      </c>
      <c r="O1640" t="str">
        <f t="shared" si="78"/>
        <v/>
      </c>
      <c r="P1640" s="4">
        <f t="shared" si="75"/>
        <v>1850</v>
      </c>
      <c r="Q1640" s="4">
        <v>1850</v>
      </c>
      <c r="R1640" s="1">
        <f t="shared" si="76"/>
        <v>1</v>
      </c>
      <c r="S1640">
        <v>1</v>
      </c>
      <c r="T1640" t="s">
        <v>40</v>
      </c>
      <c r="U1640" t="str">
        <f t="shared" si="77"/>
        <v>no</v>
      </c>
      <c r="V1640">
        <v>1850</v>
      </c>
      <c r="W1640">
        <v>2</v>
      </c>
      <c r="X1640">
        <v>2</v>
      </c>
      <c r="Y1640" t="s">
        <v>6005</v>
      </c>
    </row>
    <row r="1641" spans="1:25" x14ac:dyDescent="0.25">
      <c r="A1641" t="s">
        <v>101</v>
      </c>
      <c r="B1641" t="s">
        <v>101</v>
      </c>
      <c r="C1641" t="s">
        <v>182</v>
      </c>
      <c r="D1641" t="s">
        <v>3367</v>
      </c>
      <c r="E1641" t="s">
        <v>3368</v>
      </c>
      <c r="F1641">
        <v>1</v>
      </c>
      <c r="G1641" t="s">
        <v>6018</v>
      </c>
      <c r="H1641">
        <v>2016</v>
      </c>
      <c r="I1641" t="s">
        <v>3353</v>
      </c>
      <c r="J1641" t="s">
        <v>6008</v>
      </c>
      <c r="L1641" t="s">
        <v>3369</v>
      </c>
      <c r="O1641" t="str">
        <f t="shared" si="78"/>
        <v/>
      </c>
      <c r="P1641" s="4">
        <f t="shared" si="75"/>
        <v>900</v>
      </c>
      <c r="Q1641" s="4">
        <v>900</v>
      </c>
      <c r="R1641" s="1">
        <f t="shared" si="76"/>
        <v>1</v>
      </c>
      <c r="S1641">
        <v>1</v>
      </c>
      <c r="T1641" t="s">
        <v>40</v>
      </c>
      <c r="U1641" t="str">
        <f t="shared" si="77"/>
        <v>no</v>
      </c>
      <c r="V1641">
        <v>900</v>
      </c>
      <c r="W1641">
        <v>1</v>
      </c>
      <c r="X1641">
        <v>1</v>
      </c>
      <c r="Y1641" t="s">
        <v>6005</v>
      </c>
    </row>
    <row r="1642" spans="1:25" x14ac:dyDescent="0.25">
      <c r="A1642" t="s">
        <v>101</v>
      </c>
      <c r="B1642" t="s">
        <v>101</v>
      </c>
      <c r="C1642" s="3" t="s">
        <v>224</v>
      </c>
      <c r="D1642" t="s">
        <v>3370</v>
      </c>
      <c r="E1642" t="s">
        <v>3371</v>
      </c>
      <c r="F1642">
        <v>1</v>
      </c>
      <c r="G1642" t="s">
        <v>6018</v>
      </c>
      <c r="H1642">
        <v>2009</v>
      </c>
      <c r="I1642" t="s">
        <v>3353</v>
      </c>
      <c r="J1642" t="s">
        <v>6008</v>
      </c>
      <c r="L1642" t="s">
        <v>141</v>
      </c>
      <c r="O1642" t="str">
        <f t="shared" si="78"/>
        <v/>
      </c>
      <c r="P1642" s="4">
        <f t="shared" si="75"/>
        <v>960</v>
      </c>
      <c r="Q1642" s="4">
        <v>960</v>
      </c>
      <c r="R1642" s="1">
        <f t="shared" si="76"/>
        <v>0.12</v>
      </c>
      <c r="S1642">
        <v>0.12</v>
      </c>
      <c r="T1642" t="s">
        <v>40</v>
      </c>
      <c r="U1642" t="str">
        <f t="shared" si="77"/>
        <v>yes</v>
      </c>
      <c r="V1642">
        <v>8000</v>
      </c>
      <c r="W1642">
        <v>4</v>
      </c>
      <c r="X1642">
        <v>0.48</v>
      </c>
      <c r="Y1642" t="s">
        <v>6006</v>
      </c>
    </row>
    <row r="1643" spans="1:25" x14ac:dyDescent="0.25">
      <c r="A1643" t="s">
        <v>101</v>
      </c>
      <c r="B1643" t="s">
        <v>101</v>
      </c>
      <c r="C1643" s="3" t="s">
        <v>224</v>
      </c>
      <c r="D1643" t="s">
        <v>3370</v>
      </c>
      <c r="E1643" t="s">
        <v>3372</v>
      </c>
      <c r="F1643">
        <v>1</v>
      </c>
      <c r="G1643" t="s">
        <v>6018</v>
      </c>
      <c r="H1643">
        <v>2009</v>
      </c>
      <c r="I1643" t="s">
        <v>3353</v>
      </c>
      <c r="J1643" t="s">
        <v>6008</v>
      </c>
      <c r="L1643" t="s">
        <v>3373</v>
      </c>
      <c r="O1643" t="str">
        <f t="shared" si="78"/>
        <v/>
      </c>
      <c r="P1643" s="4">
        <f t="shared" si="75"/>
        <v>620</v>
      </c>
      <c r="Q1643" s="4">
        <v>620</v>
      </c>
      <c r="R1643" s="1">
        <f t="shared" si="76"/>
        <v>7.7499999999999999E-2</v>
      </c>
      <c r="S1643">
        <v>7.7499999999999999E-2</v>
      </c>
      <c r="T1643" t="s">
        <v>40</v>
      </c>
      <c r="U1643" t="str">
        <f t="shared" si="77"/>
        <v>yes</v>
      </c>
      <c r="V1643">
        <v>8000</v>
      </c>
      <c r="W1643">
        <v>4</v>
      </c>
      <c r="X1643">
        <v>0.31</v>
      </c>
      <c r="Y1643" t="s">
        <v>6006</v>
      </c>
    </row>
    <row r="1644" spans="1:25" x14ac:dyDescent="0.25">
      <c r="A1644" t="s">
        <v>319</v>
      </c>
      <c r="B1644" t="s">
        <v>350</v>
      </c>
      <c r="C1644" t="s">
        <v>351</v>
      </c>
      <c r="E1644" t="s">
        <v>3374</v>
      </c>
      <c r="F1644">
        <v>1</v>
      </c>
      <c r="G1644" t="s">
        <v>6018</v>
      </c>
      <c r="H1644">
        <v>2022</v>
      </c>
      <c r="I1644" t="s">
        <v>3353</v>
      </c>
      <c r="J1644" t="s">
        <v>6008</v>
      </c>
      <c r="L1644" t="s">
        <v>3375</v>
      </c>
      <c r="O1644" t="str">
        <f t="shared" si="78"/>
        <v/>
      </c>
      <c r="P1644" s="4">
        <f t="shared" si="75"/>
        <v>8400</v>
      </c>
      <c r="Q1644" s="4">
        <v>8400</v>
      </c>
      <c r="R1644" s="1">
        <f t="shared" si="76"/>
        <v>0.5</v>
      </c>
      <c r="S1644">
        <v>0.5</v>
      </c>
      <c r="T1644" t="s">
        <v>40</v>
      </c>
      <c r="U1644" t="str">
        <f t="shared" si="77"/>
        <v>yes</v>
      </c>
      <c r="V1644">
        <v>16800</v>
      </c>
      <c r="W1644">
        <v>4</v>
      </c>
      <c r="X1644">
        <v>2</v>
      </c>
      <c r="Y1644" t="s">
        <v>6005</v>
      </c>
    </row>
    <row r="1645" spans="1:25" x14ac:dyDescent="0.25">
      <c r="A1645" t="s">
        <v>319</v>
      </c>
      <c r="B1645" t="s">
        <v>434</v>
      </c>
      <c r="C1645" t="s">
        <v>441</v>
      </c>
      <c r="E1645" t="s">
        <v>3376</v>
      </c>
      <c r="F1645">
        <v>1</v>
      </c>
      <c r="G1645" t="s">
        <v>6018</v>
      </c>
      <c r="H1645">
        <v>2013</v>
      </c>
      <c r="I1645" t="s">
        <v>3353</v>
      </c>
      <c r="J1645" t="s">
        <v>6008</v>
      </c>
      <c r="L1645" t="s">
        <v>3369</v>
      </c>
      <c r="O1645" t="str">
        <f t="shared" si="78"/>
        <v/>
      </c>
      <c r="P1645" s="4">
        <f t="shared" si="75"/>
        <v>2000</v>
      </c>
      <c r="Q1645" s="4">
        <v>2000</v>
      </c>
      <c r="R1645" s="1">
        <f t="shared" si="76"/>
        <v>1</v>
      </c>
      <c r="S1645">
        <v>1</v>
      </c>
      <c r="T1645" t="s">
        <v>40</v>
      </c>
      <c r="U1645" t="str">
        <f t="shared" si="77"/>
        <v>no</v>
      </c>
      <c r="V1645">
        <v>2000</v>
      </c>
      <c r="W1645">
        <v>1</v>
      </c>
      <c r="X1645">
        <v>1</v>
      </c>
      <c r="Y1645" t="s">
        <v>6005</v>
      </c>
    </row>
    <row r="1646" spans="1:25" x14ac:dyDescent="0.25">
      <c r="A1646" t="s">
        <v>319</v>
      </c>
      <c r="B1646" t="s">
        <v>434</v>
      </c>
      <c r="C1646" t="s">
        <v>441</v>
      </c>
      <c r="E1646" t="s">
        <v>3377</v>
      </c>
      <c r="F1646">
        <v>1</v>
      </c>
      <c r="G1646" t="s">
        <v>6018</v>
      </c>
      <c r="H1646">
        <v>2013</v>
      </c>
      <c r="I1646" t="s">
        <v>3353</v>
      </c>
      <c r="J1646" t="s">
        <v>6008</v>
      </c>
      <c r="L1646" t="s">
        <v>3369</v>
      </c>
      <c r="O1646" t="str">
        <f t="shared" si="78"/>
        <v/>
      </c>
      <c r="P1646" s="4">
        <f t="shared" si="75"/>
        <v>2000</v>
      </c>
      <c r="Q1646" s="4">
        <v>2000</v>
      </c>
      <c r="R1646" s="1">
        <f t="shared" si="76"/>
        <v>1</v>
      </c>
      <c r="S1646">
        <v>1</v>
      </c>
      <c r="T1646" t="s">
        <v>40</v>
      </c>
      <c r="U1646" t="str">
        <f t="shared" si="77"/>
        <v>no</v>
      </c>
      <c r="V1646">
        <v>2000</v>
      </c>
      <c r="W1646">
        <v>1</v>
      </c>
      <c r="X1646">
        <v>1</v>
      </c>
      <c r="Y1646" t="s">
        <v>6005</v>
      </c>
    </row>
    <row r="1647" spans="1:25" x14ac:dyDescent="0.25">
      <c r="A1647" t="s">
        <v>319</v>
      </c>
      <c r="B1647" t="s">
        <v>434</v>
      </c>
      <c r="C1647" t="s">
        <v>441</v>
      </c>
      <c r="E1647" t="s">
        <v>3378</v>
      </c>
      <c r="F1647">
        <v>1</v>
      </c>
      <c r="G1647" t="s">
        <v>6018</v>
      </c>
      <c r="H1647">
        <v>2013</v>
      </c>
      <c r="I1647" t="s">
        <v>3353</v>
      </c>
      <c r="J1647" t="s">
        <v>6008</v>
      </c>
      <c r="L1647" t="s">
        <v>3369</v>
      </c>
      <c r="O1647" t="str">
        <f t="shared" si="78"/>
        <v/>
      </c>
      <c r="P1647" s="4">
        <f t="shared" si="75"/>
        <v>2000</v>
      </c>
      <c r="Q1647" s="4">
        <v>2000</v>
      </c>
      <c r="R1647" s="1">
        <f t="shared" si="76"/>
        <v>1</v>
      </c>
      <c r="S1647">
        <v>1</v>
      </c>
      <c r="T1647" t="s">
        <v>40</v>
      </c>
      <c r="U1647" t="str">
        <f t="shared" si="77"/>
        <v>no</v>
      </c>
      <c r="V1647">
        <v>2000</v>
      </c>
      <c r="W1647">
        <v>1</v>
      </c>
      <c r="X1647">
        <v>1</v>
      </c>
      <c r="Y1647" t="s">
        <v>6005</v>
      </c>
    </row>
    <row r="1648" spans="1:25" x14ac:dyDescent="0.25">
      <c r="A1648" t="s">
        <v>319</v>
      </c>
      <c r="B1648" t="s">
        <v>350</v>
      </c>
      <c r="C1648" t="s">
        <v>572</v>
      </c>
      <c r="E1648" t="s">
        <v>3379</v>
      </c>
      <c r="F1648">
        <v>1</v>
      </c>
      <c r="G1648" t="s">
        <v>6018</v>
      </c>
      <c r="H1648">
        <v>2016</v>
      </c>
      <c r="I1648" t="s">
        <v>3353</v>
      </c>
      <c r="J1648" t="s">
        <v>6008</v>
      </c>
      <c r="L1648" t="s">
        <v>3380</v>
      </c>
      <c r="O1648" t="str">
        <f t="shared" si="78"/>
        <v/>
      </c>
      <c r="P1648" s="4">
        <f t="shared" si="75"/>
        <v>10000</v>
      </c>
      <c r="Q1648" s="4">
        <v>10000</v>
      </c>
      <c r="R1648" s="1">
        <f t="shared" si="76"/>
        <v>1</v>
      </c>
      <c r="S1648">
        <v>1</v>
      </c>
      <c r="T1648" t="s">
        <v>40</v>
      </c>
      <c r="U1648" t="str">
        <f t="shared" si="77"/>
        <v>no</v>
      </c>
      <c r="V1648">
        <v>10000</v>
      </c>
      <c r="W1648">
        <v>4</v>
      </c>
      <c r="X1648">
        <v>4</v>
      </c>
      <c r="Y1648" t="s">
        <v>6005</v>
      </c>
    </row>
    <row r="1649" spans="1:25" x14ac:dyDescent="0.25">
      <c r="A1649" t="s">
        <v>319</v>
      </c>
      <c r="B1649" t="s">
        <v>320</v>
      </c>
      <c r="C1649" t="s">
        <v>3381</v>
      </c>
      <c r="E1649" t="s">
        <v>3382</v>
      </c>
      <c r="F1649">
        <v>1</v>
      </c>
      <c r="G1649" t="s">
        <v>6018</v>
      </c>
      <c r="H1649">
        <v>2016</v>
      </c>
      <c r="I1649" t="s">
        <v>3353</v>
      </c>
      <c r="J1649" t="s">
        <v>6008</v>
      </c>
      <c r="L1649" t="s">
        <v>325</v>
      </c>
      <c r="O1649" t="str">
        <f t="shared" si="78"/>
        <v/>
      </c>
      <c r="P1649" s="4">
        <f t="shared" si="75"/>
        <v>0</v>
      </c>
      <c r="Q1649" s="4">
        <v>0</v>
      </c>
      <c r="R1649" s="1">
        <f t="shared" si="76"/>
        <v>0</v>
      </c>
      <c r="S1649">
        <v>0</v>
      </c>
      <c r="T1649" t="s">
        <v>40</v>
      </c>
      <c r="U1649" t="str">
        <f t="shared" si="77"/>
        <v>yes</v>
      </c>
      <c r="V1649">
        <v>12000</v>
      </c>
      <c r="W1649">
        <v>4</v>
      </c>
      <c r="X1649" t="s">
        <v>2936</v>
      </c>
      <c r="Y1649" t="s">
        <v>6005</v>
      </c>
    </row>
    <row r="1650" spans="1:25" x14ac:dyDescent="0.25">
      <c r="A1650" t="s">
        <v>319</v>
      </c>
      <c r="B1650" t="s">
        <v>434</v>
      </c>
      <c r="C1650" t="s">
        <v>676</v>
      </c>
      <c r="D1650" t="s">
        <v>483</v>
      </c>
      <c r="E1650" t="s">
        <v>3383</v>
      </c>
      <c r="F1650">
        <v>1</v>
      </c>
      <c r="G1650" t="s">
        <v>6018</v>
      </c>
      <c r="H1650">
        <v>2019</v>
      </c>
      <c r="I1650" t="s">
        <v>3353</v>
      </c>
      <c r="J1650" t="s">
        <v>6008</v>
      </c>
      <c r="L1650" t="s">
        <v>3384</v>
      </c>
      <c r="O1650" t="str">
        <f t="shared" si="78"/>
        <v/>
      </c>
      <c r="P1650" s="4">
        <f t="shared" si="75"/>
        <v>10350.000000000002</v>
      </c>
      <c r="Q1650" s="4">
        <v>10350.000000000002</v>
      </c>
      <c r="R1650" s="1">
        <f t="shared" si="76"/>
        <v>1</v>
      </c>
      <c r="S1650">
        <v>1</v>
      </c>
      <c r="T1650" t="s">
        <v>40</v>
      </c>
      <c r="U1650" t="str">
        <f t="shared" si="77"/>
        <v>no</v>
      </c>
      <c r="V1650">
        <v>10350.000000000002</v>
      </c>
      <c r="W1650">
        <v>3</v>
      </c>
      <c r="X1650">
        <v>3</v>
      </c>
      <c r="Y1650" t="s">
        <v>6005</v>
      </c>
    </row>
    <row r="1651" spans="1:25" x14ac:dyDescent="0.25">
      <c r="A1651" t="s">
        <v>319</v>
      </c>
      <c r="B1651" t="s">
        <v>434</v>
      </c>
      <c r="C1651" t="s">
        <v>676</v>
      </c>
      <c r="D1651" t="s">
        <v>684</v>
      </c>
      <c r="E1651" t="s">
        <v>3385</v>
      </c>
      <c r="F1651">
        <v>1</v>
      </c>
      <c r="G1651" t="s">
        <v>6018</v>
      </c>
      <c r="H1651">
        <v>2020</v>
      </c>
      <c r="I1651" t="s">
        <v>3353</v>
      </c>
      <c r="J1651" t="s">
        <v>6008</v>
      </c>
      <c r="L1651" t="s">
        <v>3386</v>
      </c>
      <c r="O1651" t="str">
        <f t="shared" si="78"/>
        <v/>
      </c>
      <c r="P1651" s="4">
        <f t="shared" si="75"/>
        <v>16800</v>
      </c>
      <c r="Q1651" s="4">
        <v>16800</v>
      </c>
      <c r="R1651" s="1">
        <f t="shared" si="76"/>
        <v>0.36363636363636365</v>
      </c>
      <c r="S1651">
        <v>0.36363636363636365</v>
      </c>
      <c r="T1651" t="s">
        <v>40</v>
      </c>
      <c r="U1651" t="str">
        <f t="shared" si="77"/>
        <v>yes</v>
      </c>
      <c r="V1651">
        <v>46200</v>
      </c>
      <c r="W1651">
        <v>11</v>
      </c>
      <c r="X1651">
        <v>4</v>
      </c>
      <c r="Y1651" t="s">
        <v>6005</v>
      </c>
    </row>
    <row r="1652" spans="1:25" x14ac:dyDescent="0.25">
      <c r="A1652" t="s">
        <v>728</v>
      </c>
      <c r="B1652" t="s">
        <v>728</v>
      </c>
      <c r="C1652" t="s">
        <v>729</v>
      </c>
      <c r="D1652" t="s">
        <v>3387</v>
      </c>
      <c r="E1652" t="s">
        <v>3388</v>
      </c>
      <c r="F1652">
        <v>1</v>
      </c>
      <c r="G1652" t="s">
        <v>6018</v>
      </c>
      <c r="H1652">
        <v>2012</v>
      </c>
      <c r="I1652" t="s">
        <v>3353</v>
      </c>
      <c r="J1652" t="s">
        <v>6008</v>
      </c>
      <c r="L1652" t="s">
        <v>3369</v>
      </c>
      <c r="O1652" t="str">
        <f t="shared" si="78"/>
        <v/>
      </c>
      <c r="P1652" s="4">
        <f t="shared" si="75"/>
        <v>2300</v>
      </c>
      <c r="Q1652" s="4">
        <v>2300</v>
      </c>
      <c r="R1652" s="1">
        <f t="shared" si="76"/>
        <v>1</v>
      </c>
      <c r="S1652">
        <v>1</v>
      </c>
      <c r="T1652" t="s">
        <v>40</v>
      </c>
      <c r="U1652" t="str">
        <f t="shared" si="77"/>
        <v>no</v>
      </c>
      <c r="V1652">
        <v>2300</v>
      </c>
      <c r="W1652">
        <v>1</v>
      </c>
      <c r="X1652">
        <v>1</v>
      </c>
      <c r="Y1652" t="s">
        <v>6005</v>
      </c>
    </row>
    <row r="1653" spans="1:25" x14ac:dyDescent="0.25">
      <c r="A1653" t="s">
        <v>728</v>
      </c>
      <c r="B1653" t="s">
        <v>728</v>
      </c>
      <c r="C1653" t="s">
        <v>729</v>
      </c>
      <c r="E1653" t="s">
        <v>3389</v>
      </c>
      <c r="F1653">
        <v>1</v>
      </c>
      <c r="G1653" t="s">
        <v>6018</v>
      </c>
      <c r="H1653">
        <v>2012</v>
      </c>
      <c r="I1653" t="s">
        <v>3353</v>
      </c>
      <c r="J1653" t="s">
        <v>6008</v>
      </c>
      <c r="L1653" t="s">
        <v>3369</v>
      </c>
      <c r="O1653" t="str">
        <f t="shared" si="78"/>
        <v/>
      </c>
      <c r="P1653" s="4">
        <f t="shared" si="75"/>
        <v>2300</v>
      </c>
      <c r="Q1653" s="4">
        <v>2300</v>
      </c>
      <c r="R1653" s="1">
        <f t="shared" si="76"/>
        <v>1</v>
      </c>
      <c r="S1653">
        <v>1</v>
      </c>
      <c r="T1653" t="s">
        <v>40</v>
      </c>
      <c r="U1653" t="str">
        <f t="shared" si="77"/>
        <v>no</v>
      </c>
      <c r="V1653">
        <v>2300</v>
      </c>
      <c r="W1653">
        <v>1</v>
      </c>
      <c r="X1653">
        <v>1</v>
      </c>
      <c r="Y1653" t="s">
        <v>6005</v>
      </c>
    </row>
    <row r="1654" spans="1:25" x14ac:dyDescent="0.25">
      <c r="A1654" t="s">
        <v>728</v>
      </c>
      <c r="B1654" t="s">
        <v>728</v>
      </c>
      <c r="C1654" t="s">
        <v>791</v>
      </c>
      <c r="E1654" t="s">
        <v>3390</v>
      </c>
      <c r="F1654">
        <v>1</v>
      </c>
      <c r="G1654" t="s">
        <v>6018</v>
      </c>
      <c r="H1654">
        <v>2021</v>
      </c>
      <c r="I1654" t="s">
        <v>3353</v>
      </c>
      <c r="J1654" t="s">
        <v>6008</v>
      </c>
      <c r="L1654" t="s">
        <v>3391</v>
      </c>
      <c r="O1654" t="str">
        <f t="shared" si="78"/>
        <v/>
      </c>
      <c r="P1654" s="4">
        <f t="shared" si="75"/>
        <v>0</v>
      </c>
      <c r="Q1654" s="4"/>
      <c r="R1654" s="1">
        <f t="shared" si="76"/>
        <v>0</v>
      </c>
      <c r="S1654">
        <v>0</v>
      </c>
      <c r="T1654" t="s">
        <v>40</v>
      </c>
      <c r="U1654" t="str">
        <f t="shared" si="77"/>
        <v>yes</v>
      </c>
      <c r="W1654">
        <v>21</v>
      </c>
      <c r="X1654" t="s">
        <v>3392</v>
      </c>
      <c r="Y1654" t="s">
        <v>6006</v>
      </c>
    </row>
    <row r="1655" spans="1:25" x14ac:dyDescent="0.25">
      <c r="A1655" t="s">
        <v>897</v>
      </c>
      <c r="B1655" t="s">
        <v>902</v>
      </c>
      <c r="C1655" t="s">
        <v>921</v>
      </c>
      <c r="E1655" t="s">
        <v>3393</v>
      </c>
      <c r="F1655">
        <v>1</v>
      </c>
      <c r="G1655" t="s">
        <v>6018</v>
      </c>
      <c r="H1655">
        <v>2021</v>
      </c>
      <c r="I1655" t="s">
        <v>3353</v>
      </c>
      <c r="J1655" t="s">
        <v>6008</v>
      </c>
      <c r="L1655" t="s">
        <v>3394</v>
      </c>
      <c r="O1655" t="str">
        <f t="shared" si="78"/>
        <v/>
      </c>
      <c r="P1655" s="4">
        <f t="shared" si="75"/>
        <v>13500</v>
      </c>
      <c r="Q1655" s="4">
        <v>13500</v>
      </c>
      <c r="R1655" s="1">
        <f t="shared" si="76"/>
        <v>1</v>
      </c>
      <c r="S1655">
        <v>1</v>
      </c>
      <c r="T1655" t="s">
        <v>40</v>
      </c>
      <c r="U1655" t="str">
        <f t="shared" si="77"/>
        <v>no</v>
      </c>
      <c r="V1655">
        <v>13500</v>
      </c>
      <c r="W1655">
        <v>3</v>
      </c>
      <c r="X1655">
        <v>3</v>
      </c>
      <c r="Y1655" t="s">
        <v>6005</v>
      </c>
    </row>
    <row r="1656" spans="1:25" x14ac:dyDescent="0.25">
      <c r="A1656" t="s">
        <v>897</v>
      </c>
      <c r="B1656" t="s">
        <v>902</v>
      </c>
      <c r="C1656" t="s">
        <v>921</v>
      </c>
      <c r="D1656" t="s">
        <v>927</v>
      </c>
      <c r="E1656" t="s">
        <v>3395</v>
      </c>
      <c r="F1656">
        <v>1</v>
      </c>
      <c r="G1656" t="s">
        <v>6018</v>
      </c>
      <c r="H1656">
        <v>2015</v>
      </c>
      <c r="I1656" t="s">
        <v>3353</v>
      </c>
      <c r="J1656" t="s">
        <v>6008</v>
      </c>
      <c r="L1656" t="s">
        <v>3396</v>
      </c>
      <c r="O1656" t="str">
        <f t="shared" si="78"/>
        <v/>
      </c>
      <c r="P1656" s="4">
        <f t="shared" si="75"/>
        <v>2400</v>
      </c>
      <c r="Q1656" s="4">
        <v>2400</v>
      </c>
      <c r="R1656" s="1">
        <f t="shared" si="76"/>
        <v>1</v>
      </c>
      <c r="S1656">
        <v>1</v>
      </c>
      <c r="T1656" t="s">
        <v>40</v>
      </c>
      <c r="U1656" t="str">
        <f t="shared" si="77"/>
        <v>no</v>
      </c>
      <c r="V1656">
        <v>2400</v>
      </c>
      <c r="W1656">
        <v>1</v>
      </c>
      <c r="X1656">
        <v>1</v>
      </c>
      <c r="Y1656" t="s">
        <v>6005</v>
      </c>
    </row>
    <row r="1657" spans="1:25" x14ac:dyDescent="0.25">
      <c r="A1657" t="s">
        <v>897</v>
      </c>
      <c r="B1657" t="s">
        <v>902</v>
      </c>
      <c r="C1657" t="s">
        <v>921</v>
      </c>
      <c r="D1657" t="s">
        <v>927</v>
      </c>
      <c r="E1657" t="s">
        <v>3397</v>
      </c>
      <c r="F1657">
        <v>1</v>
      </c>
      <c r="G1657" t="s">
        <v>6018</v>
      </c>
      <c r="H1657">
        <v>2020</v>
      </c>
      <c r="I1657" t="s">
        <v>3353</v>
      </c>
      <c r="J1657" t="s">
        <v>6008</v>
      </c>
      <c r="L1657" t="s">
        <v>3396</v>
      </c>
      <c r="O1657" t="str">
        <f t="shared" si="78"/>
        <v/>
      </c>
      <c r="P1657" s="4">
        <f t="shared" si="75"/>
        <v>9000</v>
      </c>
      <c r="Q1657" s="4">
        <v>9000</v>
      </c>
      <c r="R1657" s="1">
        <f t="shared" si="76"/>
        <v>1</v>
      </c>
      <c r="S1657">
        <v>1</v>
      </c>
      <c r="T1657" t="s">
        <v>40</v>
      </c>
      <c r="U1657" t="str">
        <f t="shared" si="77"/>
        <v>no</v>
      </c>
      <c r="V1657">
        <v>9000</v>
      </c>
      <c r="W1657">
        <v>2</v>
      </c>
      <c r="X1657">
        <v>2</v>
      </c>
      <c r="Y1657" t="s">
        <v>6005</v>
      </c>
    </row>
    <row r="1658" spans="1:25" x14ac:dyDescent="0.25">
      <c r="A1658" t="s">
        <v>897</v>
      </c>
      <c r="B1658" t="s">
        <v>902</v>
      </c>
      <c r="C1658" t="s">
        <v>942</v>
      </c>
      <c r="E1658" t="s">
        <v>3398</v>
      </c>
      <c r="F1658">
        <v>1</v>
      </c>
      <c r="G1658" t="s">
        <v>6018</v>
      </c>
      <c r="H1658">
        <v>2021</v>
      </c>
      <c r="I1658" t="s">
        <v>3353</v>
      </c>
      <c r="J1658" t="s">
        <v>6008</v>
      </c>
      <c r="L1658" t="s">
        <v>3399</v>
      </c>
      <c r="O1658" t="str">
        <f t="shared" si="78"/>
        <v/>
      </c>
      <c r="P1658" s="4">
        <f t="shared" si="75"/>
        <v>9000</v>
      </c>
      <c r="Q1658" s="4">
        <v>9000</v>
      </c>
      <c r="R1658" s="1">
        <f t="shared" si="76"/>
        <v>0.5</v>
      </c>
      <c r="S1658">
        <v>0.5</v>
      </c>
      <c r="T1658" t="s">
        <v>40</v>
      </c>
      <c r="U1658" t="str">
        <f t="shared" si="77"/>
        <v>yes</v>
      </c>
      <c r="V1658">
        <v>18000</v>
      </c>
      <c r="W1658">
        <v>4</v>
      </c>
      <c r="X1658">
        <v>2</v>
      </c>
      <c r="Y1658" t="s">
        <v>6003</v>
      </c>
    </row>
    <row r="1659" spans="1:25" x14ac:dyDescent="0.25">
      <c r="A1659" t="s">
        <v>897</v>
      </c>
      <c r="B1659" t="s">
        <v>902</v>
      </c>
      <c r="C1659" t="s">
        <v>948</v>
      </c>
      <c r="E1659" t="s">
        <v>3400</v>
      </c>
      <c r="F1659">
        <v>1</v>
      </c>
      <c r="G1659" t="s">
        <v>6018</v>
      </c>
      <c r="H1659">
        <v>2021</v>
      </c>
      <c r="I1659" t="s">
        <v>3353</v>
      </c>
      <c r="J1659" t="s">
        <v>6008</v>
      </c>
      <c r="L1659" t="s">
        <v>951</v>
      </c>
      <c r="O1659" t="str">
        <f t="shared" si="78"/>
        <v/>
      </c>
      <c r="P1659" s="4">
        <f t="shared" si="75"/>
        <v>5250</v>
      </c>
      <c r="Q1659" s="4">
        <v>5250</v>
      </c>
      <c r="R1659" s="1">
        <f t="shared" si="76"/>
        <v>0.25</v>
      </c>
      <c r="S1659">
        <v>0.25</v>
      </c>
      <c r="T1659" t="s">
        <v>40</v>
      </c>
      <c r="U1659" t="str">
        <f t="shared" si="77"/>
        <v>yes</v>
      </c>
      <c r="V1659">
        <v>21000</v>
      </c>
      <c r="W1659">
        <v>5</v>
      </c>
      <c r="X1659">
        <v>1.25</v>
      </c>
      <c r="Y1659" t="s">
        <v>6003</v>
      </c>
    </row>
    <row r="1660" spans="1:25" x14ac:dyDescent="0.25">
      <c r="A1660" t="s">
        <v>897</v>
      </c>
      <c r="B1660" t="s">
        <v>902</v>
      </c>
      <c r="C1660" t="s">
        <v>3401</v>
      </c>
      <c r="D1660" t="s">
        <v>3402</v>
      </c>
      <c r="E1660" t="s">
        <v>3403</v>
      </c>
      <c r="F1660">
        <v>2</v>
      </c>
      <c r="G1660" t="s">
        <v>6022</v>
      </c>
      <c r="H1660">
        <v>2024</v>
      </c>
      <c r="I1660" t="s">
        <v>3353</v>
      </c>
      <c r="J1660" t="s">
        <v>6008</v>
      </c>
      <c r="L1660" t="s">
        <v>3404</v>
      </c>
      <c r="O1660" t="str">
        <f t="shared" si="78"/>
        <v/>
      </c>
      <c r="P1660" s="4">
        <f t="shared" si="75"/>
        <v>0</v>
      </c>
      <c r="Q1660" s="4"/>
      <c r="R1660" s="1">
        <f t="shared" si="76"/>
        <v>0</v>
      </c>
      <c r="S1660">
        <v>0</v>
      </c>
      <c r="T1660" t="s">
        <v>40</v>
      </c>
      <c r="U1660" t="str">
        <f t="shared" si="77"/>
        <v>yes</v>
      </c>
      <c r="V1660">
        <v>34000</v>
      </c>
      <c r="W1660">
        <v>9</v>
      </c>
      <c r="X1660" t="s">
        <v>3405</v>
      </c>
      <c r="Y1660" t="s">
        <v>6005</v>
      </c>
    </row>
    <row r="1661" spans="1:25" x14ac:dyDescent="0.25">
      <c r="A1661" t="s">
        <v>897</v>
      </c>
      <c r="B1661" t="s">
        <v>902</v>
      </c>
      <c r="C1661" t="s">
        <v>972</v>
      </c>
      <c r="E1661" t="s">
        <v>3406</v>
      </c>
      <c r="F1661">
        <v>1</v>
      </c>
      <c r="G1661" t="s">
        <v>6018</v>
      </c>
      <c r="H1661">
        <v>2022</v>
      </c>
      <c r="I1661" t="s">
        <v>3353</v>
      </c>
      <c r="J1661" t="s">
        <v>6008</v>
      </c>
      <c r="L1661" t="s">
        <v>3407</v>
      </c>
      <c r="O1661" t="str">
        <f t="shared" si="78"/>
        <v/>
      </c>
      <c r="P1661" s="4">
        <f t="shared" si="75"/>
        <v>6300</v>
      </c>
      <c r="Q1661" s="4">
        <v>6300</v>
      </c>
      <c r="R1661" s="1">
        <f t="shared" si="76"/>
        <v>0.5</v>
      </c>
      <c r="S1661">
        <v>0.5</v>
      </c>
      <c r="T1661" t="s">
        <v>40</v>
      </c>
      <c r="U1661" t="str">
        <f t="shared" si="77"/>
        <v>yes</v>
      </c>
      <c r="V1661">
        <v>12600</v>
      </c>
      <c r="W1661">
        <v>3</v>
      </c>
      <c r="X1661">
        <v>1.5</v>
      </c>
      <c r="Y1661" t="s">
        <v>6005</v>
      </c>
    </row>
    <row r="1662" spans="1:25" x14ac:dyDescent="0.25">
      <c r="A1662" t="s">
        <v>981</v>
      </c>
      <c r="B1662" t="s">
        <v>982</v>
      </c>
      <c r="C1662" t="s">
        <v>3408</v>
      </c>
      <c r="D1662" t="s">
        <v>3409</v>
      </c>
      <c r="E1662" t="s">
        <v>3410</v>
      </c>
      <c r="F1662">
        <v>1</v>
      </c>
      <c r="G1662" t="s">
        <v>6018</v>
      </c>
      <c r="H1662">
        <v>2023</v>
      </c>
      <c r="I1662" t="s">
        <v>3353</v>
      </c>
      <c r="J1662" t="s">
        <v>6008</v>
      </c>
      <c r="L1662" t="s">
        <v>2734</v>
      </c>
      <c r="O1662" t="str">
        <f t="shared" si="78"/>
        <v/>
      </c>
      <c r="P1662" s="4">
        <f t="shared" si="75"/>
        <v>0</v>
      </c>
      <c r="Q1662" s="4">
        <v>0</v>
      </c>
      <c r="R1662" s="1">
        <f t="shared" si="76"/>
        <v>0</v>
      </c>
      <c r="S1662">
        <v>0</v>
      </c>
      <c r="T1662" t="s">
        <v>40</v>
      </c>
      <c r="U1662" t="str">
        <f t="shared" si="77"/>
        <v>yes</v>
      </c>
      <c r="V1662">
        <v>12900</v>
      </c>
      <c r="W1662">
        <v>3</v>
      </c>
      <c r="X1662">
        <v>0</v>
      </c>
      <c r="Y1662" t="s">
        <v>6005</v>
      </c>
    </row>
    <row r="1663" spans="1:25" x14ac:dyDescent="0.25">
      <c r="A1663" t="s">
        <v>981</v>
      </c>
      <c r="B1663" t="s">
        <v>982</v>
      </c>
      <c r="C1663" t="s">
        <v>1027</v>
      </c>
      <c r="D1663" t="s">
        <v>3411</v>
      </c>
      <c r="E1663" t="s">
        <v>3412</v>
      </c>
      <c r="F1663">
        <v>1</v>
      </c>
      <c r="G1663" t="s">
        <v>6018</v>
      </c>
      <c r="H1663">
        <v>2016</v>
      </c>
      <c r="I1663" t="s">
        <v>3353</v>
      </c>
      <c r="J1663" t="s">
        <v>6008</v>
      </c>
      <c r="L1663" t="s">
        <v>3413</v>
      </c>
      <c r="O1663" t="str">
        <f t="shared" si="78"/>
        <v/>
      </c>
      <c r="P1663" s="4">
        <f t="shared" si="75"/>
        <v>0</v>
      </c>
      <c r="Q1663" s="4">
        <v>0</v>
      </c>
      <c r="R1663" s="1">
        <f t="shared" si="76"/>
        <v>0</v>
      </c>
      <c r="S1663">
        <v>0</v>
      </c>
      <c r="T1663" t="s">
        <v>40</v>
      </c>
      <c r="U1663" t="str">
        <f t="shared" si="77"/>
        <v>yes</v>
      </c>
      <c r="V1663">
        <v>9000</v>
      </c>
      <c r="W1663">
        <v>3</v>
      </c>
      <c r="X1663" t="s">
        <v>2936</v>
      </c>
      <c r="Y1663" t="s">
        <v>6005</v>
      </c>
    </row>
    <row r="1664" spans="1:25" x14ac:dyDescent="0.25">
      <c r="A1664" t="s">
        <v>981</v>
      </c>
      <c r="B1664" t="s">
        <v>982</v>
      </c>
      <c r="C1664" t="s">
        <v>1054</v>
      </c>
      <c r="E1664" t="s">
        <v>3414</v>
      </c>
      <c r="F1664">
        <v>1</v>
      </c>
      <c r="G1664" t="s">
        <v>6018</v>
      </c>
      <c r="H1664">
        <v>2023</v>
      </c>
      <c r="I1664" t="s">
        <v>3353</v>
      </c>
      <c r="J1664" t="s">
        <v>6008</v>
      </c>
      <c r="L1664" t="s">
        <v>3415</v>
      </c>
      <c r="O1664" t="str">
        <f t="shared" si="78"/>
        <v/>
      </c>
      <c r="P1664" s="4">
        <f t="shared" si="75"/>
        <v>0</v>
      </c>
      <c r="Q1664" s="4">
        <v>0</v>
      </c>
      <c r="R1664" s="1">
        <f t="shared" si="76"/>
        <v>0</v>
      </c>
      <c r="S1664">
        <v>0</v>
      </c>
      <c r="T1664" t="s">
        <v>40</v>
      </c>
      <c r="U1664" t="str">
        <f t="shared" si="77"/>
        <v>yes</v>
      </c>
      <c r="V1664">
        <v>8600</v>
      </c>
      <c r="W1664">
        <v>2</v>
      </c>
      <c r="X1664">
        <v>0</v>
      </c>
      <c r="Y1664" t="s">
        <v>6005</v>
      </c>
    </row>
    <row r="1665" spans="1:25" x14ac:dyDescent="0.25">
      <c r="A1665" t="s">
        <v>981</v>
      </c>
      <c r="B1665" t="s">
        <v>982</v>
      </c>
      <c r="C1665" t="s">
        <v>1054</v>
      </c>
      <c r="E1665" t="s">
        <v>3416</v>
      </c>
      <c r="F1665">
        <v>1</v>
      </c>
      <c r="G1665" t="s">
        <v>6018</v>
      </c>
      <c r="H1665">
        <v>2023</v>
      </c>
      <c r="I1665" t="s">
        <v>3353</v>
      </c>
      <c r="J1665" t="s">
        <v>6008</v>
      </c>
      <c r="L1665" t="s">
        <v>3415</v>
      </c>
      <c r="O1665" t="str">
        <f t="shared" ref="O1665:O1696" si="79">IF(Y1665="ja","Local partner","")</f>
        <v/>
      </c>
      <c r="P1665" s="4">
        <f t="shared" si="75"/>
        <v>0</v>
      </c>
      <c r="Q1665" s="4">
        <v>0</v>
      </c>
      <c r="R1665" s="1">
        <f t="shared" si="76"/>
        <v>0</v>
      </c>
      <c r="S1665">
        <v>0</v>
      </c>
      <c r="T1665" t="s">
        <v>40</v>
      </c>
      <c r="U1665" t="str">
        <f t="shared" si="77"/>
        <v>yes</v>
      </c>
      <c r="V1665">
        <v>21500</v>
      </c>
      <c r="W1665">
        <v>5</v>
      </c>
      <c r="X1665">
        <v>0</v>
      </c>
      <c r="Y1665" t="s">
        <v>6005</v>
      </c>
    </row>
    <row r="1666" spans="1:25" x14ac:dyDescent="0.25">
      <c r="A1666" t="s">
        <v>981</v>
      </c>
      <c r="B1666" t="s">
        <v>982</v>
      </c>
      <c r="C1666" t="s">
        <v>1054</v>
      </c>
      <c r="D1666" t="s">
        <v>1060</v>
      </c>
      <c r="E1666" t="s">
        <v>3417</v>
      </c>
      <c r="F1666">
        <v>1</v>
      </c>
      <c r="G1666" t="s">
        <v>6018</v>
      </c>
      <c r="H1666">
        <v>2023</v>
      </c>
      <c r="I1666" t="s">
        <v>3353</v>
      </c>
      <c r="J1666" t="s">
        <v>6008</v>
      </c>
      <c r="L1666" t="s">
        <v>3418</v>
      </c>
      <c r="O1666" t="str">
        <f t="shared" si="79"/>
        <v/>
      </c>
      <c r="P1666" s="4">
        <f t="shared" ref="P1666:P1729" si="80">IFERROR(IF(Q1666&gt;0,Q1666*1,0),0)</f>
        <v>3375</v>
      </c>
      <c r="Q1666" s="4">
        <v>3375</v>
      </c>
      <c r="R1666" s="1">
        <f t="shared" ref="R1666:R1729" si="81">IFERROR(IF(S1666&gt;0,S1666*1,0),0)</f>
        <v>0.75</v>
      </c>
      <c r="S1666">
        <v>0.75</v>
      </c>
      <c r="T1666" t="s">
        <v>40</v>
      </c>
      <c r="U1666" t="str">
        <f t="shared" ref="U1666:U1729" si="82">IF(S1666 = 1,"no","yes")</f>
        <v>yes</v>
      </c>
      <c r="V1666">
        <v>4500</v>
      </c>
      <c r="W1666">
        <v>1</v>
      </c>
      <c r="X1666">
        <v>0.75</v>
      </c>
      <c r="Y1666" t="s">
        <v>6005</v>
      </c>
    </row>
    <row r="1667" spans="1:25" x14ac:dyDescent="0.25">
      <c r="A1667" t="s">
        <v>981</v>
      </c>
      <c r="B1667" t="s">
        <v>982</v>
      </c>
      <c r="C1667" t="s">
        <v>3419</v>
      </c>
      <c r="E1667" t="s">
        <v>3420</v>
      </c>
      <c r="F1667">
        <v>1</v>
      </c>
      <c r="G1667" t="s">
        <v>6018</v>
      </c>
      <c r="H1667">
        <v>2023</v>
      </c>
      <c r="I1667" t="s">
        <v>3353</v>
      </c>
      <c r="J1667" t="s">
        <v>6008</v>
      </c>
      <c r="L1667" t="s">
        <v>3415</v>
      </c>
      <c r="O1667" t="str">
        <f t="shared" si="79"/>
        <v/>
      </c>
      <c r="P1667" s="4">
        <f t="shared" si="80"/>
        <v>0</v>
      </c>
      <c r="Q1667" s="4">
        <v>0</v>
      </c>
      <c r="R1667" s="1">
        <f t="shared" si="81"/>
        <v>0</v>
      </c>
      <c r="S1667">
        <v>0</v>
      </c>
      <c r="T1667" t="s">
        <v>40</v>
      </c>
      <c r="U1667" t="str">
        <f t="shared" si="82"/>
        <v>yes</v>
      </c>
      <c r="V1667">
        <v>25800</v>
      </c>
      <c r="W1667">
        <v>6</v>
      </c>
      <c r="X1667">
        <v>0</v>
      </c>
      <c r="Y1667" t="s">
        <v>6005</v>
      </c>
    </row>
    <row r="1668" spans="1:25" x14ac:dyDescent="0.25">
      <c r="A1668" t="s">
        <v>981</v>
      </c>
      <c r="B1668" t="s">
        <v>982</v>
      </c>
      <c r="C1668" t="s">
        <v>3419</v>
      </c>
      <c r="E1668" t="s">
        <v>3421</v>
      </c>
      <c r="F1668">
        <v>1</v>
      </c>
      <c r="G1668" t="s">
        <v>6018</v>
      </c>
      <c r="H1668">
        <v>2023</v>
      </c>
      <c r="I1668" t="s">
        <v>3353</v>
      </c>
      <c r="J1668" t="s">
        <v>6008</v>
      </c>
      <c r="L1668" t="s">
        <v>3415</v>
      </c>
      <c r="O1668" t="str">
        <f t="shared" si="79"/>
        <v/>
      </c>
      <c r="P1668" s="4">
        <f t="shared" si="80"/>
        <v>0</v>
      </c>
      <c r="Q1668" s="4">
        <v>0</v>
      </c>
      <c r="R1668" s="1">
        <f t="shared" si="81"/>
        <v>0</v>
      </c>
      <c r="S1668">
        <v>0</v>
      </c>
      <c r="T1668" t="s">
        <v>40</v>
      </c>
      <c r="U1668" t="str">
        <f t="shared" si="82"/>
        <v>yes</v>
      </c>
      <c r="V1668">
        <v>17100</v>
      </c>
      <c r="W1668">
        <v>3</v>
      </c>
      <c r="X1668">
        <v>0</v>
      </c>
      <c r="Y1668" t="s">
        <v>6005</v>
      </c>
    </row>
    <row r="1669" spans="1:25" x14ac:dyDescent="0.25">
      <c r="A1669" t="s">
        <v>981</v>
      </c>
      <c r="B1669" t="s">
        <v>1002</v>
      </c>
      <c r="C1669" t="s">
        <v>3422</v>
      </c>
      <c r="E1669" t="s">
        <v>3423</v>
      </c>
      <c r="F1669">
        <v>1</v>
      </c>
      <c r="G1669" t="s">
        <v>6018</v>
      </c>
      <c r="H1669">
        <v>2021</v>
      </c>
      <c r="I1669" t="s">
        <v>3353</v>
      </c>
      <c r="J1669" t="s">
        <v>6008</v>
      </c>
      <c r="L1669" t="s">
        <v>3424</v>
      </c>
      <c r="O1669" t="str">
        <f t="shared" si="79"/>
        <v/>
      </c>
      <c r="P1669" s="4">
        <f t="shared" si="80"/>
        <v>3675</v>
      </c>
      <c r="Q1669" s="4">
        <v>3675</v>
      </c>
      <c r="R1669" s="1">
        <f t="shared" si="81"/>
        <v>0.25</v>
      </c>
      <c r="S1669">
        <v>0.25</v>
      </c>
      <c r="T1669" t="s">
        <v>40</v>
      </c>
      <c r="U1669" t="str">
        <f t="shared" si="82"/>
        <v>yes</v>
      </c>
      <c r="V1669">
        <v>14700</v>
      </c>
      <c r="W1669">
        <v>4</v>
      </c>
      <c r="X1669">
        <v>1</v>
      </c>
      <c r="Y1669" t="s">
        <v>6005</v>
      </c>
    </row>
    <row r="1670" spans="1:25" x14ac:dyDescent="0.25">
      <c r="A1670" t="s">
        <v>981</v>
      </c>
      <c r="B1670" t="s">
        <v>1049</v>
      </c>
      <c r="C1670" t="s">
        <v>1222</v>
      </c>
      <c r="E1670" t="s">
        <v>3425</v>
      </c>
      <c r="F1670">
        <v>1</v>
      </c>
      <c r="G1670" t="s">
        <v>6018</v>
      </c>
      <c r="H1670">
        <v>2019</v>
      </c>
      <c r="I1670" t="s">
        <v>3353</v>
      </c>
      <c r="J1670" t="s">
        <v>6008</v>
      </c>
      <c r="L1670" t="s">
        <v>3426</v>
      </c>
      <c r="O1670" t="str">
        <f t="shared" si="79"/>
        <v/>
      </c>
      <c r="P1670" s="4">
        <f t="shared" si="80"/>
        <v>7200</v>
      </c>
      <c r="Q1670" s="4">
        <v>7200</v>
      </c>
      <c r="R1670" s="1">
        <f t="shared" si="81"/>
        <v>0.5</v>
      </c>
      <c r="S1670">
        <v>0.5</v>
      </c>
      <c r="T1670" t="s">
        <v>40</v>
      </c>
      <c r="U1670" t="str">
        <f t="shared" si="82"/>
        <v>yes</v>
      </c>
      <c r="V1670">
        <v>14400</v>
      </c>
      <c r="W1670">
        <v>4</v>
      </c>
      <c r="X1670">
        <v>2</v>
      </c>
      <c r="Y1670" t="s">
        <v>6003</v>
      </c>
    </row>
    <row r="1671" spans="1:25" x14ac:dyDescent="0.25">
      <c r="A1671" t="s">
        <v>981</v>
      </c>
      <c r="B1671" t="s">
        <v>982</v>
      </c>
      <c r="C1671" t="s">
        <v>2597</v>
      </c>
      <c r="D1671" t="s">
        <v>3427</v>
      </c>
      <c r="E1671" t="s">
        <v>3428</v>
      </c>
      <c r="F1671">
        <v>1</v>
      </c>
      <c r="G1671" t="s">
        <v>6018</v>
      </c>
      <c r="H1671">
        <v>2023</v>
      </c>
      <c r="I1671" t="s">
        <v>3353</v>
      </c>
      <c r="J1671" t="s">
        <v>6008</v>
      </c>
      <c r="L1671" t="s">
        <v>3415</v>
      </c>
      <c r="O1671" t="str">
        <f t="shared" si="79"/>
        <v/>
      </c>
      <c r="P1671" s="4">
        <f t="shared" si="80"/>
        <v>0</v>
      </c>
      <c r="Q1671" s="4">
        <v>0</v>
      </c>
      <c r="R1671" s="1">
        <f t="shared" si="81"/>
        <v>0</v>
      </c>
      <c r="S1671">
        <v>0</v>
      </c>
      <c r="T1671" t="s">
        <v>40</v>
      </c>
      <c r="U1671" t="str">
        <f t="shared" si="82"/>
        <v>yes</v>
      </c>
      <c r="V1671">
        <v>21500</v>
      </c>
      <c r="W1671">
        <v>5</v>
      </c>
      <c r="X1671">
        <v>0</v>
      </c>
      <c r="Y1671" t="s">
        <v>6005</v>
      </c>
    </row>
    <row r="1672" spans="1:25" x14ac:dyDescent="0.25">
      <c r="A1672" t="s">
        <v>981</v>
      </c>
      <c r="B1672" t="s">
        <v>982</v>
      </c>
      <c r="C1672" t="s">
        <v>2597</v>
      </c>
      <c r="D1672" t="s">
        <v>3427</v>
      </c>
      <c r="E1672" t="s">
        <v>3429</v>
      </c>
      <c r="F1672">
        <v>1</v>
      </c>
      <c r="G1672" t="s">
        <v>6018</v>
      </c>
      <c r="H1672">
        <v>2023</v>
      </c>
      <c r="I1672" t="s">
        <v>3353</v>
      </c>
      <c r="J1672" t="s">
        <v>6008</v>
      </c>
      <c r="L1672" t="s">
        <v>3415</v>
      </c>
      <c r="O1672" t="str">
        <f t="shared" si="79"/>
        <v/>
      </c>
      <c r="P1672" s="4">
        <f t="shared" si="80"/>
        <v>0</v>
      </c>
      <c r="Q1672" s="4">
        <v>0</v>
      </c>
      <c r="R1672" s="1">
        <f t="shared" si="81"/>
        <v>0</v>
      </c>
      <c r="S1672">
        <v>0</v>
      </c>
      <c r="T1672" t="s">
        <v>40</v>
      </c>
      <c r="U1672" t="str">
        <f t="shared" si="82"/>
        <v>yes</v>
      </c>
      <c r="V1672">
        <v>4500</v>
      </c>
      <c r="W1672">
        <v>1</v>
      </c>
      <c r="X1672">
        <v>0</v>
      </c>
      <c r="Y1672" t="s">
        <v>6005</v>
      </c>
    </row>
    <row r="1673" spans="1:25" x14ac:dyDescent="0.25">
      <c r="A1673" t="s">
        <v>981</v>
      </c>
      <c r="B1673" t="s">
        <v>982</v>
      </c>
      <c r="C1673" t="s">
        <v>2597</v>
      </c>
      <c r="D1673" t="s">
        <v>3427</v>
      </c>
      <c r="E1673" t="s">
        <v>3430</v>
      </c>
      <c r="F1673">
        <v>2</v>
      </c>
      <c r="G1673" t="s">
        <v>6022</v>
      </c>
      <c r="H1673">
        <v>2024</v>
      </c>
      <c r="I1673" t="s">
        <v>3353</v>
      </c>
      <c r="J1673" t="s">
        <v>6008</v>
      </c>
      <c r="L1673" t="s">
        <v>3415</v>
      </c>
      <c r="O1673" t="str">
        <f t="shared" si="79"/>
        <v/>
      </c>
      <c r="P1673" s="4">
        <f t="shared" si="80"/>
        <v>0</v>
      </c>
      <c r="Q1673" s="4">
        <v>0</v>
      </c>
      <c r="R1673" s="1">
        <f t="shared" si="81"/>
        <v>0</v>
      </c>
      <c r="S1673">
        <v>0</v>
      </c>
      <c r="T1673" t="s">
        <v>40</v>
      </c>
      <c r="U1673" t="str">
        <f t="shared" si="82"/>
        <v>yes</v>
      </c>
      <c r="V1673">
        <v>8600</v>
      </c>
      <c r="W1673">
        <v>2</v>
      </c>
      <c r="X1673">
        <v>0</v>
      </c>
      <c r="Y1673" t="s">
        <v>6005</v>
      </c>
    </row>
    <row r="1674" spans="1:25" x14ac:dyDescent="0.25">
      <c r="A1674" t="s">
        <v>1256</v>
      </c>
      <c r="B1674" t="s">
        <v>1262</v>
      </c>
      <c r="C1674" t="s">
        <v>1263</v>
      </c>
      <c r="E1674" t="s">
        <v>3431</v>
      </c>
      <c r="F1674">
        <v>1</v>
      </c>
      <c r="G1674" t="s">
        <v>6018</v>
      </c>
      <c r="H1674">
        <v>2017</v>
      </c>
      <c r="I1674" t="s">
        <v>3353</v>
      </c>
      <c r="J1674" t="s">
        <v>6008</v>
      </c>
      <c r="L1674" t="s">
        <v>3432</v>
      </c>
      <c r="O1674" t="str">
        <f t="shared" si="79"/>
        <v/>
      </c>
      <c r="P1674" s="4">
        <f t="shared" si="80"/>
        <v>851</v>
      </c>
      <c r="Q1674" s="4">
        <v>851</v>
      </c>
      <c r="R1674" s="1">
        <f t="shared" si="81"/>
        <v>0.37</v>
      </c>
      <c r="S1674">
        <v>0.37</v>
      </c>
      <c r="T1674" t="s">
        <v>40</v>
      </c>
      <c r="U1674" t="str">
        <f t="shared" si="82"/>
        <v>yes</v>
      </c>
      <c r="V1674">
        <v>2300</v>
      </c>
      <c r="W1674">
        <v>1</v>
      </c>
      <c r="X1674">
        <v>0.37</v>
      </c>
      <c r="Y1674" t="s">
        <v>6005</v>
      </c>
    </row>
    <row r="1675" spans="1:25" x14ac:dyDescent="0.25">
      <c r="A1675" t="s">
        <v>1256</v>
      </c>
      <c r="B1675" t="s">
        <v>1262</v>
      </c>
      <c r="C1675" t="s">
        <v>1426</v>
      </c>
      <c r="E1675" t="s">
        <v>3433</v>
      </c>
      <c r="F1675">
        <v>1</v>
      </c>
      <c r="G1675" t="s">
        <v>6018</v>
      </c>
      <c r="H1675">
        <v>2012</v>
      </c>
      <c r="I1675" t="s">
        <v>3353</v>
      </c>
      <c r="J1675" t="s">
        <v>6008</v>
      </c>
      <c r="L1675" t="s">
        <v>3434</v>
      </c>
      <c r="O1675" t="str">
        <f t="shared" si="79"/>
        <v/>
      </c>
      <c r="P1675" s="4">
        <f t="shared" si="80"/>
        <v>132</v>
      </c>
      <c r="Q1675" s="4">
        <v>132</v>
      </c>
      <c r="R1675" s="1">
        <f t="shared" si="81"/>
        <v>0.2</v>
      </c>
      <c r="S1675">
        <v>0.2</v>
      </c>
      <c r="T1675" t="s">
        <v>40</v>
      </c>
      <c r="U1675" t="str">
        <f t="shared" si="82"/>
        <v>yes</v>
      </c>
      <c r="V1675">
        <v>660</v>
      </c>
      <c r="W1675">
        <v>1</v>
      </c>
      <c r="X1675">
        <v>0.2</v>
      </c>
      <c r="Y1675" t="s">
        <v>6006</v>
      </c>
    </row>
    <row r="1676" spans="1:25" x14ac:dyDescent="0.25">
      <c r="A1676" t="s">
        <v>1256</v>
      </c>
      <c r="B1676" t="s">
        <v>1262</v>
      </c>
      <c r="C1676" t="s">
        <v>1426</v>
      </c>
      <c r="E1676" t="s">
        <v>3435</v>
      </c>
      <c r="F1676">
        <v>1</v>
      </c>
      <c r="G1676" t="s">
        <v>6018</v>
      </c>
      <c r="H1676">
        <v>2006</v>
      </c>
      <c r="I1676" t="s">
        <v>3353</v>
      </c>
      <c r="J1676" t="s">
        <v>6008</v>
      </c>
      <c r="L1676" t="s">
        <v>3434</v>
      </c>
      <c r="O1676" t="str">
        <f t="shared" si="79"/>
        <v/>
      </c>
      <c r="P1676" s="4">
        <f t="shared" si="80"/>
        <v>693</v>
      </c>
      <c r="Q1676" s="4">
        <v>693</v>
      </c>
      <c r="R1676" s="1">
        <f t="shared" si="81"/>
        <v>0.11</v>
      </c>
      <c r="S1676">
        <v>0.11</v>
      </c>
      <c r="T1676" t="s">
        <v>40</v>
      </c>
      <c r="U1676" t="str">
        <f t="shared" si="82"/>
        <v>yes</v>
      </c>
      <c r="V1676">
        <v>6300</v>
      </c>
      <c r="W1676">
        <v>7</v>
      </c>
      <c r="X1676">
        <v>0.77</v>
      </c>
      <c r="Y1676" t="s">
        <v>6006</v>
      </c>
    </row>
    <row r="1677" spans="1:25" x14ac:dyDescent="0.25">
      <c r="A1677" t="s">
        <v>1256</v>
      </c>
      <c r="B1677" t="s">
        <v>1262</v>
      </c>
      <c r="C1677" t="s">
        <v>1426</v>
      </c>
      <c r="E1677" t="s">
        <v>3436</v>
      </c>
      <c r="F1677">
        <v>1</v>
      </c>
      <c r="G1677" t="s">
        <v>6018</v>
      </c>
      <c r="H1677">
        <v>2002</v>
      </c>
      <c r="I1677" t="s">
        <v>3353</v>
      </c>
      <c r="J1677" t="s">
        <v>6008</v>
      </c>
      <c r="L1677" t="s">
        <v>3434</v>
      </c>
      <c r="O1677" t="str">
        <f t="shared" si="79"/>
        <v/>
      </c>
      <c r="P1677" s="4">
        <f t="shared" si="80"/>
        <v>225</v>
      </c>
      <c r="Q1677" s="4">
        <v>225</v>
      </c>
      <c r="R1677" s="1">
        <f t="shared" si="81"/>
        <v>1</v>
      </c>
      <c r="S1677">
        <v>1</v>
      </c>
      <c r="T1677" t="s">
        <v>40</v>
      </c>
      <c r="U1677" t="str">
        <f t="shared" si="82"/>
        <v>no</v>
      </c>
      <c r="V1677">
        <v>225</v>
      </c>
      <c r="W1677">
        <v>1</v>
      </c>
      <c r="X1677">
        <v>1</v>
      </c>
      <c r="Y1677" t="s">
        <v>6005</v>
      </c>
    </row>
    <row r="1678" spans="1:25" x14ac:dyDescent="0.25">
      <c r="A1678" t="s">
        <v>1256</v>
      </c>
      <c r="B1678" t="s">
        <v>1262</v>
      </c>
      <c r="C1678" t="s">
        <v>1600</v>
      </c>
      <c r="E1678" t="s">
        <v>3437</v>
      </c>
      <c r="F1678">
        <v>1</v>
      </c>
      <c r="G1678" t="s">
        <v>6018</v>
      </c>
      <c r="H1678">
        <v>2021</v>
      </c>
      <c r="I1678" t="s">
        <v>3353</v>
      </c>
      <c r="J1678" t="s">
        <v>6008</v>
      </c>
      <c r="L1678" t="s">
        <v>3438</v>
      </c>
      <c r="O1678" t="str">
        <f t="shared" si="79"/>
        <v/>
      </c>
      <c r="P1678" s="4">
        <f t="shared" si="80"/>
        <v>0</v>
      </c>
      <c r="Q1678" s="4"/>
      <c r="R1678" s="1">
        <f t="shared" si="81"/>
        <v>0</v>
      </c>
      <c r="S1678" t="s">
        <v>68</v>
      </c>
      <c r="T1678" t="s">
        <v>40</v>
      </c>
      <c r="U1678" t="str">
        <f t="shared" si="82"/>
        <v>yes</v>
      </c>
      <c r="V1678">
        <v>7050</v>
      </c>
      <c r="W1678">
        <v>3</v>
      </c>
      <c r="Y1678" t="s">
        <v>6003</v>
      </c>
    </row>
    <row r="1679" spans="1:25" x14ac:dyDescent="0.25">
      <c r="A1679" t="s">
        <v>1256</v>
      </c>
      <c r="B1679" t="s">
        <v>1262</v>
      </c>
      <c r="C1679" t="s">
        <v>1288</v>
      </c>
      <c r="E1679" t="s">
        <v>3439</v>
      </c>
      <c r="F1679">
        <v>1</v>
      </c>
      <c r="G1679" t="s">
        <v>6018</v>
      </c>
      <c r="H1679">
        <v>2012</v>
      </c>
      <c r="I1679" t="s">
        <v>3353</v>
      </c>
      <c r="J1679" t="s">
        <v>6008</v>
      </c>
      <c r="L1679" t="s">
        <v>3440</v>
      </c>
      <c r="O1679" t="str">
        <f t="shared" si="79"/>
        <v/>
      </c>
      <c r="P1679" s="4">
        <f t="shared" si="80"/>
        <v>4600</v>
      </c>
      <c r="Q1679" s="4">
        <v>4600</v>
      </c>
      <c r="R1679" s="1">
        <f t="shared" si="81"/>
        <v>1</v>
      </c>
      <c r="S1679">
        <v>1</v>
      </c>
      <c r="T1679" t="s">
        <v>40</v>
      </c>
      <c r="U1679" t="str">
        <f t="shared" si="82"/>
        <v>no</v>
      </c>
      <c r="V1679">
        <v>4600</v>
      </c>
      <c r="W1679">
        <v>2</v>
      </c>
      <c r="X1679">
        <v>2</v>
      </c>
      <c r="Y1679" t="s">
        <v>6005</v>
      </c>
    </row>
    <row r="1680" spans="1:25" x14ac:dyDescent="0.25">
      <c r="A1680" t="s">
        <v>1256</v>
      </c>
      <c r="B1680" t="s">
        <v>1262</v>
      </c>
      <c r="C1680" t="s">
        <v>1551</v>
      </c>
      <c r="D1680" t="s">
        <v>1552</v>
      </c>
      <c r="E1680" t="s">
        <v>3441</v>
      </c>
      <c r="F1680">
        <v>1</v>
      </c>
      <c r="G1680" t="s">
        <v>6018</v>
      </c>
      <c r="H1680">
        <v>2006</v>
      </c>
      <c r="I1680" t="s">
        <v>3353</v>
      </c>
      <c r="J1680" t="s">
        <v>6008</v>
      </c>
      <c r="L1680" t="s">
        <v>3442</v>
      </c>
      <c r="O1680" t="str">
        <f t="shared" si="79"/>
        <v/>
      </c>
      <c r="P1680" s="4">
        <f t="shared" si="80"/>
        <v>85</v>
      </c>
      <c r="Q1680" s="4">
        <v>85</v>
      </c>
      <c r="R1680" s="1">
        <f t="shared" si="81"/>
        <v>0.1</v>
      </c>
      <c r="S1680">
        <v>0.1</v>
      </c>
      <c r="T1680" t="s">
        <v>40</v>
      </c>
      <c r="U1680" t="str">
        <f t="shared" si="82"/>
        <v>yes</v>
      </c>
      <c r="V1680">
        <v>850</v>
      </c>
      <c r="W1680">
        <v>3</v>
      </c>
      <c r="X1680">
        <v>0.30000000000000004</v>
      </c>
      <c r="Y1680" t="s">
        <v>6006</v>
      </c>
    </row>
    <row r="1681" spans="1:25" x14ac:dyDescent="0.25">
      <c r="A1681" t="s">
        <v>1256</v>
      </c>
      <c r="B1681" t="s">
        <v>1262</v>
      </c>
      <c r="C1681" t="s">
        <v>1551</v>
      </c>
      <c r="D1681" t="s">
        <v>3443</v>
      </c>
      <c r="E1681" t="s">
        <v>3444</v>
      </c>
      <c r="F1681">
        <v>1</v>
      </c>
      <c r="G1681" t="s">
        <v>6018</v>
      </c>
      <c r="H1681">
        <v>2019</v>
      </c>
      <c r="I1681" t="s">
        <v>3353</v>
      </c>
      <c r="J1681" t="s">
        <v>6008</v>
      </c>
      <c r="L1681" t="s">
        <v>3442</v>
      </c>
      <c r="O1681" t="str">
        <f t="shared" si="79"/>
        <v/>
      </c>
      <c r="P1681" s="4">
        <f t="shared" si="80"/>
        <v>1410</v>
      </c>
      <c r="Q1681" s="4">
        <v>1410</v>
      </c>
      <c r="R1681" s="1">
        <f t="shared" si="81"/>
        <v>0.12</v>
      </c>
      <c r="S1681">
        <v>0.12</v>
      </c>
      <c r="T1681" t="s">
        <v>40</v>
      </c>
      <c r="U1681" t="str">
        <f t="shared" si="82"/>
        <v>yes</v>
      </c>
      <c r="V1681">
        <v>11750</v>
      </c>
      <c r="W1681">
        <v>5</v>
      </c>
      <c r="X1681">
        <v>0.6</v>
      </c>
      <c r="Y1681" t="s">
        <v>6006</v>
      </c>
    </row>
    <row r="1682" spans="1:25" x14ac:dyDescent="0.25">
      <c r="A1682" t="s">
        <v>1256</v>
      </c>
      <c r="B1682" t="s">
        <v>1262</v>
      </c>
      <c r="C1682" t="s">
        <v>1551</v>
      </c>
      <c r="E1682" t="s">
        <v>3445</v>
      </c>
      <c r="F1682">
        <v>1</v>
      </c>
      <c r="G1682" t="s">
        <v>6018</v>
      </c>
      <c r="H1682">
        <v>1988</v>
      </c>
      <c r="I1682" t="s">
        <v>3353</v>
      </c>
      <c r="J1682" t="s">
        <v>6008</v>
      </c>
      <c r="L1682" t="s">
        <v>3442</v>
      </c>
      <c r="O1682" t="str">
        <f t="shared" si="79"/>
        <v/>
      </c>
      <c r="P1682" s="4">
        <f t="shared" si="80"/>
        <v>310</v>
      </c>
      <c r="Q1682" s="4">
        <v>310</v>
      </c>
      <c r="R1682" s="1">
        <f t="shared" si="81"/>
        <v>1</v>
      </c>
      <c r="S1682">
        <v>1</v>
      </c>
      <c r="T1682" t="s">
        <v>40</v>
      </c>
      <c r="U1682" t="str">
        <f t="shared" si="82"/>
        <v>no</v>
      </c>
      <c r="V1682">
        <v>310</v>
      </c>
      <c r="W1682">
        <v>4</v>
      </c>
      <c r="X1682">
        <v>4</v>
      </c>
      <c r="Y1682" t="s">
        <v>6005</v>
      </c>
    </row>
    <row r="1683" spans="1:25" x14ac:dyDescent="0.25">
      <c r="A1683" t="s">
        <v>1256</v>
      </c>
      <c r="B1683" t="s">
        <v>1262</v>
      </c>
      <c r="C1683" t="s">
        <v>1551</v>
      </c>
      <c r="E1683" t="s">
        <v>3446</v>
      </c>
      <c r="F1683">
        <v>7</v>
      </c>
      <c r="G1683" t="s">
        <v>6019</v>
      </c>
      <c r="H1683">
        <v>2019</v>
      </c>
      <c r="I1683" t="s">
        <v>3353</v>
      </c>
      <c r="J1683" t="s">
        <v>6008</v>
      </c>
      <c r="L1683" t="s">
        <v>3442</v>
      </c>
      <c r="O1683" t="str">
        <f t="shared" si="79"/>
        <v/>
      </c>
      <c r="P1683" s="4">
        <f t="shared" si="80"/>
        <v>0</v>
      </c>
      <c r="Q1683" s="4">
        <v>-160</v>
      </c>
      <c r="R1683" s="1">
        <f t="shared" si="81"/>
        <v>1</v>
      </c>
      <c r="S1683">
        <v>1</v>
      </c>
      <c r="T1683" t="s">
        <v>40</v>
      </c>
      <c r="U1683" t="str">
        <f t="shared" si="82"/>
        <v>no</v>
      </c>
      <c r="V1683">
        <v>-160</v>
      </c>
      <c r="W1683">
        <v>-2</v>
      </c>
      <c r="X1683">
        <v>-2</v>
      </c>
      <c r="Y1683" t="s">
        <v>6006</v>
      </c>
    </row>
    <row r="1684" spans="1:25" x14ac:dyDescent="0.25">
      <c r="A1684" t="s">
        <v>1256</v>
      </c>
      <c r="B1684" t="s">
        <v>1257</v>
      </c>
      <c r="C1684" t="s">
        <v>2617</v>
      </c>
      <c r="E1684" t="s">
        <v>3448</v>
      </c>
      <c r="F1684">
        <v>1</v>
      </c>
      <c r="G1684" t="s">
        <v>6018</v>
      </c>
      <c r="H1684">
        <v>2013</v>
      </c>
      <c r="I1684" t="s">
        <v>3353</v>
      </c>
      <c r="J1684" t="s">
        <v>6008</v>
      </c>
      <c r="L1684" t="s">
        <v>3449</v>
      </c>
      <c r="O1684" t="str">
        <f t="shared" si="79"/>
        <v/>
      </c>
      <c r="P1684" s="4">
        <f t="shared" si="80"/>
        <v>2300</v>
      </c>
      <c r="Q1684" s="4">
        <v>2300</v>
      </c>
      <c r="R1684" s="1">
        <f t="shared" si="81"/>
        <v>1</v>
      </c>
      <c r="S1684">
        <v>1</v>
      </c>
      <c r="T1684" t="s">
        <v>40</v>
      </c>
      <c r="U1684" t="str">
        <f t="shared" si="82"/>
        <v>no</v>
      </c>
      <c r="V1684">
        <v>2300</v>
      </c>
      <c r="W1684">
        <v>1</v>
      </c>
      <c r="X1684">
        <v>1</v>
      </c>
      <c r="Y1684" t="s">
        <v>6005</v>
      </c>
    </row>
    <row r="1685" spans="1:25" x14ac:dyDescent="0.25">
      <c r="A1685" t="s">
        <v>1256</v>
      </c>
      <c r="B1685" t="s">
        <v>1257</v>
      </c>
      <c r="C1685" t="s">
        <v>2617</v>
      </c>
      <c r="E1685" t="s">
        <v>3450</v>
      </c>
      <c r="F1685">
        <v>1</v>
      </c>
      <c r="G1685" t="s">
        <v>6018</v>
      </c>
      <c r="H1685">
        <v>1993</v>
      </c>
      <c r="I1685" t="s">
        <v>3353</v>
      </c>
      <c r="J1685" t="s">
        <v>6008</v>
      </c>
      <c r="L1685" t="s">
        <v>3449</v>
      </c>
      <c r="O1685" t="str">
        <f t="shared" si="79"/>
        <v/>
      </c>
      <c r="P1685" s="4">
        <f t="shared" si="80"/>
        <v>250</v>
      </c>
      <c r="Q1685" s="4">
        <v>250</v>
      </c>
      <c r="R1685" s="1">
        <f t="shared" si="81"/>
        <v>1</v>
      </c>
      <c r="S1685">
        <v>1</v>
      </c>
      <c r="T1685" t="s">
        <v>40</v>
      </c>
      <c r="U1685" t="str">
        <f t="shared" si="82"/>
        <v>no</v>
      </c>
      <c r="V1685">
        <v>250</v>
      </c>
      <c r="W1685">
        <v>1</v>
      </c>
      <c r="X1685">
        <v>1</v>
      </c>
      <c r="Y1685" t="s">
        <v>6005</v>
      </c>
    </row>
    <row r="1686" spans="1:25" x14ac:dyDescent="0.25">
      <c r="A1686" t="s">
        <v>1256</v>
      </c>
      <c r="B1686" t="s">
        <v>1257</v>
      </c>
      <c r="C1686" t="s">
        <v>2617</v>
      </c>
      <c r="E1686" t="s">
        <v>3451</v>
      </c>
      <c r="F1686">
        <v>1</v>
      </c>
      <c r="G1686" t="s">
        <v>6018</v>
      </c>
      <c r="H1686">
        <v>2013</v>
      </c>
      <c r="I1686" t="s">
        <v>3353</v>
      </c>
      <c r="J1686" t="s">
        <v>6008</v>
      </c>
      <c r="L1686" t="s">
        <v>3449</v>
      </c>
      <c r="O1686" t="str">
        <f t="shared" si="79"/>
        <v/>
      </c>
      <c r="P1686" s="4">
        <f t="shared" si="80"/>
        <v>2300</v>
      </c>
      <c r="Q1686" s="4">
        <v>2300</v>
      </c>
      <c r="R1686" s="1">
        <f t="shared" si="81"/>
        <v>1</v>
      </c>
      <c r="S1686">
        <v>1</v>
      </c>
      <c r="T1686" t="s">
        <v>40</v>
      </c>
      <c r="U1686" t="str">
        <f t="shared" si="82"/>
        <v>no</v>
      </c>
      <c r="V1686">
        <v>2300</v>
      </c>
      <c r="W1686">
        <v>1</v>
      </c>
      <c r="X1686">
        <v>1</v>
      </c>
      <c r="Y1686" t="s">
        <v>6005</v>
      </c>
    </row>
    <row r="1687" spans="1:25" x14ac:dyDescent="0.25">
      <c r="A1687" t="s">
        <v>1256</v>
      </c>
      <c r="B1687" t="s">
        <v>1257</v>
      </c>
      <c r="C1687" t="s">
        <v>2617</v>
      </c>
      <c r="E1687" t="s">
        <v>3452</v>
      </c>
      <c r="F1687">
        <v>7</v>
      </c>
      <c r="G1687" t="s">
        <v>6019</v>
      </c>
      <c r="H1687">
        <v>2023</v>
      </c>
      <c r="I1687" t="s">
        <v>3353</v>
      </c>
      <c r="J1687" t="s">
        <v>6008</v>
      </c>
      <c r="L1687" t="s">
        <v>3449</v>
      </c>
      <c r="O1687" t="str">
        <f t="shared" si="79"/>
        <v/>
      </c>
      <c r="P1687" s="4">
        <f t="shared" si="80"/>
        <v>0</v>
      </c>
      <c r="Q1687" s="4">
        <v>-250</v>
      </c>
      <c r="R1687" s="1">
        <f t="shared" si="81"/>
        <v>1</v>
      </c>
      <c r="S1687">
        <v>1</v>
      </c>
      <c r="T1687" t="s">
        <v>40</v>
      </c>
      <c r="U1687" t="str">
        <f t="shared" si="82"/>
        <v>no</v>
      </c>
      <c r="V1687">
        <v>-250</v>
      </c>
      <c r="W1687">
        <v>-1</v>
      </c>
      <c r="X1687">
        <v>-1</v>
      </c>
      <c r="Y1687" t="s">
        <v>6006</v>
      </c>
    </row>
    <row r="1688" spans="1:25" x14ac:dyDescent="0.25">
      <c r="A1688" t="s">
        <v>1256</v>
      </c>
      <c r="B1688" t="s">
        <v>1257</v>
      </c>
      <c r="C1688" t="s">
        <v>1556</v>
      </c>
      <c r="D1688" t="s">
        <v>3453</v>
      </c>
      <c r="E1688" t="s">
        <v>3454</v>
      </c>
      <c r="F1688">
        <v>1</v>
      </c>
      <c r="G1688" t="s">
        <v>6018</v>
      </c>
      <c r="H1688">
        <v>2012</v>
      </c>
      <c r="I1688" t="s">
        <v>3353</v>
      </c>
      <c r="J1688" t="s">
        <v>6008</v>
      </c>
      <c r="L1688" t="s">
        <v>3365</v>
      </c>
      <c r="O1688" t="str">
        <f t="shared" si="79"/>
        <v/>
      </c>
      <c r="P1688" s="4">
        <f t="shared" si="80"/>
        <v>2000</v>
      </c>
      <c r="Q1688" s="4">
        <v>2000</v>
      </c>
      <c r="R1688" s="1">
        <f t="shared" si="81"/>
        <v>1</v>
      </c>
      <c r="S1688">
        <v>1</v>
      </c>
      <c r="T1688" t="s">
        <v>40</v>
      </c>
      <c r="U1688" t="str">
        <f t="shared" si="82"/>
        <v>no</v>
      </c>
      <c r="V1688">
        <v>2000</v>
      </c>
      <c r="W1688">
        <v>1</v>
      </c>
      <c r="X1688">
        <v>1</v>
      </c>
      <c r="Y1688" t="s">
        <v>6005</v>
      </c>
    </row>
    <row r="1689" spans="1:25" x14ac:dyDescent="0.25">
      <c r="A1689" t="s">
        <v>1256</v>
      </c>
      <c r="B1689" t="s">
        <v>1262</v>
      </c>
      <c r="C1689" t="s">
        <v>1569</v>
      </c>
      <c r="D1689" t="s">
        <v>3455</v>
      </c>
      <c r="E1689" t="s">
        <v>3456</v>
      </c>
      <c r="F1689">
        <v>1</v>
      </c>
      <c r="G1689" t="s">
        <v>6018</v>
      </c>
      <c r="H1689">
        <v>2012</v>
      </c>
      <c r="I1689" t="s">
        <v>3353</v>
      </c>
      <c r="J1689" t="s">
        <v>6008</v>
      </c>
      <c r="L1689" t="s">
        <v>1572</v>
      </c>
      <c r="O1689" t="str">
        <f t="shared" si="79"/>
        <v/>
      </c>
      <c r="P1689" s="4">
        <f t="shared" si="80"/>
        <v>2125</v>
      </c>
      <c r="Q1689" s="4">
        <v>2125</v>
      </c>
      <c r="R1689" s="1">
        <f t="shared" si="81"/>
        <v>0.5</v>
      </c>
      <c r="S1689">
        <v>0.5</v>
      </c>
      <c r="T1689" t="s">
        <v>40</v>
      </c>
      <c r="U1689" t="str">
        <f t="shared" si="82"/>
        <v>yes</v>
      </c>
      <c r="V1689">
        <v>4250</v>
      </c>
      <c r="W1689">
        <v>5</v>
      </c>
      <c r="X1689">
        <v>2.5</v>
      </c>
      <c r="Y1689" t="s">
        <v>6005</v>
      </c>
    </row>
    <row r="1690" spans="1:25" x14ac:dyDescent="0.25">
      <c r="A1690" t="s">
        <v>1256</v>
      </c>
      <c r="B1690" t="s">
        <v>1262</v>
      </c>
      <c r="C1690" t="s">
        <v>1569</v>
      </c>
      <c r="D1690" t="s">
        <v>3457</v>
      </c>
      <c r="E1690" t="s">
        <v>3458</v>
      </c>
      <c r="F1690">
        <v>1</v>
      </c>
      <c r="G1690" t="s">
        <v>6018</v>
      </c>
      <c r="H1690">
        <v>2012</v>
      </c>
      <c r="I1690" t="s">
        <v>3353</v>
      </c>
      <c r="J1690" t="s">
        <v>6008</v>
      </c>
      <c r="L1690" t="s">
        <v>1572</v>
      </c>
      <c r="O1690" t="str">
        <f t="shared" si="79"/>
        <v/>
      </c>
      <c r="P1690" s="4">
        <f t="shared" si="80"/>
        <v>555</v>
      </c>
      <c r="Q1690" s="4">
        <v>555</v>
      </c>
      <c r="R1690" s="1">
        <f t="shared" si="81"/>
        <v>1</v>
      </c>
      <c r="S1690">
        <v>1</v>
      </c>
      <c r="T1690" t="s">
        <v>40</v>
      </c>
      <c r="U1690" t="str">
        <f t="shared" si="82"/>
        <v>no</v>
      </c>
      <c r="V1690">
        <v>555</v>
      </c>
      <c r="W1690">
        <v>7</v>
      </c>
      <c r="X1690">
        <v>7</v>
      </c>
      <c r="Y1690" t="s">
        <v>6005</v>
      </c>
    </row>
    <row r="1691" spans="1:25" x14ac:dyDescent="0.25">
      <c r="A1691" t="s">
        <v>1256</v>
      </c>
      <c r="B1691" t="s">
        <v>1262</v>
      </c>
      <c r="C1691" t="s">
        <v>1569</v>
      </c>
      <c r="D1691" t="s">
        <v>2968</v>
      </c>
      <c r="E1691" t="s">
        <v>3459</v>
      </c>
      <c r="F1691">
        <v>1</v>
      </c>
      <c r="G1691" t="s">
        <v>6018</v>
      </c>
      <c r="H1691">
        <v>2014</v>
      </c>
      <c r="I1691" t="s">
        <v>3353</v>
      </c>
      <c r="J1691" t="s">
        <v>6008</v>
      </c>
      <c r="L1691" t="s">
        <v>3369</v>
      </c>
      <c r="O1691" t="str">
        <f t="shared" si="79"/>
        <v/>
      </c>
      <c r="P1691" s="4">
        <f t="shared" si="80"/>
        <v>850</v>
      </c>
      <c r="Q1691" s="4">
        <v>850</v>
      </c>
      <c r="R1691" s="1">
        <f t="shared" si="81"/>
        <v>1</v>
      </c>
      <c r="S1691">
        <v>1</v>
      </c>
      <c r="T1691" t="s">
        <v>40</v>
      </c>
      <c r="U1691" t="str">
        <f t="shared" si="82"/>
        <v>no</v>
      </c>
      <c r="V1691">
        <v>850</v>
      </c>
      <c r="W1691">
        <v>1</v>
      </c>
      <c r="X1691">
        <v>1</v>
      </c>
      <c r="Y1691" t="s">
        <v>6005</v>
      </c>
    </row>
    <row r="1692" spans="1:25" x14ac:dyDescent="0.25">
      <c r="A1692" t="s">
        <v>1256</v>
      </c>
      <c r="B1692" t="s">
        <v>1262</v>
      </c>
      <c r="C1692" t="s">
        <v>1569</v>
      </c>
      <c r="D1692" t="s">
        <v>2968</v>
      </c>
      <c r="E1692" t="s">
        <v>3460</v>
      </c>
      <c r="F1692">
        <v>1</v>
      </c>
      <c r="G1692" t="s">
        <v>6018</v>
      </c>
      <c r="H1692">
        <v>2013</v>
      </c>
      <c r="I1692" t="s">
        <v>3353</v>
      </c>
      <c r="J1692" t="s">
        <v>6008</v>
      </c>
      <c r="L1692" t="s">
        <v>3369</v>
      </c>
      <c r="O1692" t="str">
        <f t="shared" si="79"/>
        <v/>
      </c>
      <c r="P1692" s="4">
        <f t="shared" si="80"/>
        <v>850</v>
      </c>
      <c r="Q1692" s="4">
        <v>850</v>
      </c>
      <c r="R1692" s="1">
        <f t="shared" si="81"/>
        <v>1</v>
      </c>
      <c r="S1692">
        <v>1</v>
      </c>
      <c r="T1692" t="s">
        <v>40</v>
      </c>
      <c r="U1692" t="str">
        <f t="shared" si="82"/>
        <v>no</v>
      </c>
      <c r="V1692">
        <v>850</v>
      </c>
      <c r="W1692">
        <v>1</v>
      </c>
      <c r="X1692">
        <v>1</v>
      </c>
      <c r="Y1692" t="s">
        <v>6005</v>
      </c>
    </row>
    <row r="1693" spans="1:25" x14ac:dyDescent="0.25">
      <c r="A1693" t="s">
        <v>1256</v>
      </c>
      <c r="B1693" t="s">
        <v>1262</v>
      </c>
      <c r="C1693" t="s">
        <v>1569</v>
      </c>
      <c r="D1693" t="s">
        <v>2968</v>
      </c>
      <c r="E1693" t="s">
        <v>3461</v>
      </c>
      <c r="F1693">
        <v>1</v>
      </c>
      <c r="G1693" t="s">
        <v>6018</v>
      </c>
      <c r="H1693">
        <v>2013</v>
      </c>
      <c r="I1693" t="s">
        <v>3353</v>
      </c>
      <c r="J1693" t="s">
        <v>6008</v>
      </c>
      <c r="L1693" t="s">
        <v>3369</v>
      </c>
      <c r="O1693" t="str">
        <f t="shared" si="79"/>
        <v/>
      </c>
      <c r="P1693" s="4">
        <f t="shared" si="80"/>
        <v>850</v>
      </c>
      <c r="Q1693" s="4">
        <v>850</v>
      </c>
      <c r="R1693" s="1">
        <f t="shared" si="81"/>
        <v>1</v>
      </c>
      <c r="S1693">
        <v>1</v>
      </c>
      <c r="T1693" t="s">
        <v>40</v>
      </c>
      <c r="U1693" t="str">
        <f t="shared" si="82"/>
        <v>no</v>
      </c>
      <c r="V1693">
        <v>850</v>
      </c>
      <c r="W1693">
        <v>1</v>
      </c>
      <c r="X1693">
        <v>1</v>
      </c>
      <c r="Y1693" t="s">
        <v>6005</v>
      </c>
    </row>
    <row r="1694" spans="1:25" x14ac:dyDescent="0.25">
      <c r="A1694" t="s">
        <v>1256</v>
      </c>
      <c r="B1694" t="s">
        <v>1262</v>
      </c>
      <c r="C1694" t="s">
        <v>1569</v>
      </c>
      <c r="D1694" t="s">
        <v>2968</v>
      </c>
      <c r="E1694" t="s">
        <v>3462</v>
      </c>
      <c r="F1694">
        <v>1</v>
      </c>
      <c r="G1694" t="s">
        <v>6018</v>
      </c>
      <c r="H1694">
        <v>2013</v>
      </c>
      <c r="I1694" t="s">
        <v>3353</v>
      </c>
      <c r="J1694" t="s">
        <v>6008</v>
      </c>
      <c r="L1694" t="s">
        <v>3369</v>
      </c>
      <c r="O1694" t="str">
        <f t="shared" si="79"/>
        <v/>
      </c>
      <c r="P1694" s="4">
        <f t="shared" si="80"/>
        <v>850</v>
      </c>
      <c r="Q1694" s="4">
        <v>850</v>
      </c>
      <c r="R1694" s="1">
        <f t="shared" si="81"/>
        <v>1</v>
      </c>
      <c r="S1694">
        <v>1</v>
      </c>
      <c r="T1694" t="s">
        <v>40</v>
      </c>
      <c r="U1694" t="str">
        <f t="shared" si="82"/>
        <v>no</v>
      </c>
      <c r="V1694">
        <v>850</v>
      </c>
      <c r="W1694">
        <v>1</v>
      </c>
      <c r="X1694">
        <v>1</v>
      </c>
      <c r="Y1694" t="s">
        <v>6005</v>
      </c>
    </row>
    <row r="1695" spans="1:25" x14ac:dyDescent="0.25">
      <c r="A1695" t="s">
        <v>1256</v>
      </c>
      <c r="B1695" t="s">
        <v>1262</v>
      </c>
      <c r="C1695" t="s">
        <v>1569</v>
      </c>
      <c r="D1695" t="s">
        <v>3457</v>
      </c>
      <c r="E1695" t="s">
        <v>3463</v>
      </c>
      <c r="F1695">
        <v>7</v>
      </c>
      <c r="G1695" t="s">
        <v>6019</v>
      </c>
      <c r="H1695">
        <v>2019</v>
      </c>
      <c r="I1695" t="s">
        <v>3353</v>
      </c>
      <c r="J1695" t="s">
        <v>6008</v>
      </c>
      <c r="L1695" t="s">
        <v>1572</v>
      </c>
      <c r="O1695" t="str">
        <f t="shared" si="79"/>
        <v/>
      </c>
      <c r="P1695" s="4">
        <f t="shared" si="80"/>
        <v>0</v>
      </c>
      <c r="Q1695" s="4">
        <v>-75</v>
      </c>
      <c r="R1695" s="1">
        <f t="shared" si="81"/>
        <v>1</v>
      </c>
      <c r="S1695">
        <v>1</v>
      </c>
      <c r="T1695" t="s">
        <v>40</v>
      </c>
      <c r="U1695" t="str">
        <f t="shared" si="82"/>
        <v>no</v>
      </c>
      <c r="V1695">
        <v>-75</v>
      </c>
      <c r="W1695">
        <v>1</v>
      </c>
      <c r="X1695">
        <v>1</v>
      </c>
      <c r="Y1695" t="s">
        <v>6005</v>
      </c>
    </row>
    <row r="1696" spans="1:25" x14ac:dyDescent="0.25">
      <c r="A1696" t="s">
        <v>1256</v>
      </c>
      <c r="B1696" t="s">
        <v>1257</v>
      </c>
      <c r="C1696" t="s">
        <v>1648</v>
      </c>
      <c r="D1696" t="s">
        <v>1649</v>
      </c>
      <c r="E1696" t="s">
        <v>3464</v>
      </c>
      <c r="F1696">
        <v>1</v>
      </c>
      <c r="G1696" t="s">
        <v>6018</v>
      </c>
      <c r="H1696">
        <v>2012</v>
      </c>
      <c r="I1696" t="s">
        <v>3353</v>
      </c>
      <c r="J1696" t="s">
        <v>6008</v>
      </c>
      <c r="L1696" t="s">
        <v>3465</v>
      </c>
      <c r="O1696" t="str">
        <f t="shared" si="79"/>
        <v/>
      </c>
      <c r="P1696" s="4">
        <f t="shared" si="80"/>
        <v>80</v>
      </c>
      <c r="Q1696" s="4">
        <v>80</v>
      </c>
      <c r="R1696" s="1">
        <f t="shared" si="81"/>
        <v>1</v>
      </c>
      <c r="S1696">
        <v>1</v>
      </c>
      <c r="T1696" t="s">
        <v>40</v>
      </c>
      <c r="U1696" t="str">
        <f t="shared" si="82"/>
        <v>no</v>
      </c>
      <c r="V1696">
        <v>80</v>
      </c>
      <c r="W1696">
        <v>1</v>
      </c>
      <c r="X1696">
        <v>1</v>
      </c>
      <c r="Y1696" t="s">
        <v>6005</v>
      </c>
    </row>
    <row r="1697" spans="1:25" x14ac:dyDescent="0.25">
      <c r="A1697" t="s">
        <v>1651</v>
      </c>
      <c r="B1697" t="s">
        <v>1659</v>
      </c>
      <c r="C1697" t="s">
        <v>1660</v>
      </c>
      <c r="D1697" t="s">
        <v>3466</v>
      </c>
      <c r="E1697" t="s">
        <v>3467</v>
      </c>
      <c r="F1697">
        <v>1</v>
      </c>
      <c r="G1697" t="s">
        <v>6018</v>
      </c>
      <c r="H1697">
        <v>2021</v>
      </c>
      <c r="I1697" t="s">
        <v>3353</v>
      </c>
      <c r="J1697" t="s">
        <v>6008</v>
      </c>
      <c r="L1697" t="s">
        <v>3468</v>
      </c>
      <c r="O1697" t="str">
        <f t="shared" ref="O1697:O1728" si="83">IF(Y1697="ja","Local partner","")</f>
        <v/>
      </c>
      <c r="P1697" s="4">
        <f t="shared" si="80"/>
        <v>8400</v>
      </c>
      <c r="Q1697" s="4">
        <v>8400</v>
      </c>
      <c r="R1697" s="1">
        <f t="shared" si="81"/>
        <v>1</v>
      </c>
      <c r="S1697">
        <v>1</v>
      </c>
      <c r="T1697" t="s">
        <v>40</v>
      </c>
      <c r="U1697" t="str">
        <f t="shared" si="82"/>
        <v>no</v>
      </c>
      <c r="V1697">
        <v>8400</v>
      </c>
      <c r="W1697">
        <v>2</v>
      </c>
      <c r="X1697">
        <v>2</v>
      </c>
      <c r="Y1697" t="s">
        <v>6003</v>
      </c>
    </row>
    <row r="1698" spans="1:25" x14ac:dyDescent="0.25">
      <c r="A1698" t="s">
        <v>1651</v>
      </c>
      <c r="B1698" t="s">
        <v>1659</v>
      </c>
      <c r="C1698" t="s">
        <v>1670</v>
      </c>
      <c r="E1698" t="s">
        <v>3469</v>
      </c>
      <c r="F1698">
        <v>1</v>
      </c>
      <c r="G1698" t="s">
        <v>6018</v>
      </c>
      <c r="H1698">
        <v>2015</v>
      </c>
      <c r="I1698" t="s">
        <v>3353</v>
      </c>
      <c r="J1698" t="s">
        <v>6008</v>
      </c>
      <c r="L1698" t="s">
        <v>1675</v>
      </c>
      <c r="O1698" t="str">
        <f t="shared" si="83"/>
        <v/>
      </c>
      <c r="P1698" s="4">
        <f t="shared" si="80"/>
        <v>1175</v>
      </c>
      <c r="Q1698" s="4">
        <v>1175</v>
      </c>
      <c r="R1698" s="1">
        <f t="shared" si="81"/>
        <v>0.25</v>
      </c>
      <c r="S1698">
        <v>0.25</v>
      </c>
      <c r="T1698" t="s">
        <v>40</v>
      </c>
      <c r="U1698" t="str">
        <f t="shared" si="82"/>
        <v>yes</v>
      </c>
      <c r="V1698">
        <v>4700</v>
      </c>
      <c r="W1698">
        <v>2</v>
      </c>
      <c r="X1698">
        <v>0.5</v>
      </c>
      <c r="Y1698" t="s">
        <v>6005</v>
      </c>
    </row>
    <row r="1699" spans="1:25" x14ac:dyDescent="0.25">
      <c r="A1699" t="s">
        <v>1651</v>
      </c>
      <c r="B1699" t="s">
        <v>1659</v>
      </c>
      <c r="C1699" t="s">
        <v>1797</v>
      </c>
      <c r="E1699" t="s">
        <v>3470</v>
      </c>
      <c r="F1699">
        <v>1</v>
      </c>
      <c r="G1699" t="s">
        <v>6018</v>
      </c>
      <c r="H1699">
        <v>2023</v>
      </c>
      <c r="I1699" t="s">
        <v>3353</v>
      </c>
      <c r="J1699" t="s">
        <v>6008</v>
      </c>
      <c r="L1699" t="s">
        <v>3471</v>
      </c>
      <c r="O1699" t="str">
        <f t="shared" si="83"/>
        <v/>
      </c>
      <c r="P1699" s="4">
        <f t="shared" si="80"/>
        <v>10320</v>
      </c>
      <c r="Q1699" s="4">
        <v>10320</v>
      </c>
      <c r="R1699" s="1">
        <f t="shared" si="81"/>
        <v>0.8</v>
      </c>
      <c r="S1699">
        <v>0.8</v>
      </c>
      <c r="T1699" t="s">
        <v>40</v>
      </c>
      <c r="U1699" t="str">
        <f t="shared" si="82"/>
        <v>yes</v>
      </c>
      <c r="V1699">
        <v>12900</v>
      </c>
      <c r="W1699">
        <v>3</v>
      </c>
      <c r="X1699">
        <v>2.4000000000000004</v>
      </c>
      <c r="Y1699" t="s">
        <v>6003</v>
      </c>
    </row>
    <row r="1700" spans="1:25" x14ac:dyDescent="0.25">
      <c r="A1700" t="s">
        <v>1651</v>
      </c>
      <c r="B1700" t="s">
        <v>1659</v>
      </c>
      <c r="C1700" t="s">
        <v>1797</v>
      </c>
      <c r="D1700" t="s">
        <v>1802</v>
      </c>
      <c r="E1700" t="s">
        <v>3472</v>
      </c>
      <c r="F1700">
        <v>1</v>
      </c>
      <c r="G1700" t="s">
        <v>6018</v>
      </c>
      <c r="H1700">
        <v>2019</v>
      </c>
      <c r="I1700" t="s">
        <v>3353</v>
      </c>
      <c r="J1700" t="s">
        <v>6008</v>
      </c>
      <c r="L1700" t="s">
        <v>3369</v>
      </c>
      <c r="O1700" t="str">
        <f t="shared" si="83"/>
        <v/>
      </c>
      <c r="P1700" s="4">
        <f t="shared" si="80"/>
        <v>2300</v>
      </c>
      <c r="Q1700" s="4">
        <v>2300</v>
      </c>
      <c r="R1700" s="1">
        <f t="shared" si="81"/>
        <v>0.33333333333333331</v>
      </c>
      <c r="S1700">
        <v>0.33333333333333331</v>
      </c>
      <c r="T1700" t="s">
        <v>40</v>
      </c>
      <c r="U1700" t="str">
        <f t="shared" si="82"/>
        <v>yes</v>
      </c>
      <c r="V1700">
        <v>6900</v>
      </c>
      <c r="W1700">
        <v>3</v>
      </c>
      <c r="X1700">
        <v>1</v>
      </c>
      <c r="Y1700" t="s">
        <v>6005</v>
      </c>
    </row>
    <row r="1701" spans="1:25" x14ac:dyDescent="0.25">
      <c r="A1701" t="s">
        <v>1837</v>
      </c>
      <c r="B1701" t="s">
        <v>1854</v>
      </c>
      <c r="C1701" t="s">
        <v>1872</v>
      </c>
      <c r="D1701" t="s">
        <v>1878</v>
      </c>
      <c r="E1701" t="s">
        <v>3473</v>
      </c>
      <c r="F1701">
        <v>1</v>
      </c>
      <c r="G1701" t="s">
        <v>6018</v>
      </c>
      <c r="H1701">
        <v>2012</v>
      </c>
      <c r="I1701" t="s">
        <v>3353</v>
      </c>
      <c r="J1701" t="s">
        <v>6008</v>
      </c>
      <c r="L1701" t="s">
        <v>3474</v>
      </c>
      <c r="O1701" t="str">
        <f t="shared" si="83"/>
        <v/>
      </c>
      <c r="P1701" s="4">
        <f t="shared" si="80"/>
        <v>0</v>
      </c>
      <c r="Q1701" s="4"/>
      <c r="R1701" s="1">
        <f t="shared" si="81"/>
        <v>1</v>
      </c>
      <c r="S1701">
        <v>1</v>
      </c>
      <c r="T1701" t="s">
        <v>40</v>
      </c>
      <c r="U1701" t="str">
        <f t="shared" si="82"/>
        <v>no</v>
      </c>
      <c r="Y1701" t="s">
        <v>6005</v>
      </c>
    </row>
    <row r="1702" spans="1:25" x14ac:dyDescent="0.25">
      <c r="A1702" t="s">
        <v>1837</v>
      </c>
      <c r="B1702" t="s">
        <v>1854</v>
      </c>
      <c r="C1702" t="s">
        <v>1837</v>
      </c>
      <c r="E1702" t="s">
        <v>3475</v>
      </c>
      <c r="F1702">
        <v>1</v>
      </c>
      <c r="G1702" t="s">
        <v>6018</v>
      </c>
      <c r="H1702">
        <v>2014</v>
      </c>
      <c r="I1702" t="s">
        <v>3353</v>
      </c>
      <c r="J1702" t="s">
        <v>6008</v>
      </c>
      <c r="L1702" t="s">
        <v>3476</v>
      </c>
      <c r="O1702" t="str">
        <f t="shared" si="83"/>
        <v/>
      </c>
      <c r="P1702" s="4">
        <f t="shared" si="80"/>
        <v>0</v>
      </c>
      <c r="Q1702" s="4"/>
      <c r="R1702" s="1">
        <f t="shared" si="81"/>
        <v>0</v>
      </c>
      <c r="S1702">
        <v>0</v>
      </c>
      <c r="T1702" t="s">
        <v>40</v>
      </c>
      <c r="U1702" t="str">
        <f t="shared" si="82"/>
        <v>yes</v>
      </c>
      <c r="V1702">
        <v>6000</v>
      </c>
      <c r="W1702">
        <v>3</v>
      </c>
      <c r="X1702" t="s">
        <v>2936</v>
      </c>
      <c r="Y1702" t="s">
        <v>6005</v>
      </c>
    </row>
    <row r="1703" spans="1:25" x14ac:dyDescent="0.25">
      <c r="A1703" t="s">
        <v>1998</v>
      </c>
      <c r="B1703" t="s">
        <v>1998</v>
      </c>
      <c r="C1703" t="s">
        <v>1999</v>
      </c>
      <c r="D1703" t="s">
        <v>3477</v>
      </c>
      <c r="E1703" t="s">
        <v>3478</v>
      </c>
      <c r="F1703">
        <v>1</v>
      </c>
      <c r="G1703" t="s">
        <v>6018</v>
      </c>
      <c r="H1703">
        <v>2008</v>
      </c>
      <c r="I1703" t="s">
        <v>3353</v>
      </c>
      <c r="J1703" t="s">
        <v>6008</v>
      </c>
      <c r="L1703" t="s">
        <v>2011</v>
      </c>
      <c r="O1703" t="str">
        <f t="shared" si="83"/>
        <v/>
      </c>
      <c r="P1703" s="4">
        <f t="shared" si="80"/>
        <v>900</v>
      </c>
      <c r="Q1703" s="4">
        <v>900</v>
      </c>
      <c r="R1703" s="1">
        <f t="shared" si="81"/>
        <v>1</v>
      </c>
      <c r="S1703">
        <v>1</v>
      </c>
      <c r="T1703" t="s">
        <v>40</v>
      </c>
      <c r="U1703" t="str">
        <f t="shared" si="82"/>
        <v>no</v>
      </c>
      <c r="V1703">
        <v>900</v>
      </c>
      <c r="W1703">
        <v>1</v>
      </c>
      <c r="X1703">
        <v>1</v>
      </c>
      <c r="Y1703" t="s">
        <v>6005</v>
      </c>
    </row>
    <row r="1704" spans="1:25" x14ac:dyDescent="0.25">
      <c r="A1704" t="s">
        <v>1998</v>
      </c>
      <c r="B1704" t="s">
        <v>1998</v>
      </c>
      <c r="C1704" t="s">
        <v>1999</v>
      </c>
      <c r="D1704" t="s">
        <v>3477</v>
      </c>
      <c r="E1704" t="s">
        <v>3479</v>
      </c>
      <c r="F1704">
        <v>1</v>
      </c>
      <c r="G1704" t="s">
        <v>6018</v>
      </c>
      <c r="H1704">
        <v>2016</v>
      </c>
      <c r="I1704" t="s">
        <v>3353</v>
      </c>
      <c r="J1704" t="s">
        <v>6008</v>
      </c>
      <c r="L1704" t="s">
        <v>2011</v>
      </c>
      <c r="O1704" t="str">
        <f t="shared" si="83"/>
        <v/>
      </c>
      <c r="P1704" s="4">
        <f t="shared" si="80"/>
        <v>1000</v>
      </c>
      <c r="Q1704" s="4">
        <v>1000</v>
      </c>
      <c r="R1704" s="1">
        <f t="shared" si="81"/>
        <v>0.5</v>
      </c>
      <c r="S1704">
        <v>0.5</v>
      </c>
      <c r="T1704" t="s">
        <v>40</v>
      </c>
      <c r="U1704" t="str">
        <f t="shared" si="82"/>
        <v>yes</v>
      </c>
      <c r="V1704">
        <v>2000</v>
      </c>
      <c r="W1704">
        <v>1</v>
      </c>
      <c r="X1704">
        <v>0.5</v>
      </c>
      <c r="Y1704" t="s">
        <v>6005</v>
      </c>
    </row>
    <row r="1705" spans="1:25" x14ac:dyDescent="0.25">
      <c r="A1705" t="s">
        <v>1998</v>
      </c>
      <c r="B1705" t="s">
        <v>1998</v>
      </c>
      <c r="C1705" t="s">
        <v>1999</v>
      </c>
      <c r="D1705" t="s">
        <v>3477</v>
      </c>
      <c r="E1705" t="s">
        <v>3480</v>
      </c>
      <c r="F1705">
        <v>1</v>
      </c>
      <c r="G1705" t="s">
        <v>6018</v>
      </c>
      <c r="H1705">
        <v>2004</v>
      </c>
      <c r="I1705" t="s">
        <v>3353</v>
      </c>
      <c r="J1705" t="s">
        <v>6008</v>
      </c>
      <c r="L1705" t="s">
        <v>2011</v>
      </c>
      <c r="O1705" t="str">
        <f t="shared" si="83"/>
        <v/>
      </c>
      <c r="P1705" s="4">
        <f t="shared" si="80"/>
        <v>1800</v>
      </c>
      <c r="Q1705" s="4">
        <v>1800</v>
      </c>
      <c r="R1705" s="1">
        <f t="shared" si="81"/>
        <v>1</v>
      </c>
      <c r="S1705">
        <v>1</v>
      </c>
      <c r="T1705" t="s">
        <v>40</v>
      </c>
      <c r="U1705" t="str">
        <f t="shared" si="82"/>
        <v>no</v>
      </c>
      <c r="V1705">
        <v>1800</v>
      </c>
      <c r="W1705">
        <v>2</v>
      </c>
      <c r="X1705">
        <v>2</v>
      </c>
      <c r="Y1705" t="s">
        <v>6005</v>
      </c>
    </row>
    <row r="1706" spans="1:25" x14ac:dyDescent="0.25">
      <c r="A1706" t="s">
        <v>1998</v>
      </c>
      <c r="B1706" t="s">
        <v>1998</v>
      </c>
      <c r="C1706" t="s">
        <v>1999</v>
      </c>
      <c r="D1706" t="s">
        <v>3477</v>
      </c>
      <c r="E1706" t="s">
        <v>3481</v>
      </c>
      <c r="F1706">
        <v>1</v>
      </c>
      <c r="G1706" t="s">
        <v>6018</v>
      </c>
      <c r="H1706">
        <v>2018</v>
      </c>
      <c r="I1706" t="s">
        <v>3353</v>
      </c>
      <c r="J1706" t="s">
        <v>6008</v>
      </c>
      <c r="L1706" t="s">
        <v>2011</v>
      </c>
      <c r="O1706" t="str">
        <f t="shared" si="83"/>
        <v/>
      </c>
      <c r="P1706" s="4">
        <f t="shared" si="80"/>
        <v>2300</v>
      </c>
      <c r="Q1706" s="4">
        <v>2300</v>
      </c>
      <c r="R1706" s="1">
        <f t="shared" si="81"/>
        <v>1</v>
      </c>
      <c r="S1706">
        <v>1</v>
      </c>
      <c r="T1706" t="s">
        <v>40</v>
      </c>
      <c r="U1706" t="str">
        <f t="shared" si="82"/>
        <v>no</v>
      </c>
      <c r="V1706">
        <v>2300</v>
      </c>
      <c r="W1706">
        <v>1</v>
      </c>
      <c r="X1706">
        <v>1</v>
      </c>
      <c r="Y1706" t="s">
        <v>6005</v>
      </c>
    </row>
    <row r="1707" spans="1:25" x14ac:dyDescent="0.25">
      <c r="A1707" t="s">
        <v>1998</v>
      </c>
      <c r="B1707" t="s">
        <v>1998</v>
      </c>
      <c r="C1707" t="s">
        <v>1999</v>
      </c>
      <c r="E1707" t="s">
        <v>3482</v>
      </c>
      <c r="F1707">
        <v>1</v>
      </c>
      <c r="G1707" t="s">
        <v>6018</v>
      </c>
      <c r="H1707">
        <v>2015</v>
      </c>
      <c r="I1707" t="s">
        <v>3353</v>
      </c>
      <c r="J1707" t="s">
        <v>6008</v>
      </c>
      <c r="L1707" t="s">
        <v>2011</v>
      </c>
      <c r="O1707" t="str">
        <f t="shared" si="83"/>
        <v/>
      </c>
      <c r="P1707" s="4">
        <f t="shared" si="80"/>
        <v>2350</v>
      </c>
      <c r="Q1707" s="4">
        <v>2350</v>
      </c>
      <c r="R1707" s="1">
        <f t="shared" si="81"/>
        <v>1</v>
      </c>
      <c r="S1707">
        <v>1</v>
      </c>
      <c r="T1707" t="s">
        <v>40</v>
      </c>
      <c r="U1707" t="str">
        <f t="shared" si="82"/>
        <v>no</v>
      </c>
      <c r="V1707">
        <v>2350</v>
      </c>
      <c r="W1707">
        <v>1</v>
      </c>
      <c r="X1707">
        <v>1</v>
      </c>
      <c r="Y1707" t="s">
        <v>6005</v>
      </c>
    </row>
    <row r="1708" spans="1:25" x14ac:dyDescent="0.25">
      <c r="A1708" t="s">
        <v>1998</v>
      </c>
      <c r="B1708" t="s">
        <v>1998</v>
      </c>
      <c r="C1708" t="s">
        <v>1999</v>
      </c>
      <c r="E1708" t="s">
        <v>3483</v>
      </c>
      <c r="F1708">
        <v>1</v>
      </c>
      <c r="G1708" t="s">
        <v>6018</v>
      </c>
      <c r="H1708">
        <v>2000</v>
      </c>
      <c r="I1708" t="s">
        <v>3353</v>
      </c>
      <c r="J1708" t="s">
        <v>6008</v>
      </c>
      <c r="L1708" t="s">
        <v>2011</v>
      </c>
      <c r="O1708" t="str">
        <f t="shared" si="83"/>
        <v/>
      </c>
      <c r="P1708" s="4">
        <f t="shared" si="80"/>
        <v>1320</v>
      </c>
      <c r="Q1708" s="4">
        <v>1320</v>
      </c>
      <c r="R1708" s="1">
        <f t="shared" si="81"/>
        <v>1</v>
      </c>
      <c r="S1708">
        <v>1</v>
      </c>
      <c r="T1708" t="s">
        <v>40</v>
      </c>
      <c r="U1708" t="str">
        <f t="shared" si="82"/>
        <v>no</v>
      </c>
      <c r="V1708">
        <v>1320</v>
      </c>
      <c r="W1708">
        <v>2</v>
      </c>
      <c r="X1708">
        <v>2</v>
      </c>
      <c r="Y1708" t="s">
        <v>6005</v>
      </c>
    </row>
    <row r="1709" spans="1:25" x14ac:dyDescent="0.25">
      <c r="A1709" t="s">
        <v>1998</v>
      </c>
      <c r="B1709" t="s">
        <v>1998</v>
      </c>
      <c r="C1709" t="s">
        <v>1999</v>
      </c>
      <c r="E1709" t="s">
        <v>3484</v>
      </c>
      <c r="F1709">
        <v>7</v>
      </c>
      <c r="G1709" t="s">
        <v>6019</v>
      </c>
      <c r="H1709">
        <v>2021</v>
      </c>
      <c r="I1709" t="s">
        <v>3353</v>
      </c>
      <c r="J1709" t="s">
        <v>6008</v>
      </c>
      <c r="L1709" t="s">
        <v>2011</v>
      </c>
      <c r="O1709" t="str">
        <f t="shared" si="83"/>
        <v/>
      </c>
      <c r="P1709" s="4">
        <f t="shared" si="80"/>
        <v>0</v>
      </c>
      <c r="Q1709" s="4">
        <v>-1320</v>
      </c>
      <c r="R1709" s="1">
        <f t="shared" si="81"/>
        <v>1</v>
      </c>
      <c r="S1709">
        <v>1</v>
      </c>
      <c r="T1709" t="s">
        <v>40</v>
      </c>
      <c r="U1709" t="str">
        <f t="shared" si="82"/>
        <v>no</v>
      </c>
      <c r="V1709">
        <v>-1320</v>
      </c>
      <c r="W1709">
        <v>-2</v>
      </c>
      <c r="X1709">
        <v>-2</v>
      </c>
      <c r="Y1709" t="s">
        <v>6006</v>
      </c>
    </row>
    <row r="1710" spans="1:25" x14ac:dyDescent="0.25">
      <c r="A1710" t="s">
        <v>1998</v>
      </c>
      <c r="B1710" t="s">
        <v>1998</v>
      </c>
      <c r="C1710" t="s">
        <v>2012</v>
      </c>
      <c r="D1710" t="s">
        <v>3485</v>
      </c>
      <c r="E1710" t="s">
        <v>3486</v>
      </c>
      <c r="F1710">
        <v>1</v>
      </c>
      <c r="G1710" t="s">
        <v>6018</v>
      </c>
      <c r="H1710">
        <v>1991</v>
      </c>
      <c r="I1710" t="s">
        <v>3353</v>
      </c>
      <c r="J1710" t="s">
        <v>6008</v>
      </c>
      <c r="L1710" t="s">
        <v>2011</v>
      </c>
      <c r="O1710" t="str">
        <f t="shared" si="83"/>
        <v/>
      </c>
      <c r="P1710" s="4">
        <f t="shared" si="80"/>
        <v>250</v>
      </c>
      <c r="Q1710" s="4">
        <v>250</v>
      </c>
      <c r="R1710" s="1">
        <f t="shared" si="81"/>
        <v>1</v>
      </c>
      <c r="S1710">
        <v>1</v>
      </c>
      <c r="T1710" t="s">
        <v>40</v>
      </c>
      <c r="U1710" t="str">
        <f t="shared" si="82"/>
        <v>no</v>
      </c>
      <c r="V1710">
        <v>250</v>
      </c>
      <c r="W1710">
        <v>1</v>
      </c>
      <c r="X1710">
        <v>1</v>
      </c>
      <c r="Y1710" t="s">
        <v>6005</v>
      </c>
    </row>
    <row r="1711" spans="1:25" x14ac:dyDescent="0.25">
      <c r="A1711" t="s">
        <v>1998</v>
      </c>
      <c r="B1711" t="s">
        <v>1998</v>
      </c>
      <c r="C1711" t="s">
        <v>2012</v>
      </c>
      <c r="D1711" t="s">
        <v>3485</v>
      </c>
      <c r="E1711" t="s">
        <v>3487</v>
      </c>
      <c r="F1711">
        <v>7</v>
      </c>
      <c r="G1711" t="s">
        <v>6019</v>
      </c>
      <c r="H1711">
        <v>2017</v>
      </c>
      <c r="I1711" t="s">
        <v>3353</v>
      </c>
      <c r="J1711" t="s">
        <v>6008</v>
      </c>
      <c r="L1711" t="s">
        <v>2011</v>
      </c>
      <c r="O1711" t="str">
        <f t="shared" si="83"/>
        <v/>
      </c>
      <c r="P1711" s="4">
        <f t="shared" si="80"/>
        <v>0</v>
      </c>
      <c r="Q1711" s="4">
        <v>-250</v>
      </c>
      <c r="R1711" s="1">
        <f t="shared" si="81"/>
        <v>1</v>
      </c>
      <c r="S1711">
        <v>1</v>
      </c>
      <c r="T1711" t="s">
        <v>40</v>
      </c>
      <c r="U1711" t="str">
        <f t="shared" si="82"/>
        <v>no</v>
      </c>
      <c r="V1711">
        <v>-250</v>
      </c>
      <c r="W1711">
        <v>-1</v>
      </c>
      <c r="X1711">
        <v>-1</v>
      </c>
      <c r="Y1711" t="s">
        <v>6006</v>
      </c>
    </row>
    <row r="1712" spans="1:25" x14ac:dyDescent="0.25">
      <c r="A1712" t="s">
        <v>1998</v>
      </c>
      <c r="B1712" t="s">
        <v>1998</v>
      </c>
      <c r="C1712" t="s">
        <v>2029</v>
      </c>
      <c r="E1712" t="s">
        <v>3488</v>
      </c>
      <c r="F1712">
        <v>1</v>
      </c>
      <c r="G1712" t="s">
        <v>6018</v>
      </c>
      <c r="H1712">
        <v>2003</v>
      </c>
      <c r="I1712" t="s">
        <v>3353</v>
      </c>
      <c r="J1712" t="s">
        <v>6008</v>
      </c>
      <c r="L1712" t="s">
        <v>2011</v>
      </c>
      <c r="O1712" t="str">
        <f t="shared" si="83"/>
        <v/>
      </c>
      <c r="P1712" s="4">
        <f t="shared" si="80"/>
        <v>3924</v>
      </c>
      <c r="Q1712" s="4">
        <v>3924</v>
      </c>
      <c r="R1712" s="1">
        <f t="shared" si="81"/>
        <v>0.436</v>
      </c>
      <c r="S1712">
        <v>0.436</v>
      </c>
      <c r="T1712" t="s">
        <v>40</v>
      </c>
      <c r="U1712" t="str">
        <f t="shared" si="82"/>
        <v>yes</v>
      </c>
      <c r="V1712">
        <v>9000</v>
      </c>
      <c r="W1712">
        <v>10</v>
      </c>
      <c r="X1712">
        <v>4.3600000000000003</v>
      </c>
      <c r="Y1712" t="s">
        <v>6005</v>
      </c>
    </row>
    <row r="1713" spans="1:25" x14ac:dyDescent="0.25">
      <c r="A1713" t="s">
        <v>1998</v>
      </c>
      <c r="B1713" t="s">
        <v>1998</v>
      </c>
      <c r="C1713" t="s">
        <v>2039</v>
      </c>
      <c r="D1713" t="s">
        <v>3489</v>
      </c>
      <c r="E1713" t="s">
        <v>3490</v>
      </c>
      <c r="F1713">
        <v>1</v>
      </c>
      <c r="G1713" t="s">
        <v>6018</v>
      </c>
      <c r="H1713">
        <v>2007</v>
      </c>
      <c r="I1713" t="s">
        <v>3353</v>
      </c>
      <c r="J1713" t="s">
        <v>6008</v>
      </c>
      <c r="L1713" t="s">
        <v>2011</v>
      </c>
      <c r="O1713" t="str">
        <f t="shared" si="83"/>
        <v/>
      </c>
      <c r="P1713" s="4">
        <f t="shared" si="80"/>
        <v>4500</v>
      </c>
      <c r="Q1713" s="4">
        <v>4500</v>
      </c>
      <c r="R1713" s="1">
        <f t="shared" si="81"/>
        <v>0.5</v>
      </c>
      <c r="S1713">
        <v>0.5</v>
      </c>
      <c r="T1713" t="s">
        <v>40</v>
      </c>
      <c r="U1713" t="str">
        <f t="shared" si="82"/>
        <v>yes</v>
      </c>
      <c r="V1713">
        <v>9000</v>
      </c>
      <c r="W1713">
        <v>3</v>
      </c>
      <c r="X1713">
        <v>1.5</v>
      </c>
      <c r="Y1713" t="s">
        <v>6003</v>
      </c>
    </row>
    <row r="1714" spans="1:25" x14ac:dyDescent="0.25">
      <c r="A1714" t="s">
        <v>1998</v>
      </c>
      <c r="B1714" t="s">
        <v>1998</v>
      </c>
      <c r="C1714" t="s">
        <v>2039</v>
      </c>
      <c r="D1714" t="s">
        <v>3489</v>
      </c>
      <c r="E1714" t="s">
        <v>3491</v>
      </c>
      <c r="F1714">
        <v>2</v>
      </c>
      <c r="G1714" t="s">
        <v>6022</v>
      </c>
      <c r="H1714">
        <v>2024</v>
      </c>
      <c r="I1714" t="s">
        <v>3353</v>
      </c>
      <c r="J1714" t="s">
        <v>6008</v>
      </c>
      <c r="L1714" t="s">
        <v>2011</v>
      </c>
      <c r="O1714" t="str">
        <f t="shared" si="83"/>
        <v/>
      </c>
      <c r="P1714" s="4">
        <f t="shared" si="80"/>
        <v>0</v>
      </c>
      <c r="Q1714" s="4">
        <v>-4500</v>
      </c>
      <c r="R1714" s="1">
        <f t="shared" si="81"/>
        <v>0.5</v>
      </c>
      <c r="S1714">
        <v>0.5</v>
      </c>
      <c r="T1714" t="s">
        <v>40</v>
      </c>
      <c r="U1714" t="str">
        <f t="shared" si="82"/>
        <v>yes</v>
      </c>
      <c r="V1714">
        <v>-9000</v>
      </c>
      <c r="W1714">
        <v>-3</v>
      </c>
      <c r="X1714">
        <v>-1.5</v>
      </c>
      <c r="Y1714" t="s">
        <v>6003</v>
      </c>
    </row>
    <row r="1715" spans="1:25" x14ac:dyDescent="0.25">
      <c r="A1715" t="s">
        <v>1998</v>
      </c>
      <c r="B1715" t="s">
        <v>1998</v>
      </c>
      <c r="C1715" t="s">
        <v>2039</v>
      </c>
      <c r="D1715" t="s">
        <v>3489</v>
      </c>
      <c r="E1715" t="s">
        <v>3492</v>
      </c>
      <c r="F1715">
        <v>2</v>
      </c>
      <c r="G1715" t="s">
        <v>6022</v>
      </c>
      <c r="H1715">
        <v>2024</v>
      </c>
      <c r="I1715" t="s">
        <v>3353</v>
      </c>
      <c r="J1715" t="s">
        <v>6008</v>
      </c>
      <c r="L1715" t="s">
        <v>2011</v>
      </c>
      <c r="O1715" t="str">
        <f t="shared" si="83"/>
        <v/>
      </c>
      <c r="P1715" s="4">
        <f t="shared" si="80"/>
        <v>8550</v>
      </c>
      <c r="Q1715" s="4">
        <v>8550</v>
      </c>
      <c r="R1715" s="1">
        <f t="shared" si="81"/>
        <v>0.5</v>
      </c>
      <c r="S1715">
        <v>0.5</v>
      </c>
      <c r="T1715" t="s">
        <v>40</v>
      </c>
      <c r="U1715" t="str">
        <f t="shared" si="82"/>
        <v>yes</v>
      </c>
      <c r="V1715">
        <v>17100</v>
      </c>
      <c r="W1715">
        <v>3</v>
      </c>
      <c r="X1715">
        <v>1.5</v>
      </c>
      <c r="Y1715" t="s">
        <v>6005</v>
      </c>
    </row>
    <row r="1716" spans="1:25" x14ac:dyDescent="0.25">
      <c r="A1716" t="s">
        <v>1998</v>
      </c>
      <c r="B1716" t="s">
        <v>1998</v>
      </c>
      <c r="C1716" t="s">
        <v>2044</v>
      </c>
      <c r="D1716" t="s">
        <v>3025</v>
      </c>
      <c r="E1716" t="s">
        <v>3493</v>
      </c>
      <c r="F1716">
        <v>1</v>
      </c>
      <c r="G1716" t="s">
        <v>6018</v>
      </c>
      <c r="H1716">
        <v>2000</v>
      </c>
      <c r="I1716" t="s">
        <v>3353</v>
      </c>
      <c r="J1716" t="s">
        <v>6008</v>
      </c>
      <c r="L1716" t="s">
        <v>2011</v>
      </c>
      <c r="O1716" t="str">
        <f t="shared" si="83"/>
        <v/>
      </c>
      <c r="P1716" s="4">
        <f t="shared" si="80"/>
        <v>1320</v>
      </c>
      <c r="Q1716" s="4">
        <v>1320</v>
      </c>
      <c r="R1716" s="1">
        <f t="shared" si="81"/>
        <v>1</v>
      </c>
      <c r="S1716">
        <v>1</v>
      </c>
      <c r="T1716" t="s">
        <v>40</v>
      </c>
      <c r="U1716" t="str">
        <f t="shared" si="82"/>
        <v>no</v>
      </c>
      <c r="V1716">
        <v>1320</v>
      </c>
      <c r="W1716">
        <v>2</v>
      </c>
      <c r="X1716">
        <v>2</v>
      </c>
      <c r="Y1716" t="s">
        <v>6005</v>
      </c>
    </row>
    <row r="1717" spans="1:25" x14ac:dyDescent="0.25">
      <c r="A1717" t="s">
        <v>1998</v>
      </c>
      <c r="B1717" t="s">
        <v>1998</v>
      </c>
      <c r="C1717" s="3" t="s">
        <v>2047</v>
      </c>
      <c r="D1717" t="s">
        <v>3494</v>
      </c>
      <c r="E1717" t="s">
        <v>3495</v>
      </c>
      <c r="F1717">
        <v>1</v>
      </c>
      <c r="G1717" t="s">
        <v>6018</v>
      </c>
      <c r="H1717">
        <v>2017</v>
      </c>
      <c r="I1717" t="s">
        <v>3353</v>
      </c>
      <c r="J1717" t="s">
        <v>6008</v>
      </c>
      <c r="L1717" t="s">
        <v>3496</v>
      </c>
      <c r="O1717" t="str">
        <f t="shared" si="83"/>
        <v/>
      </c>
      <c r="P1717" s="4">
        <f t="shared" si="80"/>
        <v>3060</v>
      </c>
      <c r="Q1717" s="4">
        <v>3060</v>
      </c>
      <c r="R1717" s="1">
        <f t="shared" si="81"/>
        <v>0.51</v>
      </c>
      <c r="S1717">
        <v>0.51</v>
      </c>
      <c r="T1717" t="s">
        <v>40</v>
      </c>
      <c r="U1717" t="str">
        <f t="shared" si="82"/>
        <v>yes</v>
      </c>
      <c r="V1717">
        <v>6000</v>
      </c>
      <c r="W1717">
        <v>2</v>
      </c>
      <c r="X1717">
        <v>1.02</v>
      </c>
      <c r="Y1717" t="s">
        <v>6005</v>
      </c>
    </row>
    <row r="1718" spans="1:25" x14ac:dyDescent="0.25">
      <c r="A1718" t="s">
        <v>1998</v>
      </c>
      <c r="B1718" t="s">
        <v>1998</v>
      </c>
      <c r="C1718" s="3" t="s">
        <v>2047</v>
      </c>
      <c r="D1718" t="s">
        <v>3494</v>
      </c>
      <c r="E1718" t="s">
        <v>3497</v>
      </c>
      <c r="F1718">
        <v>1</v>
      </c>
      <c r="G1718" t="s">
        <v>6018</v>
      </c>
      <c r="H1718">
        <v>2018</v>
      </c>
      <c r="I1718" t="s">
        <v>3353</v>
      </c>
      <c r="J1718" t="s">
        <v>6008</v>
      </c>
      <c r="L1718" t="s">
        <v>3496</v>
      </c>
      <c r="O1718" t="str">
        <f t="shared" si="83"/>
        <v/>
      </c>
      <c r="P1718" s="4">
        <f t="shared" si="80"/>
        <v>35190</v>
      </c>
      <c r="Q1718" s="4">
        <v>35190</v>
      </c>
      <c r="R1718" s="1">
        <f t="shared" si="81"/>
        <v>0.51</v>
      </c>
      <c r="S1718">
        <v>0.51</v>
      </c>
      <c r="T1718" t="s">
        <v>40</v>
      </c>
      <c r="U1718" t="str">
        <f t="shared" si="82"/>
        <v>yes</v>
      </c>
      <c r="V1718">
        <v>69000</v>
      </c>
      <c r="W1718">
        <v>23</v>
      </c>
      <c r="X1718">
        <v>11.73</v>
      </c>
      <c r="Y1718" t="s">
        <v>6005</v>
      </c>
    </row>
    <row r="1719" spans="1:25" x14ac:dyDescent="0.25">
      <c r="A1719" t="s">
        <v>1998</v>
      </c>
      <c r="B1719" t="s">
        <v>1998</v>
      </c>
      <c r="C1719" s="3" t="s">
        <v>2047</v>
      </c>
      <c r="D1719" t="s">
        <v>3494</v>
      </c>
      <c r="E1719" t="s">
        <v>3498</v>
      </c>
      <c r="F1719">
        <v>1</v>
      </c>
      <c r="G1719" t="s">
        <v>6018</v>
      </c>
      <c r="H1719">
        <v>2019</v>
      </c>
      <c r="I1719" t="s">
        <v>3353</v>
      </c>
      <c r="J1719" t="s">
        <v>6008</v>
      </c>
      <c r="L1719" t="s">
        <v>3496</v>
      </c>
      <c r="O1719" t="str">
        <f t="shared" si="83"/>
        <v/>
      </c>
      <c r="P1719" s="4">
        <f t="shared" si="80"/>
        <v>13770</v>
      </c>
      <c r="Q1719" s="4">
        <v>13770</v>
      </c>
      <c r="R1719" s="1">
        <f t="shared" si="81"/>
        <v>0.51</v>
      </c>
      <c r="S1719">
        <v>0.51</v>
      </c>
      <c r="T1719" t="s">
        <v>40</v>
      </c>
      <c r="U1719" t="str">
        <f t="shared" si="82"/>
        <v>yes</v>
      </c>
      <c r="V1719">
        <v>27000</v>
      </c>
      <c r="W1719">
        <v>9</v>
      </c>
      <c r="X1719">
        <v>4.59</v>
      </c>
      <c r="Y1719" t="s">
        <v>6005</v>
      </c>
    </row>
    <row r="1720" spans="1:25" x14ac:dyDescent="0.25">
      <c r="A1720" t="s">
        <v>1998</v>
      </c>
      <c r="B1720" t="s">
        <v>1998</v>
      </c>
      <c r="C1720" s="3" t="s">
        <v>2047</v>
      </c>
      <c r="D1720" t="s">
        <v>3494</v>
      </c>
      <c r="E1720" t="s">
        <v>3499</v>
      </c>
      <c r="F1720">
        <v>1</v>
      </c>
      <c r="G1720" t="s">
        <v>6018</v>
      </c>
      <c r="H1720">
        <v>2020</v>
      </c>
      <c r="I1720" t="s">
        <v>3353</v>
      </c>
      <c r="J1720" t="s">
        <v>6008</v>
      </c>
      <c r="L1720" t="s">
        <v>3496</v>
      </c>
      <c r="O1720" t="str">
        <f t="shared" si="83"/>
        <v/>
      </c>
      <c r="P1720" s="4">
        <f t="shared" si="80"/>
        <v>9180</v>
      </c>
      <c r="Q1720" s="4">
        <v>9180</v>
      </c>
      <c r="R1720" s="1">
        <f t="shared" si="81"/>
        <v>0.09</v>
      </c>
      <c r="S1720">
        <v>0.09</v>
      </c>
      <c r="T1720" t="s">
        <v>40</v>
      </c>
      <c r="U1720" t="str">
        <f t="shared" si="82"/>
        <v>yes</v>
      </c>
      <c r="X1720">
        <v>3.06</v>
      </c>
      <c r="Y1720" t="s">
        <v>6005</v>
      </c>
    </row>
    <row r="1721" spans="1:25" x14ac:dyDescent="0.25">
      <c r="A1721" t="s">
        <v>1998</v>
      </c>
      <c r="B1721" t="s">
        <v>1998</v>
      </c>
      <c r="C1721" s="3" t="s">
        <v>2047</v>
      </c>
      <c r="D1721" t="s">
        <v>3500</v>
      </c>
      <c r="E1721" t="s">
        <v>3501</v>
      </c>
      <c r="F1721">
        <v>1</v>
      </c>
      <c r="G1721" t="s">
        <v>6018</v>
      </c>
      <c r="H1721">
        <v>1996</v>
      </c>
      <c r="I1721" t="s">
        <v>3353</v>
      </c>
      <c r="J1721" t="s">
        <v>6008</v>
      </c>
      <c r="L1721" t="s">
        <v>2011</v>
      </c>
      <c r="O1721" t="str">
        <f t="shared" si="83"/>
        <v/>
      </c>
      <c r="P1721" s="4">
        <f t="shared" si="80"/>
        <v>900</v>
      </c>
      <c r="Q1721" s="4">
        <v>900</v>
      </c>
      <c r="R1721" s="1">
        <f t="shared" si="81"/>
        <v>1</v>
      </c>
      <c r="S1721">
        <v>1</v>
      </c>
      <c r="T1721" t="s">
        <v>40</v>
      </c>
      <c r="U1721" t="str">
        <f t="shared" si="82"/>
        <v>no</v>
      </c>
      <c r="V1721">
        <v>900</v>
      </c>
      <c r="W1721">
        <v>4</v>
      </c>
      <c r="X1721">
        <v>4</v>
      </c>
      <c r="Y1721" t="s">
        <v>6005</v>
      </c>
    </row>
    <row r="1722" spans="1:25" x14ac:dyDescent="0.25">
      <c r="A1722" t="s">
        <v>1998</v>
      </c>
      <c r="B1722" t="s">
        <v>1998</v>
      </c>
      <c r="C1722" s="3" t="s">
        <v>2047</v>
      </c>
      <c r="D1722" t="s">
        <v>3500</v>
      </c>
      <c r="E1722" t="s">
        <v>3502</v>
      </c>
      <c r="F1722">
        <v>7</v>
      </c>
      <c r="G1722" t="s">
        <v>6019</v>
      </c>
      <c r="H1722">
        <v>2016</v>
      </c>
      <c r="I1722" t="s">
        <v>3353</v>
      </c>
      <c r="J1722" t="s">
        <v>6008</v>
      </c>
      <c r="L1722" t="s">
        <v>2011</v>
      </c>
      <c r="O1722" t="str">
        <f t="shared" si="83"/>
        <v/>
      </c>
      <c r="P1722" s="4">
        <f t="shared" si="80"/>
        <v>0</v>
      </c>
      <c r="Q1722" s="4">
        <v>-900</v>
      </c>
      <c r="R1722" s="1">
        <f t="shared" si="81"/>
        <v>1</v>
      </c>
      <c r="S1722">
        <v>1</v>
      </c>
      <c r="T1722" t="s">
        <v>40</v>
      </c>
      <c r="U1722" t="str">
        <f t="shared" si="82"/>
        <v>no</v>
      </c>
      <c r="V1722">
        <v>-900</v>
      </c>
      <c r="W1722">
        <v>-4</v>
      </c>
      <c r="X1722">
        <v>-4</v>
      </c>
      <c r="Y1722" t="s">
        <v>6006</v>
      </c>
    </row>
    <row r="1723" spans="1:25" x14ac:dyDescent="0.25">
      <c r="A1723" t="s">
        <v>1998</v>
      </c>
      <c r="B1723" t="s">
        <v>1998</v>
      </c>
      <c r="C1723" t="s">
        <v>2081</v>
      </c>
      <c r="D1723" t="s">
        <v>3503</v>
      </c>
      <c r="E1723" t="s">
        <v>3504</v>
      </c>
      <c r="F1723">
        <v>1</v>
      </c>
      <c r="G1723" t="s">
        <v>6018</v>
      </c>
      <c r="H1723">
        <v>1995</v>
      </c>
      <c r="I1723" t="s">
        <v>3353</v>
      </c>
      <c r="J1723" t="s">
        <v>6008</v>
      </c>
      <c r="L1723" t="s">
        <v>2011</v>
      </c>
      <c r="O1723" t="str">
        <f t="shared" si="83"/>
        <v/>
      </c>
      <c r="P1723" s="4">
        <f t="shared" si="80"/>
        <v>675</v>
      </c>
      <c r="Q1723" s="4">
        <v>675</v>
      </c>
      <c r="R1723" s="1">
        <f t="shared" si="81"/>
        <v>1</v>
      </c>
      <c r="S1723">
        <v>1</v>
      </c>
      <c r="T1723" t="s">
        <v>40</v>
      </c>
      <c r="U1723" t="str">
        <f t="shared" si="82"/>
        <v>no</v>
      </c>
      <c r="V1723">
        <v>675</v>
      </c>
      <c r="W1723">
        <v>3</v>
      </c>
      <c r="X1723">
        <v>3</v>
      </c>
      <c r="Y1723" t="s">
        <v>6005</v>
      </c>
    </row>
    <row r="1724" spans="1:25" x14ac:dyDescent="0.25">
      <c r="A1724" t="s">
        <v>1998</v>
      </c>
      <c r="B1724" t="s">
        <v>1998</v>
      </c>
      <c r="C1724" t="s">
        <v>2081</v>
      </c>
      <c r="D1724" t="s">
        <v>3505</v>
      </c>
      <c r="E1724" t="s">
        <v>3506</v>
      </c>
      <c r="F1724">
        <v>1</v>
      </c>
      <c r="G1724" t="s">
        <v>6018</v>
      </c>
      <c r="H1724">
        <v>2016</v>
      </c>
      <c r="I1724" t="s">
        <v>3353</v>
      </c>
      <c r="J1724" t="s">
        <v>6008</v>
      </c>
      <c r="L1724" t="s">
        <v>2011</v>
      </c>
      <c r="O1724" t="str">
        <f t="shared" si="83"/>
        <v/>
      </c>
      <c r="P1724" s="4">
        <f t="shared" si="80"/>
        <v>1800</v>
      </c>
      <c r="Q1724" s="4">
        <v>1800</v>
      </c>
      <c r="R1724" s="1">
        <f t="shared" si="81"/>
        <v>0.9</v>
      </c>
      <c r="S1724">
        <v>0.9</v>
      </c>
      <c r="T1724" t="s">
        <v>40</v>
      </c>
      <c r="U1724" t="str">
        <f t="shared" si="82"/>
        <v>yes</v>
      </c>
      <c r="V1724">
        <v>2000</v>
      </c>
      <c r="W1724">
        <v>1</v>
      </c>
      <c r="X1724">
        <v>0.9</v>
      </c>
      <c r="Y1724" t="s">
        <v>6003</v>
      </c>
    </row>
    <row r="1725" spans="1:25" x14ac:dyDescent="0.25">
      <c r="A1725" t="s">
        <v>1998</v>
      </c>
      <c r="B1725" t="s">
        <v>1998</v>
      </c>
      <c r="C1725" t="s">
        <v>2081</v>
      </c>
      <c r="D1725" t="s">
        <v>3505</v>
      </c>
      <c r="E1725" t="s">
        <v>3507</v>
      </c>
      <c r="F1725">
        <v>1</v>
      </c>
      <c r="G1725" t="s">
        <v>6018</v>
      </c>
      <c r="H1725">
        <v>2010</v>
      </c>
      <c r="I1725" t="s">
        <v>3353</v>
      </c>
      <c r="J1725" t="s">
        <v>6008</v>
      </c>
      <c r="L1725" t="s">
        <v>2011</v>
      </c>
      <c r="O1725" t="str">
        <f t="shared" si="83"/>
        <v/>
      </c>
      <c r="P1725" s="4">
        <f t="shared" si="80"/>
        <v>4600</v>
      </c>
      <c r="Q1725" s="4">
        <v>4600</v>
      </c>
      <c r="R1725" s="1">
        <f t="shared" si="81"/>
        <v>0.5</v>
      </c>
      <c r="S1725">
        <v>0.5</v>
      </c>
      <c r="T1725" t="s">
        <v>40</v>
      </c>
      <c r="U1725" t="str">
        <f t="shared" si="82"/>
        <v>yes</v>
      </c>
      <c r="V1725">
        <v>9200</v>
      </c>
      <c r="W1725">
        <v>4</v>
      </c>
      <c r="X1725">
        <v>2</v>
      </c>
      <c r="Y1725" t="s">
        <v>6003</v>
      </c>
    </row>
    <row r="1726" spans="1:25" x14ac:dyDescent="0.25">
      <c r="A1726" t="s">
        <v>1998</v>
      </c>
      <c r="B1726" t="s">
        <v>1998</v>
      </c>
      <c r="C1726" t="s">
        <v>2081</v>
      </c>
      <c r="D1726" t="s">
        <v>3503</v>
      </c>
      <c r="E1726" t="s">
        <v>3508</v>
      </c>
      <c r="F1726">
        <v>7</v>
      </c>
      <c r="G1726" t="s">
        <v>6019</v>
      </c>
      <c r="H1726">
        <v>2016</v>
      </c>
      <c r="I1726" t="s">
        <v>3353</v>
      </c>
      <c r="J1726" t="s">
        <v>6008</v>
      </c>
      <c r="L1726" t="s">
        <v>2011</v>
      </c>
      <c r="O1726" t="str">
        <f t="shared" si="83"/>
        <v/>
      </c>
      <c r="P1726" s="4">
        <f t="shared" si="80"/>
        <v>0</v>
      </c>
      <c r="Q1726" s="4">
        <v>-675</v>
      </c>
      <c r="R1726" s="1">
        <f t="shared" si="81"/>
        <v>1</v>
      </c>
      <c r="S1726">
        <v>1</v>
      </c>
      <c r="T1726" t="s">
        <v>40</v>
      </c>
      <c r="U1726" t="str">
        <f t="shared" si="82"/>
        <v>no</v>
      </c>
      <c r="V1726">
        <v>-675</v>
      </c>
      <c r="W1726">
        <v>-3</v>
      </c>
      <c r="X1726">
        <v>-3</v>
      </c>
      <c r="Y1726" t="s">
        <v>6006</v>
      </c>
    </row>
    <row r="1727" spans="1:25" x14ac:dyDescent="0.25">
      <c r="A1727" t="s">
        <v>1998</v>
      </c>
      <c r="B1727" t="s">
        <v>1998</v>
      </c>
      <c r="C1727" t="s">
        <v>2086</v>
      </c>
      <c r="D1727" t="s">
        <v>3509</v>
      </c>
      <c r="E1727" t="s">
        <v>3510</v>
      </c>
      <c r="F1727">
        <v>1</v>
      </c>
      <c r="G1727" t="s">
        <v>6018</v>
      </c>
      <c r="H1727">
        <v>1992</v>
      </c>
      <c r="I1727" t="s">
        <v>3353</v>
      </c>
      <c r="J1727" t="s">
        <v>6008</v>
      </c>
      <c r="L1727" t="s">
        <v>2011</v>
      </c>
      <c r="O1727" t="str">
        <f t="shared" si="83"/>
        <v/>
      </c>
      <c r="P1727" s="4">
        <f t="shared" si="80"/>
        <v>250</v>
      </c>
      <c r="Q1727" s="4">
        <v>250</v>
      </c>
      <c r="R1727" s="1">
        <f t="shared" si="81"/>
        <v>1</v>
      </c>
      <c r="S1727">
        <v>1</v>
      </c>
      <c r="T1727" t="s">
        <v>40</v>
      </c>
      <c r="U1727" t="str">
        <f t="shared" si="82"/>
        <v>no</v>
      </c>
      <c r="V1727">
        <v>250</v>
      </c>
      <c r="W1727">
        <v>1</v>
      </c>
      <c r="X1727">
        <v>1</v>
      </c>
      <c r="Y1727" t="s">
        <v>6005</v>
      </c>
    </row>
    <row r="1728" spans="1:25" x14ac:dyDescent="0.25">
      <c r="A1728" t="s">
        <v>1998</v>
      </c>
      <c r="B1728" t="s">
        <v>1998</v>
      </c>
      <c r="C1728" t="s">
        <v>2086</v>
      </c>
      <c r="D1728" t="s">
        <v>3511</v>
      </c>
      <c r="E1728" t="s">
        <v>3512</v>
      </c>
      <c r="F1728">
        <v>1</v>
      </c>
      <c r="G1728" t="s">
        <v>6018</v>
      </c>
      <c r="H1728">
        <v>2018</v>
      </c>
      <c r="I1728" t="s">
        <v>3353</v>
      </c>
      <c r="J1728" t="s">
        <v>6008</v>
      </c>
      <c r="L1728" t="s">
        <v>2011</v>
      </c>
      <c r="O1728" t="str">
        <f t="shared" si="83"/>
        <v/>
      </c>
      <c r="P1728" s="4">
        <f t="shared" si="80"/>
        <v>7350</v>
      </c>
      <c r="Q1728" s="4">
        <v>7350</v>
      </c>
      <c r="R1728" s="1">
        <f t="shared" si="81"/>
        <v>0.25</v>
      </c>
      <c r="S1728">
        <v>0.25</v>
      </c>
      <c r="T1728" t="s">
        <v>40</v>
      </c>
      <c r="U1728" t="str">
        <f t="shared" si="82"/>
        <v>yes</v>
      </c>
      <c r="V1728">
        <v>29400</v>
      </c>
      <c r="W1728">
        <v>7</v>
      </c>
      <c r="X1728">
        <v>1.75</v>
      </c>
      <c r="Y1728" t="s">
        <v>6005</v>
      </c>
    </row>
    <row r="1729" spans="1:25" x14ac:dyDescent="0.25">
      <c r="A1729" t="s">
        <v>1998</v>
      </c>
      <c r="B1729" t="s">
        <v>1998</v>
      </c>
      <c r="C1729" t="s">
        <v>2086</v>
      </c>
      <c r="D1729" t="s">
        <v>3511</v>
      </c>
      <c r="E1729" t="s">
        <v>3513</v>
      </c>
      <c r="F1729">
        <v>1</v>
      </c>
      <c r="G1729" t="s">
        <v>6018</v>
      </c>
      <c r="H1729">
        <v>2020</v>
      </c>
      <c r="I1729" t="s">
        <v>3353</v>
      </c>
      <c r="J1729" t="s">
        <v>6008</v>
      </c>
      <c r="L1729" t="s">
        <v>2011</v>
      </c>
      <c r="O1729" t="str">
        <f t="shared" ref="O1729:O1760" si="84">IF(Y1729="ja","Local partner","")</f>
        <v/>
      </c>
      <c r="P1729" s="4">
        <f t="shared" si="80"/>
        <v>2100</v>
      </c>
      <c r="Q1729" s="4">
        <v>2100</v>
      </c>
      <c r="R1729" s="1">
        <f t="shared" si="81"/>
        <v>0.25</v>
      </c>
      <c r="S1729">
        <v>0.25</v>
      </c>
      <c r="T1729" t="s">
        <v>40</v>
      </c>
      <c r="U1729" t="str">
        <f t="shared" si="82"/>
        <v>yes</v>
      </c>
      <c r="V1729">
        <v>8400</v>
      </c>
      <c r="W1729">
        <v>2</v>
      </c>
      <c r="X1729">
        <v>0.5</v>
      </c>
      <c r="Y1729" t="s">
        <v>6005</v>
      </c>
    </row>
    <row r="1730" spans="1:25" x14ac:dyDescent="0.25">
      <c r="A1730" t="s">
        <v>1998</v>
      </c>
      <c r="B1730" t="s">
        <v>1998</v>
      </c>
      <c r="C1730" t="s">
        <v>2086</v>
      </c>
      <c r="D1730" t="s">
        <v>3511</v>
      </c>
      <c r="E1730" t="s">
        <v>3514</v>
      </c>
      <c r="F1730">
        <v>1</v>
      </c>
      <c r="G1730" t="s">
        <v>6018</v>
      </c>
      <c r="H1730">
        <v>2021</v>
      </c>
      <c r="I1730" t="s">
        <v>3353</v>
      </c>
      <c r="J1730" t="s">
        <v>6008</v>
      </c>
      <c r="L1730" t="s">
        <v>2011</v>
      </c>
      <c r="O1730" t="str">
        <f t="shared" si="84"/>
        <v/>
      </c>
      <c r="P1730" s="4">
        <f t="shared" ref="P1730:P1793" si="85">IFERROR(IF(Q1730&gt;0,Q1730*1,0),0)</f>
        <v>4500</v>
      </c>
      <c r="Q1730" s="4">
        <v>4500</v>
      </c>
      <c r="R1730" s="1">
        <f t="shared" ref="R1730:R1793" si="86">IFERROR(IF(S1730&gt;0,S1730*1,0),0)</f>
        <v>0.25</v>
      </c>
      <c r="S1730">
        <v>0.25</v>
      </c>
      <c r="T1730" t="s">
        <v>40</v>
      </c>
      <c r="U1730" t="str">
        <f t="shared" ref="U1730:U1793" si="87">IF(S1730 = 1,"no","yes")</f>
        <v>yes</v>
      </c>
      <c r="V1730">
        <v>18000</v>
      </c>
      <c r="W1730">
        <v>4</v>
      </c>
      <c r="X1730">
        <v>1</v>
      </c>
      <c r="Y1730" t="s">
        <v>6005</v>
      </c>
    </row>
    <row r="1731" spans="1:25" x14ac:dyDescent="0.25">
      <c r="A1731" t="s">
        <v>1998</v>
      </c>
      <c r="B1731" t="s">
        <v>1998</v>
      </c>
      <c r="C1731" t="s">
        <v>2086</v>
      </c>
      <c r="D1731" t="s">
        <v>3509</v>
      </c>
      <c r="E1731" t="s">
        <v>3515</v>
      </c>
      <c r="F1731">
        <v>7</v>
      </c>
      <c r="G1731" t="s">
        <v>6019</v>
      </c>
      <c r="H1731">
        <v>2017</v>
      </c>
      <c r="I1731" t="s">
        <v>3353</v>
      </c>
      <c r="J1731" t="s">
        <v>6008</v>
      </c>
      <c r="L1731" t="s">
        <v>2011</v>
      </c>
      <c r="O1731" t="str">
        <f t="shared" si="84"/>
        <v/>
      </c>
      <c r="P1731" s="4">
        <f t="shared" si="85"/>
        <v>0</v>
      </c>
      <c r="Q1731" s="4">
        <v>-250</v>
      </c>
      <c r="R1731" s="1">
        <f t="shared" si="86"/>
        <v>1</v>
      </c>
      <c r="S1731">
        <v>1</v>
      </c>
      <c r="T1731" t="s">
        <v>40</v>
      </c>
      <c r="U1731" t="str">
        <f t="shared" si="87"/>
        <v>no</v>
      </c>
      <c r="V1731">
        <v>-250</v>
      </c>
      <c r="W1731">
        <v>-1</v>
      </c>
      <c r="X1731">
        <v>-1</v>
      </c>
      <c r="Y1731" t="s">
        <v>6006</v>
      </c>
    </row>
    <row r="1732" spans="1:25" x14ac:dyDescent="0.25">
      <c r="A1732" t="s">
        <v>2102</v>
      </c>
      <c r="B1732" t="s">
        <v>2148</v>
      </c>
      <c r="C1732" s="3" t="s">
        <v>5706</v>
      </c>
      <c r="E1732" t="s">
        <v>3516</v>
      </c>
      <c r="F1732">
        <v>1</v>
      </c>
      <c r="G1732" t="s">
        <v>6018</v>
      </c>
      <c r="H1732">
        <v>2012</v>
      </c>
      <c r="I1732" t="s">
        <v>3353</v>
      </c>
      <c r="J1732" t="s">
        <v>6008</v>
      </c>
      <c r="L1732" t="s">
        <v>2199</v>
      </c>
      <c r="O1732" t="str">
        <f t="shared" si="84"/>
        <v/>
      </c>
      <c r="P1732" s="4">
        <f t="shared" si="85"/>
        <v>750</v>
      </c>
      <c r="Q1732" s="4">
        <v>750</v>
      </c>
      <c r="R1732" s="1">
        <f t="shared" si="86"/>
        <v>1</v>
      </c>
      <c r="S1732">
        <v>1</v>
      </c>
      <c r="T1732" t="s">
        <v>40</v>
      </c>
      <c r="U1732" t="str">
        <f t="shared" si="87"/>
        <v>no</v>
      </c>
      <c r="V1732">
        <v>750</v>
      </c>
      <c r="W1732">
        <v>1</v>
      </c>
      <c r="X1732">
        <v>1</v>
      </c>
      <c r="Y1732" t="s">
        <v>6005</v>
      </c>
    </row>
    <row r="1733" spans="1:25" x14ac:dyDescent="0.25">
      <c r="A1733" t="s">
        <v>2102</v>
      </c>
      <c r="B1733" t="s">
        <v>2148</v>
      </c>
      <c r="C1733" s="3" t="s">
        <v>5706</v>
      </c>
      <c r="E1733" t="s">
        <v>3517</v>
      </c>
      <c r="F1733">
        <v>7</v>
      </c>
      <c r="G1733" t="s">
        <v>6019</v>
      </c>
      <c r="H1733">
        <v>2015</v>
      </c>
      <c r="I1733" t="s">
        <v>3353</v>
      </c>
      <c r="J1733" t="s">
        <v>6008</v>
      </c>
      <c r="L1733" t="s">
        <v>2199</v>
      </c>
      <c r="O1733" t="str">
        <f t="shared" si="84"/>
        <v/>
      </c>
      <c r="P1733" s="4">
        <f t="shared" si="85"/>
        <v>0</v>
      </c>
      <c r="Q1733" s="4">
        <v>-750</v>
      </c>
      <c r="R1733" s="1">
        <f t="shared" si="86"/>
        <v>1</v>
      </c>
      <c r="S1733">
        <v>1</v>
      </c>
      <c r="T1733" t="s">
        <v>40</v>
      </c>
      <c r="U1733" t="str">
        <f t="shared" si="87"/>
        <v>no</v>
      </c>
      <c r="V1733">
        <v>-750</v>
      </c>
      <c r="W1733">
        <v>-1</v>
      </c>
      <c r="X1733">
        <v>-1</v>
      </c>
      <c r="Y1733" t="s">
        <v>6006</v>
      </c>
    </row>
    <row r="1734" spans="1:25" x14ac:dyDescent="0.25">
      <c r="A1734" t="s">
        <v>2102</v>
      </c>
      <c r="B1734" t="s">
        <v>2209</v>
      </c>
      <c r="C1734" t="s">
        <v>2209</v>
      </c>
      <c r="E1734" t="s">
        <v>3518</v>
      </c>
      <c r="F1734">
        <v>1</v>
      </c>
      <c r="G1734" t="s">
        <v>6018</v>
      </c>
      <c r="H1734">
        <v>2012</v>
      </c>
      <c r="I1734" t="s">
        <v>3353</v>
      </c>
      <c r="J1734" t="s">
        <v>6008</v>
      </c>
      <c r="L1734" t="s">
        <v>3044</v>
      </c>
      <c r="O1734" t="str">
        <f t="shared" si="84"/>
        <v/>
      </c>
      <c r="P1734" s="4">
        <f t="shared" si="85"/>
        <v>4752</v>
      </c>
      <c r="Q1734" s="4">
        <v>4752</v>
      </c>
      <c r="R1734" s="1">
        <f t="shared" si="86"/>
        <v>1</v>
      </c>
      <c r="S1734">
        <v>1</v>
      </c>
      <c r="T1734" t="s">
        <v>40</v>
      </c>
      <c r="U1734" t="str">
        <f t="shared" si="87"/>
        <v>no</v>
      </c>
      <c r="V1734">
        <v>4752</v>
      </c>
      <c r="W1734">
        <v>7</v>
      </c>
      <c r="X1734">
        <v>7</v>
      </c>
      <c r="Y1734" t="s">
        <v>6005</v>
      </c>
    </row>
    <row r="1735" spans="1:25" x14ac:dyDescent="0.25">
      <c r="A1735" t="s">
        <v>2102</v>
      </c>
      <c r="B1735" t="s">
        <v>2209</v>
      </c>
      <c r="C1735" t="s">
        <v>2209</v>
      </c>
      <c r="E1735" t="s">
        <v>3519</v>
      </c>
      <c r="F1735">
        <v>1</v>
      </c>
      <c r="G1735" t="s">
        <v>6018</v>
      </c>
      <c r="H1735">
        <v>2021</v>
      </c>
      <c r="I1735" t="s">
        <v>3353</v>
      </c>
      <c r="J1735" t="s">
        <v>6008</v>
      </c>
      <c r="L1735" t="s">
        <v>3044</v>
      </c>
      <c r="O1735" t="str">
        <f t="shared" si="84"/>
        <v/>
      </c>
      <c r="P1735" s="4">
        <f t="shared" si="85"/>
        <v>16625</v>
      </c>
      <c r="Q1735" s="4">
        <v>16625</v>
      </c>
      <c r="R1735" s="1">
        <f t="shared" si="86"/>
        <v>0.5</v>
      </c>
      <c r="S1735">
        <v>0.5</v>
      </c>
      <c r="T1735" t="s">
        <v>40</v>
      </c>
      <c r="U1735" t="str">
        <f t="shared" si="87"/>
        <v>yes</v>
      </c>
      <c r="V1735">
        <v>33250</v>
      </c>
      <c r="W1735">
        <v>7</v>
      </c>
      <c r="X1735">
        <v>3.5</v>
      </c>
      <c r="Y1735" t="s">
        <v>6005</v>
      </c>
    </row>
    <row r="1736" spans="1:25" x14ac:dyDescent="0.25">
      <c r="A1736" t="s">
        <v>2102</v>
      </c>
      <c r="B1736" t="s">
        <v>2209</v>
      </c>
      <c r="C1736" t="s">
        <v>2209</v>
      </c>
      <c r="E1736" t="s">
        <v>3520</v>
      </c>
      <c r="F1736">
        <v>1</v>
      </c>
      <c r="G1736" t="s">
        <v>6018</v>
      </c>
      <c r="H1736">
        <v>2021</v>
      </c>
      <c r="I1736" t="s">
        <v>3353</v>
      </c>
      <c r="J1736" t="s">
        <v>6008</v>
      </c>
      <c r="L1736" t="s">
        <v>3044</v>
      </c>
      <c r="O1736" t="str">
        <f t="shared" si="84"/>
        <v/>
      </c>
      <c r="P1736" s="4">
        <f t="shared" si="85"/>
        <v>5400</v>
      </c>
      <c r="Q1736" s="4">
        <v>5400</v>
      </c>
      <c r="R1736" s="1">
        <f t="shared" si="86"/>
        <v>0.5</v>
      </c>
      <c r="S1736">
        <v>0.5</v>
      </c>
      <c r="T1736" t="s">
        <v>40</v>
      </c>
      <c r="U1736" t="str">
        <f t="shared" si="87"/>
        <v>yes</v>
      </c>
      <c r="V1736">
        <v>10800</v>
      </c>
      <c r="W1736">
        <v>3</v>
      </c>
      <c r="X1736">
        <v>1.5</v>
      </c>
      <c r="Y1736" t="s">
        <v>6003</v>
      </c>
    </row>
    <row r="1737" spans="1:25" x14ac:dyDescent="0.25">
      <c r="A1737" t="s">
        <v>2102</v>
      </c>
      <c r="B1737" t="s">
        <v>2209</v>
      </c>
      <c r="C1737" t="s">
        <v>2209</v>
      </c>
      <c r="E1737" t="s">
        <v>3521</v>
      </c>
      <c r="F1737">
        <v>1</v>
      </c>
      <c r="G1737" t="s">
        <v>6018</v>
      </c>
      <c r="H1737">
        <v>2016</v>
      </c>
      <c r="I1737" t="s">
        <v>3353</v>
      </c>
      <c r="J1737" t="s">
        <v>6008</v>
      </c>
      <c r="L1737" t="s">
        <v>3044</v>
      </c>
      <c r="O1737" t="str">
        <f t="shared" si="84"/>
        <v/>
      </c>
      <c r="P1737" s="4">
        <f t="shared" si="85"/>
        <v>12000</v>
      </c>
      <c r="Q1737" s="4">
        <v>12000</v>
      </c>
      <c r="R1737" s="1">
        <f t="shared" si="86"/>
        <v>1</v>
      </c>
      <c r="S1737">
        <v>1</v>
      </c>
      <c r="T1737" t="s">
        <v>40</v>
      </c>
      <c r="U1737" t="str">
        <f t="shared" si="87"/>
        <v>no</v>
      </c>
      <c r="V1737">
        <v>12000</v>
      </c>
      <c r="W1737">
        <v>4</v>
      </c>
      <c r="X1737">
        <v>4</v>
      </c>
      <c r="Y1737" t="s">
        <v>6005</v>
      </c>
    </row>
    <row r="1738" spans="1:25" x14ac:dyDescent="0.25">
      <c r="A1738" t="s">
        <v>2102</v>
      </c>
      <c r="B1738" t="s">
        <v>2209</v>
      </c>
      <c r="C1738" t="s">
        <v>2209</v>
      </c>
      <c r="D1738" t="s">
        <v>3522</v>
      </c>
      <c r="E1738" t="s">
        <v>3523</v>
      </c>
      <c r="F1738">
        <v>1</v>
      </c>
      <c r="G1738" t="s">
        <v>6018</v>
      </c>
      <c r="H1738">
        <v>1993</v>
      </c>
      <c r="I1738" t="s">
        <v>3353</v>
      </c>
      <c r="J1738" t="s">
        <v>6008</v>
      </c>
      <c r="L1738" t="s">
        <v>3044</v>
      </c>
      <c r="O1738" t="str">
        <f t="shared" si="84"/>
        <v/>
      </c>
      <c r="P1738" s="4">
        <f t="shared" si="85"/>
        <v>290</v>
      </c>
      <c r="Q1738" s="4">
        <v>290</v>
      </c>
      <c r="R1738" s="1">
        <f t="shared" si="86"/>
        <v>1</v>
      </c>
      <c r="S1738">
        <v>1</v>
      </c>
      <c r="T1738" t="s">
        <v>40</v>
      </c>
      <c r="U1738" t="str">
        <f t="shared" si="87"/>
        <v>no</v>
      </c>
      <c r="V1738">
        <v>290</v>
      </c>
      <c r="W1738">
        <v>2</v>
      </c>
      <c r="X1738">
        <v>2</v>
      </c>
      <c r="Y1738" t="s">
        <v>6005</v>
      </c>
    </row>
    <row r="1739" spans="1:25" x14ac:dyDescent="0.25">
      <c r="A1739" t="s">
        <v>2102</v>
      </c>
      <c r="B1739" t="s">
        <v>2209</v>
      </c>
      <c r="C1739" t="s">
        <v>2209</v>
      </c>
      <c r="E1739" t="s">
        <v>3524</v>
      </c>
      <c r="F1739">
        <v>1</v>
      </c>
      <c r="G1739" t="s">
        <v>6018</v>
      </c>
      <c r="H1739">
        <v>2021</v>
      </c>
      <c r="I1739" t="s">
        <v>3353</v>
      </c>
      <c r="J1739" t="s">
        <v>6008</v>
      </c>
      <c r="L1739" t="s">
        <v>3044</v>
      </c>
      <c r="O1739" t="str">
        <f t="shared" si="84"/>
        <v/>
      </c>
      <c r="P1739" s="4">
        <f t="shared" si="85"/>
        <v>5400</v>
      </c>
      <c r="Q1739" s="4">
        <v>5400</v>
      </c>
      <c r="R1739" s="1">
        <f t="shared" si="86"/>
        <v>0.5</v>
      </c>
      <c r="S1739">
        <v>0.5</v>
      </c>
      <c r="T1739" t="s">
        <v>40</v>
      </c>
      <c r="U1739" t="str">
        <f t="shared" si="87"/>
        <v>yes</v>
      </c>
      <c r="V1739">
        <v>10800</v>
      </c>
      <c r="W1739">
        <v>3</v>
      </c>
      <c r="X1739">
        <v>1.5</v>
      </c>
      <c r="Y1739" t="s">
        <v>6005</v>
      </c>
    </row>
    <row r="1740" spans="1:25" x14ac:dyDescent="0.25">
      <c r="A1740" t="s">
        <v>2102</v>
      </c>
      <c r="B1740" t="s">
        <v>2209</v>
      </c>
      <c r="C1740" t="s">
        <v>2209</v>
      </c>
      <c r="E1740" t="s">
        <v>3525</v>
      </c>
      <c r="F1740">
        <v>1</v>
      </c>
      <c r="G1740" t="s">
        <v>6018</v>
      </c>
      <c r="H1740">
        <v>2003</v>
      </c>
      <c r="I1740" t="s">
        <v>3353</v>
      </c>
      <c r="J1740" t="s">
        <v>6008</v>
      </c>
      <c r="L1740" t="s">
        <v>3044</v>
      </c>
      <c r="O1740" t="str">
        <f t="shared" si="84"/>
        <v/>
      </c>
      <c r="P1740" s="4">
        <f t="shared" si="85"/>
        <v>10500</v>
      </c>
      <c r="Q1740" s="4">
        <v>10500</v>
      </c>
      <c r="R1740" s="1">
        <f t="shared" si="86"/>
        <v>0.5</v>
      </c>
      <c r="S1740">
        <v>0.5</v>
      </c>
      <c r="T1740" t="s">
        <v>40</v>
      </c>
      <c r="U1740" t="str">
        <f t="shared" si="87"/>
        <v>yes</v>
      </c>
      <c r="V1740">
        <v>21000</v>
      </c>
      <c r="W1740">
        <v>12</v>
      </c>
      <c r="X1740">
        <v>6</v>
      </c>
      <c r="Y1740" t="s">
        <v>6005</v>
      </c>
    </row>
    <row r="1741" spans="1:25" x14ac:dyDescent="0.25">
      <c r="A1741" t="s">
        <v>2102</v>
      </c>
      <c r="B1741" t="s">
        <v>2209</v>
      </c>
      <c r="C1741" t="s">
        <v>2209</v>
      </c>
      <c r="E1741" t="s">
        <v>3526</v>
      </c>
      <c r="F1741">
        <v>7</v>
      </c>
      <c r="G1741" t="s">
        <v>6019</v>
      </c>
      <c r="H1741">
        <v>2016</v>
      </c>
      <c r="I1741" t="s">
        <v>3353</v>
      </c>
      <c r="J1741" t="s">
        <v>6008</v>
      </c>
      <c r="L1741" t="s">
        <v>3044</v>
      </c>
      <c r="O1741" t="str">
        <f t="shared" si="84"/>
        <v/>
      </c>
      <c r="P1741" s="4">
        <f t="shared" si="85"/>
        <v>0</v>
      </c>
      <c r="Q1741" s="4">
        <v>-4752</v>
      </c>
      <c r="R1741" s="1">
        <f t="shared" si="86"/>
        <v>1</v>
      </c>
      <c r="S1741">
        <v>1</v>
      </c>
      <c r="T1741" t="s">
        <v>40</v>
      </c>
      <c r="U1741" t="str">
        <f t="shared" si="87"/>
        <v>no</v>
      </c>
      <c r="V1741">
        <v>-4752</v>
      </c>
      <c r="W1741">
        <v>-7</v>
      </c>
      <c r="X1741">
        <v>-7</v>
      </c>
      <c r="Y1741" t="s">
        <v>6006</v>
      </c>
    </row>
    <row r="1742" spans="1:25" x14ac:dyDescent="0.25">
      <c r="A1742" t="s">
        <v>2102</v>
      </c>
      <c r="B1742" t="s">
        <v>2209</v>
      </c>
      <c r="C1742" t="s">
        <v>2209</v>
      </c>
      <c r="E1742" t="s">
        <v>3527</v>
      </c>
      <c r="F1742">
        <v>7</v>
      </c>
      <c r="G1742" t="s">
        <v>6019</v>
      </c>
      <c r="H1742">
        <v>2021</v>
      </c>
      <c r="I1742" t="s">
        <v>3353</v>
      </c>
      <c r="J1742" t="s">
        <v>6008</v>
      </c>
      <c r="L1742" t="s">
        <v>3044</v>
      </c>
      <c r="O1742" t="str">
        <f t="shared" si="84"/>
        <v/>
      </c>
      <c r="P1742" s="4">
        <f t="shared" si="85"/>
        <v>0</v>
      </c>
      <c r="Q1742" s="4">
        <v>-10500</v>
      </c>
      <c r="R1742" s="1">
        <f t="shared" si="86"/>
        <v>0.5</v>
      </c>
      <c r="S1742">
        <v>0.5</v>
      </c>
      <c r="T1742" t="s">
        <v>40</v>
      </c>
      <c r="U1742" t="str">
        <f t="shared" si="87"/>
        <v>yes</v>
      </c>
      <c r="V1742">
        <v>-21000</v>
      </c>
      <c r="W1742">
        <v>-12</v>
      </c>
      <c r="X1742">
        <v>-6</v>
      </c>
      <c r="Y1742" t="s">
        <v>6006</v>
      </c>
    </row>
    <row r="1743" spans="1:25" x14ac:dyDescent="0.25">
      <c r="A1743" t="s">
        <v>2102</v>
      </c>
      <c r="B1743" t="s">
        <v>2115</v>
      </c>
      <c r="C1743" t="s">
        <v>2216</v>
      </c>
      <c r="D1743" t="s">
        <v>3528</v>
      </c>
      <c r="E1743" t="s">
        <v>3529</v>
      </c>
      <c r="F1743">
        <v>1</v>
      </c>
      <c r="G1743" t="s">
        <v>6018</v>
      </c>
      <c r="H1743">
        <v>2012</v>
      </c>
      <c r="I1743" t="s">
        <v>3353</v>
      </c>
      <c r="J1743" t="s">
        <v>6008</v>
      </c>
      <c r="L1743" t="s">
        <v>3365</v>
      </c>
      <c r="O1743" t="str">
        <f t="shared" si="84"/>
        <v/>
      </c>
      <c r="P1743" s="4">
        <f t="shared" si="85"/>
        <v>600</v>
      </c>
      <c r="Q1743" s="4">
        <v>600</v>
      </c>
      <c r="R1743" s="1">
        <f t="shared" si="86"/>
        <v>1</v>
      </c>
      <c r="S1743">
        <v>1</v>
      </c>
      <c r="T1743" t="s">
        <v>40</v>
      </c>
      <c r="U1743" t="str">
        <f t="shared" si="87"/>
        <v>no</v>
      </c>
      <c r="V1743">
        <v>600</v>
      </c>
      <c r="W1743">
        <v>1</v>
      </c>
      <c r="X1743">
        <v>1</v>
      </c>
      <c r="Y1743" t="s">
        <v>6005</v>
      </c>
    </row>
    <row r="1744" spans="1:25" x14ac:dyDescent="0.25">
      <c r="A1744" t="s">
        <v>2102</v>
      </c>
      <c r="B1744" t="s">
        <v>2209</v>
      </c>
      <c r="C1744" t="s">
        <v>2209</v>
      </c>
      <c r="E1744" t="s">
        <v>3530</v>
      </c>
      <c r="F1744">
        <v>1</v>
      </c>
      <c r="G1744" t="s">
        <v>6018</v>
      </c>
      <c r="H1744">
        <v>2016</v>
      </c>
      <c r="I1744" t="s">
        <v>3353</v>
      </c>
      <c r="J1744" t="s">
        <v>6008</v>
      </c>
      <c r="L1744" t="s">
        <v>3531</v>
      </c>
      <c r="O1744" t="str">
        <f t="shared" si="84"/>
        <v/>
      </c>
      <c r="P1744" s="4">
        <f t="shared" si="85"/>
        <v>12000</v>
      </c>
      <c r="Q1744" s="4">
        <v>12000</v>
      </c>
      <c r="R1744" s="1">
        <f t="shared" si="86"/>
        <v>1</v>
      </c>
      <c r="S1744">
        <v>1</v>
      </c>
      <c r="T1744" t="s">
        <v>40</v>
      </c>
      <c r="U1744" t="str">
        <f t="shared" si="87"/>
        <v>no</v>
      </c>
      <c r="V1744">
        <v>12000</v>
      </c>
      <c r="W1744">
        <v>4</v>
      </c>
      <c r="X1744">
        <v>4</v>
      </c>
      <c r="Y1744" t="s">
        <v>6005</v>
      </c>
    </row>
    <row r="1745" spans="1:25" x14ac:dyDescent="0.25">
      <c r="A1745" t="s">
        <v>2102</v>
      </c>
      <c r="B1745" t="s">
        <v>2209</v>
      </c>
      <c r="C1745" t="s">
        <v>2209</v>
      </c>
      <c r="E1745" t="s">
        <v>3532</v>
      </c>
      <c r="F1745">
        <v>1</v>
      </c>
      <c r="G1745" t="s">
        <v>3533</v>
      </c>
      <c r="H1745">
        <v>2019</v>
      </c>
      <c r="I1745" t="s">
        <v>3353</v>
      </c>
      <c r="J1745" t="s">
        <v>6008</v>
      </c>
      <c r="L1745" t="s">
        <v>3531</v>
      </c>
      <c r="O1745" t="str">
        <f t="shared" si="84"/>
        <v/>
      </c>
      <c r="P1745" s="4">
        <f t="shared" si="85"/>
        <v>0</v>
      </c>
      <c r="Q1745" s="4">
        <v>-12000</v>
      </c>
      <c r="R1745" s="1">
        <f t="shared" si="86"/>
        <v>1</v>
      </c>
      <c r="S1745">
        <v>1</v>
      </c>
      <c r="T1745" t="s">
        <v>40</v>
      </c>
      <c r="U1745" t="str">
        <f t="shared" si="87"/>
        <v>no</v>
      </c>
      <c r="V1745">
        <v>-12000</v>
      </c>
      <c r="W1745">
        <v>-4</v>
      </c>
      <c r="X1745">
        <v>-4</v>
      </c>
      <c r="Y1745" t="s">
        <v>6005</v>
      </c>
    </row>
    <row r="1746" spans="1:25" x14ac:dyDescent="0.25">
      <c r="A1746" t="s">
        <v>2102</v>
      </c>
      <c r="B1746" t="s">
        <v>2148</v>
      </c>
      <c r="C1746" t="s">
        <v>2397</v>
      </c>
      <c r="E1746" t="s">
        <v>3534</v>
      </c>
      <c r="F1746">
        <v>1</v>
      </c>
      <c r="G1746" t="s">
        <v>6018</v>
      </c>
      <c r="H1746">
        <v>2023</v>
      </c>
      <c r="I1746" t="s">
        <v>3353</v>
      </c>
      <c r="J1746" t="s">
        <v>6008</v>
      </c>
      <c r="L1746" t="s">
        <v>3535</v>
      </c>
      <c r="O1746" t="str">
        <f t="shared" si="84"/>
        <v/>
      </c>
      <c r="P1746" s="4">
        <f t="shared" si="85"/>
        <v>7200</v>
      </c>
      <c r="Q1746" s="4">
        <v>7200</v>
      </c>
      <c r="R1746" s="1">
        <f t="shared" si="86"/>
        <v>1</v>
      </c>
      <c r="S1746">
        <v>1</v>
      </c>
      <c r="T1746" t="s">
        <v>40</v>
      </c>
      <c r="U1746" t="str">
        <f t="shared" si="87"/>
        <v>no</v>
      </c>
      <c r="V1746">
        <v>7200</v>
      </c>
      <c r="W1746">
        <v>2</v>
      </c>
      <c r="X1746">
        <v>2</v>
      </c>
      <c r="Y1746" t="s">
        <v>6005</v>
      </c>
    </row>
    <row r="1747" spans="1:25" x14ac:dyDescent="0.25">
      <c r="A1747" t="s">
        <v>2102</v>
      </c>
      <c r="B1747" t="s">
        <v>2103</v>
      </c>
      <c r="C1747" t="s">
        <v>2415</v>
      </c>
      <c r="E1747" t="s">
        <v>3536</v>
      </c>
      <c r="F1747">
        <v>1</v>
      </c>
      <c r="G1747" t="s">
        <v>6018</v>
      </c>
      <c r="H1747">
        <v>2021</v>
      </c>
      <c r="I1747" t="s">
        <v>3353</v>
      </c>
      <c r="J1747" t="s">
        <v>6008</v>
      </c>
      <c r="L1747" t="s">
        <v>3537</v>
      </c>
      <c r="O1747" t="str">
        <f t="shared" si="84"/>
        <v/>
      </c>
      <c r="P1747" s="4">
        <f t="shared" si="85"/>
        <v>6000</v>
      </c>
      <c r="Q1747" s="4">
        <v>6000</v>
      </c>
      <c r="R1747" s="1">
        <f t="shared" si="86"/>
        <v>1</v>
      </c>
      <c r="S1747">
        <v>1</v>
      </c>
      <c r="T1747" t="s">
        <v>40</v>
      </c>
      <c r="U1747" t="str">
        <f t="shared" si="87"/>
        <v>no</v>
      </c>
      <c r="V1747">
        <v>6000</v>
      </c>
      <c r="W1747">
        <v>1</v>
      </c>
      <c r="X1747">
        <v>1</v>
      </c>
      <c r="Y1747" t="s">
        <v>6005</v>
      </c>
    </row>
    <row r="1748" spans="1:25" x14ac:dyDescent="0.25">
      <c r="A1748" t="s">
        <v>62</v>
      </c>
      <c r="B1748" t="s">
        <v>62</v>
      </c>
      <c r="C1748" t="s">
        <v>93</v>
      </c>
      <c r="E1748" t="s">
        <v>3538</v>
      </c>
      <c r="F1748">
        <v>3</v>
      </c>
      <c r="G1748" t="s">
        <v>6020</v>
      </c>
      <c r="H1748">
        <v>2026</v>
      </c>
      <c r="I1748" t="s">
        <v>3353</v>
      </c>
      <c r="J1748" t="s">
        <v>6008</v>
      </c>
      <c r="O1748" t="str">
        <f t="shared" si="84"/>
        <v/>
      </c>
      <c r="P1748" s="4">
        <f t="shared" si="85"/>
        <v>0</v>
      </c>
      <c r="Q1748" s="4"/>
      <c r="R1748" s="1">
        <f t="shared" si="86"/>
        <v>0</v>
      </c>
      <c r="S1748">
        <v>0</v>
      </c>
      <c r="T1748" t="s">
        <v>40</v>
      </c>
      <c r="U1748" t="str">
        <f t="shared" si="87"/>
        <v>yes</v>
      </c>
      <c r="V1748">
        <v>-200000</v>
      </c>
      <c r="Y1748" t="s">
        <v>6005</v>
      </c>
    </row>
    <row r="1749" spans="1:25" x14ac:dyDescent="0.25">
      <c r="A1749" t="s">
        <v>62</v>
      </c>
      <c r="B1749" t="s">
        <v>62</v>
      </c>
      <c r="C1749" t="s">
        <v>93</v>
      </c>
      <c r="E1749" t="s">
        <v>3539</v>
      </c>
      <c r="F1749">
        <v>3</v>
      </c>
      <c r="G1749" t="s">
        <v>6020</v>
      </c>
      <c r="H1749">
        <v>2026</v>
      </c>
      <c r="I1749" t="s">
        <v>3353</v>
      </c>
      <c r="J1749" t="s">
        <v>6008</v>
      </c>
      <c r="O1749" t="str">
        <f t="shared" si="84"/>
        <v/>
      </c>
      <c r="P1749" s="4">
        <f t="shared" si="85"/>
        <v>0</v>
      </c>
      <c r="Q1749" s="4">
        <v>-850</v>
      </c>
      <c r="R1749" s="1">
        <f t="shared" si="86"/>
        <v>1</v>
      </c>
      <c r="S1749">
        <v>1</v>
      </c>
      <c r="T1749" t="s">
        <v>40</v>
      </c>
      <c r="U1749" t="str">
        <f t="shared" si="87"/>
        <v>no</v>
      </c>
      <c r="V1749">
        <v>-850</v>
      </c>
      <c r="W1749">
        <v>-1</v>
      </c>
      <c r="X1749">
        <v>-1</v>
      </c>
      <c r="Y1749" t="s">
        <v>6006</v>
      </c>
    </row>
    <row r="1750" spans="1:25" x14ac:dyDescent="0.25">
      <c r="A1750" t="s">
        <v>319</v>
      </c>
      <c r="B1750" t="s">
        <v>320</v>
      </c>
      <c r="C1750" t="s">
        <v>386</v>
      </c>
      <c r="D1750" t="s">
        <v>3540</v>
      </c>
      <c r="E1750" t="s">
        <v>3541</v>
      </c>
      <c r="F1750">
        <v>4</v>
      </c>
      <c r="G1750" t="s">
        <v>6021</v>
      </c>
      <c r="H1750">
        <v>2026</v>
      </c>
      <c r="I1750" t="s">
        <v>3353</v>
      </c>
      <c r="J1750" t="s">
        <v>6008</v>
      </c>
      <c r="O1750" t="str">
        <f t="shared" si="84"/>
        <v/>
      </c>
      <c r="P1750" s="4">
        <f t="shared" si="85"/>
        <v>0</v>
      </c>
      <c r="Q1750" s="4"/>
      <c r="R1750" s="1">
        <f t="shared" si="86"/>
        <v>0</v>
      </c>
      <c r="T1750" t="s">
        <v>40</v>
      </c>
      <c r="U1750" t="str">
        <f t="shared" si="87"/>
        <v>yes</v>
      </c>
      <c r="W1750" t="s">
        <v>3542</v>
      </c>
      <c r="Y1750" t="s">
        <v>6006</v>
      </c>
    </row>
    <row r="1751" spans="1:25" x14ac:dyDescent="0.25">
      <c r="A1751" t="s">
        <v>319</v>
      </c>
      <c r="B1751" t="s">
        <v>350</v>
      </c>
      <c r="C1751" t="s">
        <v>403</v>
      </c>
      <c r="E1751" t="s">
        <v>3543</v>
      </c>
      <c r="F1751">
        <v>4</v>
      </c>
      <c r="G1751" t="s">
        <v>6021</v>
      </c>
      <c r="H1751">
        <v>2030</v>
      </c>
      <c r="I1751" t="s">
        <v>3353</v>
      </c>
      <c r="J1751" t="s">
        <v>6008</v>
      </c>
      <c r="O1751" t="str">
        <f t="shared" si="84"/>
        <v/>
      </c>
      <c r="P1751" s="4">
        <f t="shared" si="85"/>
        <v>12500</v>
      </c>
      <c r="Q1751" s="4">
        <v>12500</v>
      </c>
      <c r="R1751" s="1">
        <f t="shared" si="86"/>
        <v>0.5</v>
      </c>
      <c r="S1751">
        <v>0.5</v>
      </c>
      <c r="T1751" t="s">
        <v>40</v>
      </c>
      <c r="U1751" t="str">
        <f t="shared" si="87"/>
        <v>yes</v>
      </c>
      <c r="V1751">
        <v>25000</v>
      </c>
      <c r="W1751">
        <v>5</v>
      </c>
      <c r="X1751">
        <v>2.5</v>
      </c>
      <c r="Y1751" t="s">
        <v>6005</v>
      </c>
    </row>
    <row r="1752" spans="1:25" x14ac:dyDescent="0.25">
      <c r="A1752" t="s">
        <v>319</v>
      </c>
      <c r="B1752" t="s">
        <v>3544</v>
      </c>
      <c r="C1752" t="s">
        <v>479</v>
      </c>
      <c r="E1752" t="s">
        <v>3545</v>
      </c>
      <c r="F1752">
        <v>4</v>
      </c>
      <c r="G1752" t="s">
        <v>6021</v>
      </c>
      <c r="H1752">
        <v>2026</v>
      </c>
      <c r="I1752" t="s">
        <v>3353</v>
      </c>
      <c r="J1752" t="s">
        <v>6008</v>
      </c>
      <c r="O1752" t="str">
        <f t="shared" si="84"/>
        <v/>
      </c>
      <c r="P1752" s="4">
        <f t="shared" si="85"/>
        <v>10500</v>
      </c>
      <c r="Q1752" s="4">
        <v>10500</v>
      </c>
      <c r="R1752" s="1">
        <f t="shared" si="86"/>
        <v>0.25</v>
      </c>
      <c r="S1752">
        <v>0.25</v>
      </c>
      <c r="T1752" t="s">
        <v>40</v>
      </c>
      <c r="U1752" t="str">
        <f t="shared" si="87"/>
        <v>yes</v>
      </c>
      <c r="V1752">
        <v>42000</v>
      </c>
      <c r="W1752">
        <v>7</v>
      </c>
      <c r="X1752">
        <v>1.75</v>
      </c>
      <c r="Y1752" t="s">
        <v>6003</v>
      </c>
    </row>
    <row r="1753" spans="1:25" x14ac:dyDescent="0.25">
      <c r="A1753" t="s">
        <v>319</v>
      </c>
      <c r="B1753" t="s">
        <v>320</v>
      </c>
      <c r="C1753" t="s">
        <v>521</v>
      </c>
      <c r="E1753" t="s">
        <v>3546</v>
      </c>
      <c r="F1753">
        <v>4</v>
      </c>
      <c r="G1753" t="s">
        <v>6021</v>
      </c>
      <c r="H1753">
        <v>2030</v>
      </c>
      <c r="I1753" t="s">
        <v>3353</v>
      </c>
      <c r="J1753" t="s">
        <v>6008</v>
      </c>
      <c r="O1753" t="str">
        <f t="shared" si="84"/>
        <v/>
      </c>
      <c r="P1753" s="4">
        <f t="shared" si="85"/>
        <v>0</v>
      </c>
      <c r="Q1753" s="4"/>
      <c r="R1753" s="1">
        <f t="shared" si="86"/>
        <v>0</v>
      </c>
      <c r="T1753" t="s">
        <v>40</v>
      </c>
      <c r="U1753" t="str">
        <f t="shared" si="87"/>
        <v>yes</v>
      </c>
      <c r="V1753" t="s">
        <v>68</v>
      </c>
      <c r="W1753">
        <v>3</v>
      </c>
      <c r="Y1753" t="s">
        <v>6003</v>
      </c>
    </row>
    <row r="1754" spans="1:25" x14ac:dyDescent="0.25">
      <c r="A1754" t="s">
        <v>319</v>
      </c>
      <c r="B1754" t="s">
        <v>350</v>
      </c>
      <c r="C1754" t="s">
        <v>689</v>
      </c>
      <c r="E1754" t="s">
        <v>3547</v>
      </c>
      <c r="F1754">
        <v>4</v>
      </c>
      <c r="G1754" t="s">
        <v>6021</v>
      </c>
      <c r="H1754">
        <v>2026</v>
      </c>
      <c r="I1754" t="s">
        <v>3353</v>
      </c>
      <c r="J1754" t="s">
        <v>6008</v>
      </c>
      <c r="O1754" t="str">
        <f t="shared" si="84"/>
        <v/>
      </c>
      <c r="P1754" s="4">
        <f t="shared" si="85"/>
        <v>0</v>
      </c>
      <c r="Q1754" s="4"/>
      <c r="R1754" s="1">
        <f t="shared" si="86"/>
        <v>0</v>
      </c>
      <c r="T1754" t="s">
        <v>40</v>
      </c>
      <c r="U1754" t="str">
        <f t="shared" si="87"/>
        <v>yes</v>
      </c>
      <c r="W1754" t="s">
        <v>3548</v>
      </c>
      <c r="Y1754" t="s">
        <v>6006</v>
      </c>
    </row>
    <row r="1755" spans="1:25" x14ac:dyDescent="0.25">
      <c r="A1755" t="s">
        <v>319</v>
      </c>
      <c r="B1755" t="s">
        <v>350</v>
      </c>
      <c r="C1755" t="s">
        <v>689</v>
      </c>
      <c r="E1755" t="s">
        <v>3549</v>
      </c>
      <c r="F1755">
        <v>4</v>
      </c>
      <c r="G1755" t="s">
        <v>6021</v>
      </c>
      <c r="H1755">
        <v>2026</v>
      </c>
      <c r="I1755" t="s">
        <v>3353</v>
      </c>
      <c r="J1755" t="s">
        <v>6008</v>
      </c>
      <c r="O1755" t="str">
        <f t="shared" si="84"/>
        <v/>
      </c>
      <c r="P1755" s="4">
        <f t="shared" si="85"/>
        <v>0</v>
      </c>
      <c r="Q1755" s="4"/>
      <c r="R1755" s="1">
        <f t="shared" si="86"/>
        <v>0</v>
      </c>
      <c r="T1755" t="s">
        <v>40</v>
      </c>
      <c r="U1755" t="str">
        <f t="shared" si="87"/>
        <v>yes</v>
      </c>
      <c r="W1755" t="s">
        <v>3550</v>
      </c>
      <c r="Y1755" t="s">
        <v>6006</v>
      </c>
    </row>
    <row r="1756" spans="1:25" x14ac:dyDescent="0.25">
      <c r="A1756" t="s">
        <v>319</v>
      </c>
      <c r="B1756" t="s">
        <v>326</v>
      </c>
      <c r="C1756" t="s">
        <v>719</v>
      </c>
      <c r="E1756" t="s">
        <v>3551</v>
      </c>
      <c r="F1756">
        <v>3</v>
      </c>
      <c r="G1756" t="s">
        <v>6023</v>
      </c>
      <c r="H1756">
        <v>2024</v>
      </c>
      <c r="I1756" t="s">
        <v>3353</v>
      </c>
      <c r="J1756" t="s">
        <v>6008</v>
      </c>
      <c r="O1756" t="str">
        <f t="shared" si="84"/>
        <v/>
      </c>
      <c r="P1756" s="4">
        <f t="shared" si="85"/>
        <v>5940</v>
      </c>
      <c r="Q1756" s="4">
        <v>5940</v>
      </c>
      <c r="R1756" s="1">
        <f t="shared" si="86"/>
        <v>0.66</v>
      </c>
      <c r="S1756">
        <v>0.66</v>
      </c>
      <c r="T1756" t="s">
        <v>40</v>
      </c>
      <c r="U1756" t="str">
        <f t="shared" si="87"/>
        <v>yes</v>
      </c>
      <c r="V1756">
        <v>9000</v>
      </c>
      <c r="W1756">
        <v>3</v>
      </c>
      <c r="X1756">
        <v>1.98</v>
      </c>
      <c r="Y1756" t="s">
        <v>6003</v>
      </c>
    </row>
    <row r="1757" spans="1:25" x14ac:dyDescent="0.25">
      <c r="A1757" t="s">
        <v>728</v>
      </c>
      <c r="B1757" t="s">
        <v>728</v>
      </c>
      <c r="C1757" t="s">
        <v>791</v>
      </c>
      <c r="E1757" t="s">
        <v>3552</v>
      </c>
      <c r="F1757">
        <v>4</v>
      </c>
      <c r="G1757" t="s">
        <v>6021</v>
      </c>
      <c r="H1757">
        <v>2025</v>
      </c>
      <c r="I1757" t="s">
        <v>3353</v>
      </c>
      <c r="J1757" t="s">
        <v>6008</v>
      </c>
      <c r="O1757" t="str">
        <f t="shared" si="84"/>
        <v/>
      </c>
      <c r="P1757" s="4">
        <f t="shared" si="85"/>
        <v>12200</v>
      </c>
      <c r="Q1757" s="4">
        <v>12200</v>
      </c>
      <c r="R1757" s="1">
        <f t="shared" si="86"/>
        <v>0</v>
      </c>
      <c r="T1757" t="s">
        <v>40</v>
      </c>
      <c r="U1757" t="str">
        <f t="shared" si="87"/>
        <v>yes</v>
      </c>
      <c r="V1757" t="s">
        <v>3553</v>
      </c>
      <c r="W1757">
        <v>24</v>
      </c>
      <c r="X1757">
        <v>2</v>
      </c>
      <c r="Y1757" t="s">
        <v>6003</v>
      </c>
    </row>
    <row r="1758" spans="1:25" x14ac:dyDescent="0.25">
      <c r="A1758" t="s">
        <v>897</v>
      </c>
      <c r="B1758" t="s">
        <v>902</v>
      </c>
      <c r="C1758" t="s">
        <v>942</v>
      </c>
      <c r="E1758" t="s">
        <v>3554</v>
      </c>
      <c r="F1758">
        <v>4</v>
      </c>
      <c r="G1758" t="s">
        <v>6021</v>
      </c>
      <c r="H1758">
        <v>2030</v>
      </c>
      <c r="I1758" t="s">
        <v>3353</v>
      </c>
      <c r="J1758" t="s">
        <v>6008</v>
      </c>
      <c r="O1758" t="str">
        <f t="shared" si="84"/>
        <v/>
      </c>
      <c r="P1758" s="4">
        <f t="shared" si="85"/>
        <v>0</v>
      </c>
      <c r="Q1758" s="4"/>
      <c r="R1758" s="1">
        <f t="shared" si="86"/>
        <v>0</v>
      </c>
      <c r="T1758" t="s">
        <v>40</v>
      </c>
      <c r="U1758" t="str">
        <f t="shared" si="87"/>
        <v>yes</v>
      </c>
      <c r="V1758">
        <v>40000</v>
      </c>
      <c r="W1758">
        <v>8</v>
      </c>
      <c r="Y1758" t="s">
        <v>6006</v>
      </c>
    </row>
    <row r="1759" spans="1:25" x14ac:dyDescent="0.25">
      <c r="A1759" t="s">
        <v>981</v>
      </c>
      <c r="B1759" t="s">
        <v>992</v>
      </c>
      <c r="C1759" t="s">
        <v>993</v>
      </c>
      <c r="E1759" t="s">
        <v>3555</v>
      </c>
      <c r="F1759">
        <v>4</v>
      </c>
      <c r="G1759" t="s">
        <v>6021</v>
      </c>
      <c r="H1759">
        <v>2030</v>
      </c>
      <c r="I1759" t="s">
        <v>3353</v>
      </c>
      <c r="J1759" t="s">
        <v>6008</v>
      </c>
      <c r="O1759" t="str">
        <f t="shared" si="84"/>
        <v/>
      </c>
      <c r="P1759" s="4">
        <f t="shared" si="85"/>
        <v>0</v>
      </c>
      <c r="Q1759" s="4"/>
      <c r="R1759" s="1">
        <f t="shared" si="86"/>
        <v>0</v>
      </c>
      <c r="T1759" t="s">
        <v>40</v>
      </c>
      <c r="U1759" t="str">
        <f t="shared" si="87"/>
        <v>yes</v>
      </c>
      <c r="W1759" t="s">
        <v>3556</v>
      </c>
      <c r="Y1759" t="s">
        <v>6005</v>
      </c>
    </row>
    <row r="1760" spans="1:25" x14ac:dyDescent="0.25">
      <c r="A1760" t="s">
        <v>981</v>
      </c>
      <c r="B1760" t="s">
        <v>1002</v>
      </c>
      <c r="C1760" t="s">
        <v>1197</v>
      </c>
      <c r="E1760" t="s">
        <v>3557</v>
      </c>
      <c r="F1760">
        <v>3</v>
      </c>
      <c r="G1760" t="s">
        <v>6023</v>
      </c>
      <c r="H1760">
        <v>2024</v>
      </c>
      <c r="I1760" t="s">
        <v>3353</v>
      </c>
      <c r="J1760" t="s">
        <v>6008</v>
      </c>
      <c r="O1760" t="str">
        <f t="shared" si="84"/>
        <v/>
      </c>
      <c r="P1760" s="4">
        <f t="shared" si="85"/>
        <v>7000</v>
      </c>
      <c r="Q1760" s="4">
        <v>7000</v>
      </c>
      <c r="R1760" s="1">
        <f t="shared" si="86"/>
        <v>0.5</v>
      </c>
      <c r="S1760">
        <v>0.5</v>
      </c>
      <c r="T1760" t="s">
        <v>40</v>
      </c>
      <c r="U1760" t="str">
        <f t="shared" si="87"/>
        <v>yes</v>
      </c>
      <c r="V1760">
        <v>14000</v>
      </c>
      <c r="W1760">
        <v>4</v>
      </c>
      <c r="X1760">
        <v>2</v>
      </c>
      <c r="Y1760" t="s">
        <v>6006</v>
      </c>
    </row>
    <row r="1761" spans="1:25" x14ac:dyDescent="0.25">
      <c r="A1761" t="s">
        <v>981</v>
      </c>
      <c r="B1761" t="s">
        <v>1002</v>
      </c>
      <c r="C1761" t="s">
        <v>1197</v>
      </c>
      <c r="E1761" t="s">
        <v>3558</v>
      </c>
      <c r="F1761">
        <v>4</v>
      </c>
      <c r="G1761" t="s">
        <v>6021</v>
      </c>
      <c r="H1761">
        <v>2030</v>
      </c>
      <c r="I1761" t="s">
        <v>3353</v>
      </c>
      <c r="J1761" t="s">
        <v>6008</v>
      </c>
      <c r="O1761" t="str">
        <f t="shared" ref="O1761:O1792" si="88">IF(Y1761="ja","Local partner","")</f>
        <v/>
      </c>
      <c r="P1761" s="4">
        <f t="shared" si="85"/>
        <v>0</v>
      </c>
      <c r="Q1761" s="4"/>
      <c r="R1761" s="1">
        <f t="shared" si="86"/>
        <v>0</v>
      </c>
      <c r="T1761" t="s">
        <v>40</v>
      </c>
      <c r="U1761" t="str">
        <f t="shared" si="87"/>
        <v>yes</v>
      </c>
      <c r="Y1761" t="s">
        <v>6006</v>
      </c>
    </row>
    <row r="1762" spans="1:25" x14ac:dyDescent="0.25">
      <c r="A1762" t="s">
        <v>981</v>
      </c>
      <c r="B1762" t="s">
        <v>992</v>
      </c>
      <c r="C1762" t="s">
        <v>1219</v>
      </c>
      <c r="E1762" t="s">
        <v>3559</v>
      </c>
      <c r="F1762">
        <v>4</v>
      </c>
      <c r="G1762" t="s">
        <v>6021</v>
      </c>
      <c r="H1762">
        <v>2025</v>
      </c>
      <c r="I1762" t="s">
        <v>3353</v>
      </c>
      <c r="J1762" t="s">
        <v>6008</v>
      </c>
      <c r="O1762" t="str">
        <f t="shared" si="88"/>
        <v/>
      </c>
      <c r="P1762" s="4">
        <f t="shared" si="85"/>
        <v>9405</v>
      </c>
      <c r="Q1762" s="4">
        <v>9405</v>
      </c>
      <c r="R1762" s="1">
        <f t="shared" si="86"/>
        <v>0.33</v>
      </c>
      <c r="S1762">
        <v>0.33</v>
      </c>
      <c r="T1762" t="s">
        <v>40</v>
      </c>
      <c r="U1762" t="str">
        <f t="shared" si="87"/>
        <v>yes</v>
      </c>
      <c r="V1762">
        <v>28500</v>
      </c>
      <c r="W1762">
        <v>5</v>
      </c>
      <c r="X1762">
        <v>1.6500000000000001</v>
      </c>
      <c r="Y1762" t="s">
        <v>6006</v>
      </c>
    </row>
    <row r="1763" spans="1:25" x14ac:dyDescent="0.25">
      <c r="A1763" t="s">
        <v>1256</v>
      </c>
      <c r="B1763" t="s">
        <v>1257</v>
      </c>
      <c r="C1763" t="s">
        <v>1288</v>
      </c>
      <c r="E1763" t="s">
        <v>3560</v>
      </c>
      <c r="F1763">
        <v>4</v>
      </c>
      <c r="G1763" t="s">
        <v>6021</v>
      </c>
      <c r="H1763">
        <v>2030</v>
      </c>
      <c r="I1763" t="s">
        <v>3353</v>
      </c>
      <c r="J1763" t="s">
        <v>6008</v>
      </c>
      <c r="O1763" t="str">
        <f t="shared" si="88"/>
        <v/>
      </c>
      <c r="P1763" s="4">
        <f t="shared" si="85"/>
        <v>10500</v>
      </c>
      <c r="Q1763" s="4">
        <v>10500</v>
      </c>
      <c r="R1763" s="1">
        <f t="shared" si="86"/>
        <v>1</v>
      </c>
      <c r="S1763">
        <v>1</v>
      </c>
      <c r="T1763" t="s">
        <v>40</v>
      </c>
      <c r="U1763" t="str">
        <f t="shared" si="87"/>
        <v>no</v>
      </c>
      <c r="V1763">
        <v>10500</v>
      </c>
      <c r="W1763">
        <v>3</v>
      </c>
      <c r="X1763">
        <v>3</v>
      </c>
      <c r="Y1763" t="s">
        <v>6005</v>
      </c>
    </row>
    <row r="1764" spans="1:25" x14ac:dyDescent="0.25">
      <c r="A1764" t="s">
        <v>1256</v>
      </c>
      <c r="B1764" t="s">
        <v>1257</v>
      </c>
      <c r="C1764" t="s">
        <v>2617</v>
      </c>
      <c r="D1764" t="s">
        <v>3447</v>
      </c>
      <c r="E1764" t="s">
        <v>3561</v>
      </c>
      <c r="F1764">
        <v>4</v>
      </c>
      <c r="G1764" t="s">
        <v>6021</v>
      </c>
      <c r="H1764">
        <v>2030</v>
      </c>
      <c r="I1764" t="s">
        <v>3353</v>
      </c>
      <c r="J1764" t="s">
        <v>6008</v>
      </c>
      <c r="O1764" t="str">
        <f t="shared" si="88"/>
        <v/>
      </c>
      <c r="P1764" s="4">
        <f t="shared" si="85"/>
        <v>0</v>
      </c>
      <c r="Q1764" s="4"/>
      <c r="R1764" s="1">
        <f t="shared" si="86"/>
        <v>0</v>
      </c>
      <c r="T1764" t="s">
        <v>40</v>
      </c>
      <c r="U1764" t="str">
        <f t="shared" si="87"/>
        <v>yes</v>
      </c>
      <c r="V1764" t="s">
        <v>68</v>
      </c>
      <c r="W1764" t="s">
        <v>68</v>
      </c>
      <c r="Y1764" t="s">
        <v>6003</v>
      </c>
    </row>
    <row r="1765" spans="1:25" x14ac:dyDescent="0.25">
      <c r="A1765" t="s">
        <v>1256</v>
      </c>
      <c r="B1765" t="s">
        <v>1257</v>
      </c>
      <c r="C1765" t="s">
        <v>1556</v>
      </c>
      <c r="D1765" t="s">
        <v>3453</v>
      </c>
      <c r="E1765" t="s">
        <v>3562</v>
      </c>
      <c r="F1765">
        <v>4</v>
      </c>
      <c r="G1765" t="s">
        <v>6021</v>
      </c>
      <c r="H1765">
        <v>2025</v>
      </c>
      <c r="I1765" t="s">
        <v>3353</v>
      </c>
      <c r="J1765" t="s">
        <v>6008</v>
      </c>
      <c r="O1765" t="str">
        <f t="shared" si="88"/>
        <v/>
      </c>
      <c r="P1765" s="4">
        <f t="shared" si="85"/>
        <v>0</v>
      </c>
      <c r="Q1765" s="4"/>
      <c r="R1765" s="1">
        <f t="shared" si="86"/>
        <v>1</v>
      </c>
      <c r="S1765">
        <v>1</v>
      </c>
      <c r="T1765" t="s">
        <v>40</v>
      </c>
      <c r="U1765" t="str">
        <f t="shared" si="87"/>
        <v>no</v>
      </c>
      <c r="V1765">
        <v>3000</v>
      </c>
      <c r="W1765">
        <v>1</v>
      </c>
      <c r="Y1765" t="s">
        <v>6006</v>
      </c>
    </row>
    <row r="1766" spans="1:25" x14ac:dyDescent="0.25">
      <c r="A1766" t="s">
        <v>1651</v>
      </c>
      <c r="B1766" t="s">
        <v>401</v>
      </c>
      <c r="C1766" t="s">
        <v>1717</v>
      </c>
      <c r="E1766" t="s">
        <v>3563</v>
      </c>
      <c r="F1766">
        <v>4</v>
      </c>
      <c r="G1766" t="s">
        <v>6021</v>
      </c>
      <c r="H1766">
        <v>2030</v>
      </c>
      <c r="I1766" t="s">
        <v>3353</v>
      </c>
      <c r="J1766" t="s">
        <v>6008</v>
      </c>
      <c r="O1766" t="str">
        <f t="shared" si="88"/>
        <v/>
      </c>
      <c r="P1766" s="4">
        <f t="shared" si="85"/>
        <v>0</v>
      </c>
      <c r="Q1766" s="4"/>
      <c r="R1766" s="1">
        <f t="shared" si="86"/>
        <v>0</v>
      </c>
      <c r="T1766" t="s">
        <v>40</v>
      </c>
      <c r="U1766" t="str">
        <f t="shared" si="87"/>
        <v>yes</v>
      </c>
      <c r="V1766" t="s">
        <v>3564</v>
      </c>
      <c r="W1766" t="s">
        <v>3565</v>
      </c>
      <c r="Y1766" t="s">
        <v>6004</v>
      </c>
    </row>
    <row r="1767" spans="1:25" x14ac:dyDescent="0.25">
      <c r="A1767" t="s">
        <v>1651</v>
      </c>
      <c r="B1767" t="s">
        <v>401</v>
      </c>
      <c r="C1767" t="s">
        <v>1727</v>
      </c>
      <c r="D1767" t="s">
        <v>3566</v>
      </c>
      <c r="E1767" t="s">
        <v>3567</v>
      </c>
      <c r="F1767">
        <v>4</v>
      </c>
      <c r="G1767" t="s">
        <v>6021</v>
      </c>
      <c r="H1767">
        <v>2030</v>
      </c>
      <c r="I1767" t="s">
        <v>3353</v>
      </c>
      <c r="J1767" t="s">
        <v>6008</v>
      </c>
      <c r="O1767" t="str">
        <f t="shared" si="88"/>
        <v/>
      </c>
      <c r="P1767" s="4">
        <f t="shared" si="85"/>
        <v>4000</v>
      </c>
      <c r="Q1767" s="4">
        <v>4000</v>
      </c>
      <c r="R1767" s="1">
        <f t="shared" si="86"/>
        <v>0.5</v>
      </c>
      <c r="S1767">
        <v>0.5</v>
      </c>
      <c r="T1767" t="s">
        <v>40</v>
      </c>
      <c r="U1767" t="str">
        <f t="shared" si="87"/>
        <v>yes</v>
      </c>
      <c r="V1767">
        <v>8000</v>
      </c>
      <c r="W1767">
        <v>2</v>
      </c>
      <c r="X1767">
        <v>1</v>
      </c>
      <c r="Y1767" t="s">
        <v>6003</v>
      </c>
    </row>
    <row r="1768" spans="1:25" x14ac:dyDescent="0.25">
      <c r="A1768" t="s">
        <v>1651</v>
      </c>
      <c r="B1768" t="s">
        <v>401</v>
      </c>
      <c r="C1768" t="s">
        <v>402</v>
      </c>
      <c r="D1768" t="s">
        <v>3568</v>
      </c>
      <c r="E1768" t="s">
        <v>3569</v>
      </c>
      <c r="F1768">
        <v>4</v>
      </c>
      <c r="G1768" t="s">
        <v>6021</v>
      </c>
      <c r="H1768">
        <v>2030</v>
      </c>
      <c r="I1768" t="s">
        <v>3353</v>
      </c>
      <c r="J1768" t="s">
        <v>6008</v>
      </c>
      <c r="O1768" t="str">
        <f t="shared" si="88"/>
        <v/>
      </c>
      <c r="P1768" s="4">
        <f t="shared" si="85"/>
        <v>0</v>
      </c>
      <c r="Q1768" s="4"/>
      <c r="R1768" s="1">
        <f t="shared" si="86"/>
        <v>0</v>
      </c>
      <c r="T1768" t="s">
        <v>40</v>
      </c>
      <c r="U1768" t="str">
        <f t="shared" si="87"/>
        <v>yes</v>
      </c>
      <c r="W1768" t="s">
        <v>3570</v>
      </c>
      <c r="Y1768" t="s">
        <v>6006</v>
      </c>
    </row>
    <row r="1769" spans="1:25" x14ac:dyDescent="0.25">
      <c r="A1769" t="s">
        <v>1651</v>
      </c>
      <c r="B1769" t="s">
        <v>401</v>
      </c>
      <c r="C1769" t="s">
        <v>1821</v>
      </c>
      <c r="E1769" t="s">
        <v>3571</v>
      </c>
      <c r="F1769">
        <v>4</v>
      </c>
      <c r="G1769" t="s">
        <v>6021</v>
      </c>
      <c r="H1769">
        <v>2030</v>
      </c>
      <c r="I1769" t="s">
        <v>3353</v>
      </c>
      <c r="J1769" t="s">
        <v>6008</v>
      </c>
      <c r="O1769" t="str">
        <f t="shared" si="88"/>
        <v/>
      </c>
      <c r="P1769" s="4">
        <f t="shared" si="85"/>
        <v>0</v>
      </c>
      <c r="Q1769" s="4"/>
      <c r="R1769" s="1">
        <f t="shared" si="86"/>
        <v>0</v>
      </c>
      <c r="T1769" t="s">
        <v>40</v>
      </c>
      <c r="U1769" t="str">
        <f t="shared" si="87"/>
        <v>yes</v>
      </c>
      <c r="Y1769" t="s">
        <v>6006</v>
      </c>
    </row>
    <row r="1770" spans="1:25" x14ac:dyDescent="0.25">
      <c r="A1770" t="s">
        <v>1837</v>
      </c>
      <c r="B1770" t="s">
        <v>1838</v>
      </c>
      <c r="C1770" t="s">
        <v>1839</v>
      </c>
      <c r="E1770" t="s">
        <v>3572</v>
      </c>
      <c r="F1770">
        <v>4</v>
      </c>
      <c r="G1770" t="s">
        <v>6021</v>
      </c>
      <c r="H1770">
        <v>2030</v>
      </c>
      <c r="I1770" t="s">
        <v>3353</v>
      </c>
      <c r="J1770" t="s">
        <v>6008</v>
      </c>
      <c r="O1770" t="str">
        <f t="shared" si="88"/>
        <v/>
      </c>
      <c r="P1770" s="4">
        <f t="shared" si="85"/>
        <v>5000</v>
      </c>
      <c r="Q1770" s="4">
        <v>5000</v>
      </c>
      <c r="R1770" s="1">
        <f t="shared" si="86"/>
        <v>1</v>
      </c>
      <c r="S1770">
        <v>1</v>
      </c>
      <c r="T1770" t="s">
        <v>40</v>
      </c>
      <c r="U1770" t="str">
        <f t="shared" si="87"/>
        <v>no</v>
      </c>
      <c r="V1770">
        <v>5000</v>
      </c>
      <c r="W1770">
        <v>2</v>
      </c>
      <c r="X1770">
        <v>2</v>
      </c>
      <c r="Y1770" t="s">
        <v>6006</v>
      </c>
    </row>
    <row r="1771" spans="1:25" x14ac:dyDescent="0.25">
      <c r="A1771" t="s">
        <v>1837</v>
      </c>
      <c r="B1771" t="s">
        <v>1854</v>
      </c>
      <c r="C1771" t="s">
        <v>1883</v>
      </c>
      <c r="E1771" t="s">
        <v>3573</v>
      </c>
      <c r="F1771">
        <v>4</v>
      </c>
      <c r="G1771" t="s">
        <v>6021</v>
      </c>
      <c r="H1771">
        <v>2024</v>
      </c>
      <c r="I1771" t="s">
        <v>3353</v>
      </c>
      <c r="J1771" t="s">
        <v>6008</v>
      </c>
      <c r="O1771" t="str">
        <f t="shared" si="88"/>
        <v/>
      </c>
      <c r="P1771" s="4">
        <f t="shared" si="85"/>
        <v>0</v>
      </c>
      <c r="Q1771" s="4"/>
      <c r="R1771" s="1">
        <f t="shared" si="86"/>
        <v>0</v>
      </c>
      <c r="S1771">
        <v>0</v>
      </c>
      <c r="T1771" t="s">
        <v>40</v>
      </c>
      <c r="U1771" t="str">
        <f t="shared" si="87"/>
        <v>yes</v>
      </c>
      <c r="V1771" t="s">
        <v>2936</v>
      </c>
      <c r="W1771">
        <v>4</v>
      </c>
      <c r="Y1771" t="s">
        <v>6005</v>
      </c>
    </row>
    <row r="1772" spans="1:25" x14ac:dyDescent="0.25">
      <c r="A1772" t="s">
        <v>1837</v>
      </c>
      <c r="B1772" t="s">
        <v>1854</v>
      </c>
      <c r="C1772" t="s">
        <v>3574</v>
      </c>
      <c r="E1772" t="s">
        <v>3575</v>
      </c>
      <c r="F1772">
        <v>4</v>
      </c>
      <c r="G1772" t="s">
        <v>6021</v>
      </c>
      <c r="H1772">
        <v>2030</v>
      </c>
      <c r="I1772" t="s">
        <v>3353</v>
      </c>
      <c r="J1772" t="s">
        <v>6008</v>
      </c>
      <c r="O1772" t="str">
        <f t="shared" si="88"/>
        <v/>
      </c>
      <c r="P1772" s="4">
        <f t="shared" si="85"/>
        <v>0</v>
      </c>
      <c r="Q1772" s="4"/>
      <c r="R1772" s="1">
        <f t="shared" si="86"/>
        <v>0.5</v>
      </c>
      <c r="S1772">
        <v>0.5</v>
      </c>
      <c r="T1772" t="s">
        <v>40</v>
      </c>
      <c r="U1772" t="str">
        <f t="shared" si="87"/>
        <v>yes</v>
      </c>
      <c r="V1772">
        <v>12000</v>
      </c>
      <c r="W1772">
        <v>3</v>
      </c>
      <c r="Y1772" t="s">
        <v>6005</v>
      </c>
    </row>
    <row r="1773" spans="1:25" x14ac:dyDescent="0.25">
      <c r="A1773" t="s">
        <v>1837</v>
      </c>
      <c r="B1773" t="s">
        <v>1854</v>
      </c>
      <c r="C1773" t="s">
        <v>1837</v>
      </c>
      <c r="E1773" t="s">
        <v>3576</v>
      </c>
      <c r="F1773">
        <v>4</v>
      </c>
      <c r="G1773" t="s">
        <v>6021</v>
      </c>
      <c r="H1773">
        <v>2030</v>
      </c>
      <c r="I1773" t="s">
        <v>3353</v>
      </c>
      <c r="J1773" t="s">
        <v>6008</v>
      </c>
      <c r="O1773" t="str">
        <f t="shared" si="88"/>
        <v/>
      </c>
      <c r="P1773" s="4">
        <f t="shared" si="85"/>
        <v>13000</v>
      </c>
      <c r="Q1773" s="4">
        <v>13000</v>
      </c>
      <c r="R1773" s="1">
        <f t="shared" si="86"/>
        <v>0.5</v>
      </c>
      <c r="S1773">
        <v>0.5</v>
      </c>
      <c r="T1773" t="s">
        <v>40</v>
      </c>
      <c r="U1773" t="str">
        <f t="shared" si="87"/>
        <v>yes</v>
      </c>
      <c r="V1773">
        <v>26000</v>
      </c>
      <c r="W1773">
        <v>4</v>
      </c>
      <c r="X1773">
        <v>2</v>
      </c>
      <c r="Y1773" t="s">
        <v>6005</v>
      </c>
    </row>
    <row r="1774" spans="1:25" x14ac:dyDescent="0.25">
      <c r="A1774" t="s">
        <v>1998</v>
      </c>
      <c r="B1774" t="s">
        <v>1998</v>
      </c>
      <c r="C1774" t="s">
        <v>2029</v>
      </c>
      <c r="E1774" t="s">
        <v>3577</v>
      </c>
      <c r="F1774">
        <v>3</v>
      </c>
      <c r="G1774" t="s">
        <v>6020</v>
      </c>
      <c r="H1774">
        <v>2025</v>
      </c>
      <c r="I1774" t="s">
        <v>3353</v>
      </c>
      <c r="J1774" t="s">
        <v>6008</v>
      </c>
      <c r="O1774" t="str">
        <f t="shared" si="88"/>
        <v/>
      </c>
      <c r="P1774" s="4">
        <f t="shared" si="85"/>
        <v>0</v>
      </c>
      <c r="Q1774" s="4">
        <v>-3924</v>
      </c>
      <c r="R1774" s="1">
        <f t="shared" si="86"/>
        <v>0.436</v>
      </c>
      <c r="S1774">
        <v>0.436</v>
      </c>
      <c r="T1774" t="s">
        <v>40</v>
      </c>
      <c r="U1774" t="str">
        <f t="shared" si="87"/>
        <v>yes</v>
      </c>
      <c r="V1774">
        <v>-9000</v>
      </c>
      <c r="W1774">
        <v>-10</v>
      </c>
      <c r="X1774">
        <v>-4.3600000000000003</v>
      </c>
      <c r="Y1774" t="s">
        <v>6003</v>
      </c>
    </row>
    <row r="1775" spans="1:25" x14ac:dyDescent="0.25">
      <c r="A1775" t="s">
        <v>1998</v>
      </c>
      <c r="B1775" t="s">
        <v>1998</v>
      </c>
      <c r="C1775" t="s">
        <v>2029</v>
      </c>
      <c r="E1775" t="s">
        <v>3578</v>
      </c>
      <c r="F1775">
        <v>3</v>
      </c>
      <c r="G1775" t="s">
        <v>6020</v>
      </c>
      <c r="H1775">
        <v>2026</v>
      </c>
      <c r="I1775" t="s">
        <v>3353</v>
      </c>
      <c r="J1775" t="s">
        <v>6008</v>
      </c>
      <c r="O1775" t="str">
        <f t="shared" si="88"/>
        <v/>
      </c>
      <c r="P1775" s="4">
        <f t="shared" si="85"/>
        <v>8720</v>
      </c>
      <c r="Q1775" s="4">
        <v>8720</v>
      </c>
      <c r="R1775" s="1">
        <f t="shared" si="86"/>
        <v>0.436</v>
      </c>
      <c r="S1775">
        <v>0.436</v>
      </c>
      <c r="T1775" t="s">
        <v>40</v>
      </c>
      <c r="U1775" t="str">
        <f t="shared" si="87"/>
        <v>yes</v>
      </c>
      <c r="V1775">
        <v>20000</v>
      </c>
      <c r="W1775">
        <v>4</v>
      </c>
      <c r="X1775">
        <v>1.744</v>
      </c>
      <c r="Y1775" t="s">
        <v>6005</v>
      </c>
    </row>
    <row r="1776" spans="1:25" x14ac:dyDescent="0.25">
      <c r="A1776" t="s">
        <v>1998</v>
      </c>
      <c r="B1776" t="s">
        <v>1998</v>
      </c>
      <c r="C1776" t="s">
        <v>2044</v>
      </c>
      <c r="D1776" t="s">
        <v>3025</v>
      </c>
      <c r="E1776" t="s">
        <v>3579</v>
      </c>
      <c r="F1776">
        <v>3</v>
      </c>
      <c r="G1776" t="s">
        <v>6020</v>
      </c>
      <c r="H1776">
        <v>2024</v>
      </c>
      <c r="I1776" t="s">
        <v>3353</v>
      </c>
      <c r="J1776" t="s">
        <v>6008</v>
      </c>
      <c r="O1776" t="str">
        <f t="shared" si="88"/>
        <v/>
      </c>
      <c r="P1776" s="4">
        <f t="shared" si="85"/>
        <v>0</v>
      </c>
      <c r="Q1776" s="4">
        <v>-1320</v>
      </c>
      <c r="R1776" s="1">
        <f t="shared" si="86"/>
        <v>1</v>
      </c>
      <c r="S1776">
        <v>1</v>
      </c>
      <c r="T1776" t="s">
        <v>40</v>
      </c>
      <c r="U1776" t="str">
        <f t="shared" si="87"/>
        <v>no</v>
      </c>
      <c r="V1776">
        <v>-1320</v>
      </c>
      <c r="W1776">
        <v>-2</v>
      </c>
      <c r="X1776">
        <v>-2</v>
      </c>
      <c r="Y1776" t="s">
        <v>6006</v>
      </c>
    </row>
    <row r="1777" spans="1:25" x14ac:dyDescent="0.25">
      <c r="A1777" t="s">
        <v>1998</v>
      </c>
      <c r="B1777" t="s">
        <v>1998</v>
      </c>
      <c r="C1777" t="s">
        <v>2044</v>
      </c>
      <c r="E1777" t="s">
        <v>3580</v>
      </c>
      <c r="F1777">
        <v>3</v>
      </c>
      <c r="G1777" t="s">
        <v>6020</v>
      </c>
      <c r="H1777">
        <v>2026</v>
      </c>
      <c r="I1777" t="s">
        <v>3353</v>
      </c>
      <c r="J1777" t="s">
        <v>6008</v>
      </c>
      <c r="O1777" t="str">
        <f t="shared" si="88"/>
        <v/>
      </c>
      <c r="P1777" s="4">
        <f t="shared" si="85"/>
        <v>14600</v>
      </c>
      <c r="Q1777" s="4">
        <v>14600</v>
      </c>
      <c r="R1777" s="1">
        <f t="shared" si="86"/>
        <v>0.2</v>
      </c>
      <c r="S1777">
        <v>0.2</v>
      </c>
      <c r="T1777" t="s">
        <v>40</v>
      </c>
      <c r="U1777" t="str">
        <f t="shared" si="87"/>
        <v>yes</v>
      </c>
      <c r="V1777">
        <v>73000</v>
      </c>
      <c r="W1777">
        <v>15</v>
      </c>
      <c r="X1777">
        <v>3</v>
      </c>
      <c r="Y1777" t="s">
        <v>6003</v>
      </c>
    </row>
    <row r="1778" spans="1:25" x14ac:dyDescent="0.25">
      <c r="A1778" t="s">
        <v>1998</v>
      </c>
      <c r="B1778" t="s">
        <v>1998</v>
      </c>
      <c r="C1778" t="s">
        <v>2044</v>
      </c>
      <c r="E1778" t="s">
        <v>3581</v>
      </c>
      <c r="F1778">
        <v>4</v>
      </c>
      <c r="G1778" t="s">
        <v>6021</v>
      </c>
      <c r="H1778">
        <v>2027</v>
      </c>
      <c r="I1778" t="s">
        <v>3353</v>
      </c>
      <c r="J1778" t="s">
        <v>6008</v>
      </c>
      <c r="O1778" t="str">
        <f t="shared" si="88"/>
        <v/>
      </c>
      <c r="P1778" s="4">
        <f t="shared" si="85"/>
        <v>2000</v>
      </c>
      <c r="Q1778" s="4">
        <v>2000</v>
      </c>
      <c r="R1778" s="1">
        <f t="shared" si="86"/>
        <v>1</v>
      </c>
      <c r="S1778">
        <v>1</v>
      </c>
      <c r="T1778" t="s">
        <v>40</v>
      </c>
      <c r="U1778" t="str">
        <f t="shared" si="87"/>
        <v>no</v>
      </c>
      <c r="V1778">
        <v>2000</v>
      </c>
      <c r="W1778">
        <v>2</v>
      </c>
      <c r="X1778">
        <v>2</v>
      </c>
      <c r="Y1778" t="s">
        <v>6005</v>
      </c>
    </row>
    <row r="1779" spans="1:25" x14ac:dyDescent="0.25">
      <c r="A1779" t="s">
        <v>1998</v>
      </c>
      <c r="B1779" t="s">
        <v>1998</v>
      </c>
      <c r="C1779" t="s">
        <v>2077</v>
      </c>
      <c r="D1779" t="s">
        <v>3582</v>
      </c>
      <c r="E1779" t="s">
        <v>3583</v>
      </c>
      <c r="F1779">
        <v>4</v>
      </c>
      <c r="G1779" t="s">
        <v>6021</v>
      </c>
      <c r="H1779">
        <v>2030</v>
      </c>
      <c r="I1779" t="s">
        <v>3353</v>
      </c>
      <c r="J1779" t="s">
        <v>6008</v>
      </c>
      <c r="O1779" t="str">
        <f t="shared" si="88"/>
        <v/>
      </c>
      <c r="P1779" s="4">
        <f t="shared" si="85"/>
        <v>4200</v>
      </c>
      <c r="Q1779" s="4">
        <v>4200</v>
      </c>
      <c r="R1779" s="1">
        <f t="shared" si="86"/>
        <v>1</v>
      </c>
      <c r="S1779">
        <v>1</v>
      </c>
      <c r="T1779" t="s">
        <v>40</v>
      </c>
      <c r="U1779" t="str">
        <f t="shared" si="87"/>
        <v>no</v>
      </c>
      <c r="V1779">
        <v>4200</v>
      </c>
      <c r="W1779">
        <v>1</v>
      </c>
      <c r="X1779">
        <v>1</v>
      </c>
      <c r="Y1779" t="s">
        <v>6006</v>
      </c>
    </row>
    <row r="1780" spans="1:25" x14ac:dyDescent="0.25">
      <c r="A1780" t="s">
        <v>1998</v>
      </c>
      <c r="B1780" t="s">
        <v>1998</v>
      </c>
      <c r="C1780" t="s">
        <v>2097</v>
      </c>
      <c r="D1780" t="s">
        <v>3584</v>
      </c>
      <c r="E1780" t="s">
        <v>3585</v>
      </c>
      <c r="F1780">
        <v>3</v>
      </c>
      <c r="G1780" t="s">
        <v>6020</v>
      </c>
      <c r="H1780">
        <v>2026</v>
      </c>
      <c r="I1780" t="s">
        <v>3353</v>
      </c>
      <c r="J1780" t="s">
        <v>6008</v>
      </c>
      <c r="O1780" t="str">
        <f t="shared" si="88"/>
        <v/>
      </c>
      <c r="P1780" s="4">
        <f t="shared" si="85"/>
        <v>4200</v>
      </c>
      <c r="Q1780" s="4">
        <v>4200</v>
      </c>
      <c r="R1780" s="1">
        <f t="shared" si="86"/>
        <v>1</v>
      </c>
      <c r="S1780">
        <v>1</v>
      </c>
      <c r="T1780" t="s">
        <v>40</v>
      </c>
      <c r="U1780" t="str">
        <f t="shared" si="87"/>
        <v>no</v>
      </c>
      <c r="V1780">
        <v>4200</v>
      </c>
      <c r="W1780">
        <v>1</v>
      </c>
      <c r="X1780">
        <v>1</v>
      </c>
      <c r="Y1780" t="s">
        <v>6006</v>
      </c>
    </row>
    <row r="1781" spans="1:25" x14ac:dyDescent="0.25">
      <c r="A1781" t="s">
        <v>1998</v>
      </c>
      <c r="B1781" t="s">
        <v>1998</v>
      </c>
      <c r="C1781" t="s">
        <v>2097</v>
      </c>
      <c r="D1781" t="s">
        <v>3584</v>
      </c>
      <c r="E1781" t="s">
        <v>3586</v>
      </c>
      <c r="F1781">
        <v>3</v>
      </c>
      <c r="G1781" t="s">
        <v>6020</v>
      </c>
      <c r="H1781">
        <v>2026</v>
      </c>
      <c r="I1781" t="s">
        <v>3353</v>
      </c>
      <c r="J1781" t="s">
        <v>6008</v>
      </c>
      <c r="O1781" t="str">
        <f t="shared" si="88"/>
        <v/>
      </c>
      <c r="P1781" s="4">
        <f t="shared" si="85"/>
        <v>4200</v>
      </c>
      <c r="Q1781" s="4">
        <v>4200</v>
      </c>
      <c r="R1781" s="1">
        <f t="shared" si="86"/>
        <v>1</v>
      </c>
      <c r="S1781">
        <v>1</v>
      </c>
      <c r="T1781" t="s">
        <v>40</v>
      </c>
      <c r="U1781" t="str">
        <f t="shared" si="87"/>
        <v>no</v>
      </c>
      <c r="V1781">
        <v>4200</v>
      </c>
      <c r="W1781">
        <v>1</v>
      </c>
      <c r="X1781">
        <v>1</v>
      </c>
      <c r="Y1781" t="s">
        <v>6005</v>
      </c>
    </row>
    <row r="1782" spans="1:25" x14ac:dyDescent="0.25">
      <c r="A1782" t="s">
        <v>2102</v>
      </c>
      <c r="B1782" t="s">
        <v>2213</v>
      </c>
      <c r="C1782" t="s">
        <v>2214</v>
      </c>
      <c r="E1782" t="s">
        <v>3587</v>
      </c>
      <c r="F1782">
        <v>3</v>
      </c>
      <c r="G1782" t="s">
        <v>6023</v>
      </c>
      <c r="H1782">
        <v>2024</v>
      </c>
      <c r="I1782" t="s">
        <v>3353</v>
      </c>
      <c r="J1782" t="s">
        <v>6008</v>
      </c>
      <c r="O1782" t="str">
        <f t="shared" si="88"/>
        <v/>
      </c>
      <c r="P1782" s="4">
        <f t="shared" si="85"/>
        <v>4000</v>
      </c>
      <c r="Q1782" s="4">
        <v>4000</v>
      </c>
      <c r="R1782" s="1">
        <f t="shared" si="86"/>
        <v>0.5</v>
      </c>
      <c r="S1782">
        <v>0.5</v>
      </c>
      <c r="T1782" t="s">
        <v>40</v>
      </c>
      <c r="U1782" t="str">
        <f t="shared" si="87"/>
        <v>yes</v>
      </c>
      <c r="V1782">
        <v>8000</v>
      </c>
      <c r="W1782">
        <v>2</v>
      </c>
      <c r="X1782">
        <v>1</v>
      </c>
      <c r="Y1782" t="s">
        <v>6005</v>
      </c>
    </row>
    <row r="1783" spans="1:25" x14ac:dyDescent="0.25">
      <c r="A1783" t="s">
        <v>2102</v>
      </c>
      <c r="B1783" t="s">
        <v>2148</v>
      </c>
      <c r="C1783" t="s">
        <v>4992</v>
      </c>
      <c r="E1783" t="s">
        <v>3588</v>
      </c>
      <c r="F1783">
        <v>4</v>
      </c>
      <c r="G1783" t="s">
        <v>6021</v>
      </c>
      <c r="H1783">
        <v>2025</v>
      </c>
      <c r="I1783" t="s">
        <v>3353</v>
      </c>
      <c r="J1783" t="s">
        <v>6008</v>
      </c>
      <c r="O1783" t="str">
        <f t="shared" si="88"/>
        <v/>
      </c>
      <c r="P1783" s="4">
        <f t="shared" si="85"/>
        <v>0</v>
      </c>
      <c r="Q1783" s="4"/>
      <c r="R1783" s="1">
        <f t="shared" si="86"/>
        <v>0</v>
      </c>
      <c r="S1783" t="s">
        <v>68</v>
      </c>
      <c r="T1783" t="s">
        <v>40</v>
      </c>
      <c r="U1783" t="str">
        <f t="shared" si="87"/>
        <v>yes</v>
      </c>
      <c r="W1783">
        <v>6</v>
      </c>
      <c r="X1783" t="s">
        <v>3589</v>
      </c>
      <c r="Y1783" t="s">
        <v>6005</v>
      </c>
    </row>
    <row r="1784" spans="1:25" x14ac:dyDescent="0.25">
      <c r="A1784" t="s">
        <v>2102</v>
      </c>
      <c r="B1784" t="s">
        <v>2148</v>
      </c>
      <c r="C1784" t="s">
        <v>3590</v>
      </c>
      <c r="E1784" t="s">
        <v>3591</v>
      </c>
      <c r="F1784">
        <v>4</v>
      </c>
      <c r="G1784" t="s">
        <v>6021</v>
      </c>
      <c r="H1784">
        <v>2025</v>
      </c>
      <c r="I1784" t="s">
        <v>3353</v>
      </c>
      <c r="J1784" t="s">
        <v>6008</v>
      </c>
      <c r="O1784" t="str">
        <f t="shared" si="88"/>
        <v/>
      </c>
      <c r="P1784" s="4">
        <f t="shared" si="85"/>
        <v>6250</v>
      </c>
      <c r="Q1784" s="4">
        <v>6250</v>
      </c>
      <c r="R1784" s="1">
        <f t="shared" si="86"/>
        <v>0.25</v>
      </c>
      <c r="S1784">
        <v>0.25</v>
      </c>
      <c r="T1784" t="s">
        <v>40</v>
      </c>
      <c r="U1784" t="str">
        <f t="shared" si="87"/>
        <v>yes</v>
      </c>
      <c r="V1784">
        <v>25000</v>
      </c>
      <c r="W1784">
        <v>5</v>
      </c>
      <c r="X1784">
        <v>1.25</v>
      </c>
      <c r="Y1784" t="s">
        <v>6003</v>
      </c>
    </row>
    <row r="1785" spans="1:25" x14ac:dyDescent="0.25">
      <c r="A1785" t="s">
        <v>2102</v>
      </c>
      <c r="B1785" t="s">
        <v>2148</v>
      </c>
      <c r="C1785" t="s">
        <v>2387</v>
      </c>
      <c r="E1785" t="s">
        <v>3592</v>
      </c>
      <c r="F1785">
        <v>4</v>
      </c>
      <c r="G1785" t="s">
        <v>6021</v>
      </c>
      <c r="H1785">
        <v>2025</v>
      </c>
      <c r="I1785" t="s">
        <v>3353</v>
      </c>
      <c r="J1785" t="s">
        <v>6008</v>
      </c>
      <c r="O1785" t="str">
        <f t="shared" si="88"/>
        <v/>
      </c>
      <c r="P1785" s="4">
        <f t="shared" si="85"/>
        <v>3500</v>
      </c>
      <c r="Q1785" s="4">
        <v>3500</v>
      </c>
      <c r="R1785" s="1">
        <f t="shared" si="86"/>
        <v>1</v>
      </c>
      <c r="S1785">
        <v>1</v>
      </c>
      <c r="T1785" t="s">
        <v>40</v>
      </c>
      <c r="U1785" t="str">
        <f t="shared" si="87"/>
        <v>no</v>
      </c>
      <c r="V1785">
        <v>3500</v>
      </c>
      <c r="W1785">
        <v>1</v>
      </c>
      <c r="X1785">
        <v>1</v>
      </c>
      <c r="Y1785" t="s">
        <v>6005</v>
      </c>
    </row>
    <row r="1786" spans="1:25" x14ac:dyDescent="0.25">
      <c r="A1786" t="s">
        <v>2102</v>
      </c>
      <c r="B1786" t="s">
        <v>2148</v>
      </c>
      <c r="C1786" t="s">
        <v>2764</v>
      </c>
      <c r="E1786" t="s">
        <v>3593</v>
      </c>
      <c r="F1786">
        <v>4</v>
      </c>
      <c r="G1786" t="s">
        <v>6021</v>
      </c>
      <c r="H1786">
        <v>2025</v>
      </c>
      <c r="I1786" t="s">
        <v>3353</v>
      </c>
      <c r="J1786" t="s">
        <v>6008</v>
      </c>
      <c r="O1786" t="str">
        <f t="shared" si="88"/>
        <v/>
      </c>
      <c r="P1786" s="4">
        <f t="shared" si="85"/>
        <v>3000</v>
      </c>
      <c r="Q1786" s="4">
        <v>3000</v>
      </c>
      <c r="R1786" s="1">
        <f t="shared" si="86"/>
        <v>0.5</v>
      </c>
      <c r="S1786">
        <v>0.5</v>
      </c>
      <c r="T1786" t="s">
        <v>40</v>
      </c>
      <c r="U1786" t="str">
        <f t="shared" si="87"/>
        <v>yes</v>
      </c>
      <c r="V1786">
        <v>6000</v>
      </c>
      <c r="W1786">
        <v>2</v>
      </c>
      <c r="X1786">
        <v>1</v>
      </c>
      <c r="Y1786" t="s">
        <v>6005</v>
      </c>
    </row>
    <row r="1787" spans="1:25" x14ac:dyDescent="0.25">
      <c r="A1787" t="s">
        <v>101</v>
      </c>
      <c r="B1787" t="s">
        <v>101</v>
      </c>
      <c r="C1787" t="s">
        <v>279</v>
      </c>
      <c r="D1787" t="s">
        <v>3594</v>
      </c>
      <c r="E1787" t="s">
        <v>3595</v>
      </c>
      <c r="F1787">
        <v>1</v>
      </c>
      <c r="G1787" t="s">
        <v>6018</v>
      </c>
      <c r="H1787">
        <v>2023</v>
      </c>
      <c r="I1787" t="s">
        <v>3353</v>
      </c>
      <c r="J1787" t="s">
        <v>6010</v>
      </c>
      <c r="O1787" t="str">
        <f t="shared" si="88"/>
        <v/>
      </c>
      <c r="P1787" s="4">
        <f t="shared" si="85"/>
        <v>1000</v>
      </c>
      <c r="Q1787" s="4">
        <v>1000</v>
      </c>
      <c r="R1787" s="1">
        <f t="shared" si="86"/>
        <v>1</v>
      </c>
      <c r="S1787">
        <v>1</v>
      </c>
      <c r="T1787" t="s">
        <v>7</v>
      </c>
      <c r="U1787" t="str">
        <f t="shared" si="87"/>
        <v>no</v>
      </c>
      <c r="V1787">
        <v>1000</v>
      </c>
      <c r="W1787">
        <v>1</v>
      </c>
      <c r="X1787">
        <v>1</v>
      </c>
      <c r="Y1787" t="s">
        <v>6006</v>
      </c>
    </row>
    <row r="1788" spans="1:25" x14ac:dyDescent="0.25">
      <c r="A1788" t="s">
        <v>101</v>
      </c>
      <c r="B1788" t="s">
        <v>101</v>
      </c>
      <c r="C1788" s="3" t="s">
        <v>224</v>
      </c>
      <c r="E1788" t="s">
        <v>3596</v>
      </c>
      <c r="F1788">
        <v>1</v>
      </c>
      <c r="G1788" t="s">
        <v>6018</v>
      </c>
      <c r="H1788">
        <v>2012</v>
      </c>
      <c r="I1788" t="s">
        <v>3353</v>
      </c>
      <c r="J1788" t="s">
        <v>6010</v>
      </c>
      <c r="O1788" t="str">
        <f t="shared" si="88"/>
        <v/>
      </c>
      <c r="P1788" s="4">
        <f t="shared" si="85"/>
        <v>0</v>
      </c>
      <c r="Q1788" s="4"/>
      <c r="R1788" s="1">
        <f t="shared" si="86"/>
        <v>1</v>
      </c>
      <c r="S1788">
        <v>1</v>
      </c>
      <c r="U1788" t="str">
        <f t="shared" si="87"/>
        <v>no</v>
      </c>
      <c r="V1788">
        <v>0</v>
      </c>
      <c r="W1788">
        <v>0</v>
      </c>
      <c r="Y1788" t="s">
        <v>6006</v>
      </c>
    </row>
    <row r="1789" spans="1:25" x14ac:dyDescent="0.25">
      <c r="A1789" t="s">
        <v>101</v>
      </c>
      <c r="B1789" t="s">
        <v>101</v>
      </c>
      <c r="C1789" s="3" t="s">
        <v>224</v>
      </c>
      <c r="E1789" t="s">
        <v>3597</v>
      </c>
      <c r="F1789">
        <v>1</v>
      </c>
      <c r="G1789" t="s">
        <v>6018</v>
      </c>
      <c r="H1789">
        <v>2012</v>
      </c>
      <c r="I1789" t="s">
        <v>3353</v>
      </c>
      <c r="J1789" t="s">
        <v>6010</v>
      </c>
      <c r="O1789" t="str">
        <f t="shared" si="88"/>
        <v/>
      </c>
      <c r="P1789" s="4">
        <f t="shared" si="85"/>
        <v>0</v>
      </c>
      <c r="Q1789" s="4"/>
      <c r="R1789" s="1">
        <f t="shared" si="86"/>
        <v>1</v>
      </c>
      <c r="S1789">
        <v>1</v>
      </c>
      <c r="U1789" t="str">
        <f t="shared" si="87"/>
        <v>no</v>
      </c>
      <c r="V1789">
        <v>0</v>
      </c>
      <c r="W1789">
        <v>0</v>
      </c>
      <c r="Y1789" t="s">
        <v>6006</v>
      </c>
    </row>
    <row r="1790" spans="1:25" x14ac:dyDescent="0.25">
      <c r="A1790" t="s">
        <v>101</v>
      </c>
      <c r="B1790" t="s">
        <v>101</v>
      </c>
      <c r="C1790" t="s">
        <v>182</v>
      </c>
      <c r="E1790" t="s">
        <v>3598</v>
      </c>
      <c r="F1790">
        <v>1</v>
      </c>
      <c r="G1790" t="s">
        <v>6018</v>
      </c>
      <c r="H1790">
        <v>2012</v>
      </c>
      <c r="I1790" t="s">
        <v>3353</v>
      </c>
      <c r="J1790" t="s">
        <v>6010</v>
      </c>
      <c r="O1790" t="str">
        <f t="shared" si="88"/>
        <v/>
      </c>
      <c r="P1790" s="4">
        <f t="shared" si="85"/>
        <v>0</v>
      </c>
      <c r="Q1790" s="4"/>
      <c r="R1790" s="1">
        <f t="shared" si="86"/>
        <v>1</v>
      </c>
      <c r="S1790">
        <v>1</v>
      </c>
      <c r="U1790" t="str">
        <f t="shared" si="87"/>
        <v>no</v>
      </c>
      <c r="V1790">
        <v>0</v>
      </c>
      <c r="W1790">
        <v>0</v>
      </c>
      <c r="Y1790" t="s">
        <v>6006</v>
      </c>
    </row>
    <row r="1791" spans="1:25" x14ac:dyDescent="0.25">
      <c r="A1791" t="s">
        <v>101</v>
      </c>
      <c r="B1791" t="s">
        <v>101</v>
      </c>
      <c r="C1791" s="3" t="s">
        <v>224</v>
      </c>
      <c r="E1791" t="s">
        <v>3599</v>
      </c>
      <c r="F1791">
        <v>1</v>
      </c>
      <c r="G1791" t="s">
        <v>6018</v>
      </c>
      <c r="H1791">
        <v>2012</v>
      </c>
      <c r="I1791" t="s">
        <v>3353</v>
      </c>
      <c r="J1791" t="s">
        <v>6010</v>
      </c>
      <c r="O1791" t="str">
        <f t="shared" si="88"/>
        <v/>
      </c>
      <c r="P1791" s="4">
        <f t="shared" si="85"/>
        <v>0</v>
      </c>
      <c r="Q1791" s="4"/>
      <c r="R1791" s="1">
        <f t="shared" si="86"/>
        <v>1</v>
      </c>
      <c r="S1791">
        <v>1</v>
      </c>
      <c r="U1791" t="str">
        <f t="shared" si="87"/>
        <v>no</v>
      </c>
      <c r="V1791">
        <v>0</v>
      </c>
      <c r="W1791">
        <v>0</v>
      </c>
      <c r="Y1791" t="s">
        <v>6006</v>
      </c>
    </row>
    <row r="1792" spans="1:25" x14ac:dyDescent="0.25">
      <c r="A1792" t="s">
        <v>101</v>
      </c>
      <c r="B1792" t="s">
        <v>101</v>
      </c>
      <c r="C1792" s="3" t="s">
        <v>224</v>
      </c>
      <c r="D1792" t="s">
        <v>245</v>
      </c>
      <c r="E1792" t="s">
        <v>3600</v>
      </c>
      <c r="F1792">
        <v>1</v>
      </c>
      <c r="G1792" t="s">
        <v>6018</v>
      </c>
      <c r="H1792">
        <v>2012</v>
      </c>
      <c r="I1792" t="s">
        <v>3353</v>
      </c>
      <c r="J1792" t="s">
        <v>6010</v>
      </c>
      <c r="O1792" t="str">
        <f t="shared" si="88"/>
        <v/>
      </c>
      <c r="P1792" s="4">
        <f t="shared" si="85"/>
        <v>0</v>
      </c>
      <c r="Q1792" s="4"/>
      <c r="R1792" s="1">
        <f t="shared" si="86"/>
        <v>1</v>
      </c>
      <c r="S1792">
        <v>1</v>
      </c>
      <c r="U1792" t="str">
        <f t="shared" si="87"/>
        <v>no</v>
      </c>
      <c r="V1792">
        <v>0</v>
      </c>
      <c r="W1792">
        <v>0</v>
      </c>
      <c r="Y1792" t="s">
        <v>6006</v>
      </c>
    </row>
    <row r="1793" spans="1:25" x14ac:dyDescent="0.25">
      <c r="A1793" t="s">
        <v>101</v>
      </c>
      <c r="B1793" t="s">
        <v>101</v>
      </c>
      <c r="C1793" t="s">
        <v>257</v>
      </c>
      <c r="D1793" t="s">
        <v>3601</v>
      </c>
      <c r="E1793" t="s">
        <v>3602</v>
      </c>
      <c r="F1793">
        <v>1</v>
      </c>
      <c r="G1793" t="s">
        <v>6018</v>
      </c>
      <c r="H1793">
        <v>2012</v>
      </c>
      <c r="I1793" t="s">
        <v>3353</v>
      </c>
      <c r="J1793" t="s">
        <v>6010</v>
      </c>
      <c r="O1793" t="str">
        <f t="shared" ref="O1793:O1824" si="89">IF(Y1793="ja","Local partner","")</f>
        <v/>
      </c>
      <c r="P1793" s="4">
        <f t="shared" si="85"/>
        <v>0</v>
      </c>
      <c r="Q1793" s="4"/>
      <c r="R1793" s="1">
        <f t="shared" si="86"/>
        <v>1</v>
      </c>
      <c r="S1793">
        <v>1</v>
      </c>
      <c r="U1793" t="str">
        <f t="shared" si="87"/>
        <v>no</v>
      </c>
      <c r="V1793">
        <v>0</v>
      </c>
      <c r="W1793">
        <v>0</v>
      </c>
      <c r="Y1793" t="s">
        <v>6006</v>
      </c>
    </row>
    <row r="1794" spans="1:25" x14ac:dyDescent="0.25">
      <c r="A1794" t="s">
        <v>101</v>
      </c>
      <c r="B1794" t="s">
        <v>101</v>
      </c>
      <c r="C1794" s="3" t="s">
        <v>279</v>
      </c>
      <c r="D1794" t="s">
        <v>3603</v>
      </c>
      <c r="E1794" t="s">
        <v>3604</v>
      </c>
      <c r="F1794">
        <v>1</v>
      </c>
      <c r="G1794" t="s">
        <v>6018</v>
      </c>
      <c r="H1794">
        <v>2012</v>
      </c>
      <c r="I1794" t="s">
        <v>3353</v>
      </c>
      <c r="J1794" t="s">
        <v>6010</v>
      </c>
      <c r="O1794" t="str">
        <f t="shared" si="89"/>
        <v/>
      </c>
      <c r="P1794" s="4">
        <f t="shared" ref="P1794:P1832" si="90">IFERROR(IF(Q1794&gt;0,Q1794*1,0),0)</f>
        <v>0</v>
      </c>
      <c r="Q1794" s="4"/>
      <c r="R1794" s="1">
        <f t="shared" ref="R1794:R1832" si="91">IFERROR(IF(S1794&gt;0,S1794*1,0),0)</f>
        <v>1</v>
      </c>
      <c r="S1794">
        <v>1</v>
      </c>
      <c r="U1794" t="str">
        <f t="shared" ref="U1794:U1832" si="92">IF(S1794 = 1,"no","yes")</f>
        <v>no</v>
      </c>
      <c r="V1794">
        <v>0</v>
      </c>
      <c r="W1794">
        <v>0</v>
      </c>
      <c r="Y1794" t="s">
        <v>6006</v>
      </c>
    </row>
    <row r="1795" spans="1:25" x14ac:dyDescent="0.25">
      <c r="A1795" t="s">
        <v>101</v>
      </c>
      <c r="B1795" t="s">
        <v>101</v>
      </c>
      <c r="C1795" s="3" t="s">
        <v>279</v>
      </c>
      <c r="D1795" t="s">
        <v>3603</v>
      </c>
      <c r="E1795" t="s">
        <v>3605</v>
      </c>
      <c r="F1795">
        <v>1</v>
      </c>
      <c r="G1795" t="s">
        <v>6018</v>
      </c>
      <c r="H1795">
        <v>2012</v>
      </c>
      <c r="I1795" t="s">
        <v>3353</v>
      </c>
      <c r="J1795" t="s">
        <v>6010</v>
      </c>
      <c r="O1795" t="str">
        <f t="shared" si="89"/>
        <v/>
      </c>
      <c r="P1795" s="4">
        <f t="shared" si="90"/>
        <v>0</v>
      </c>
      <c r="Q1795" s="4"/>
      <c r="R1795" s="1">
        <f t="shared" si="91"/>
        <v>0</v>
      </c>
      <c r="U1795" t="str">
        <f t="shared" si="92"/>
        <v>yes</v>
      </c>
      <c r="Y1795" t="s">
        <v>6006</v>
      </c>
    </row>
    <row r="1796" spans="1:25" x14ac:dyDescent="0.25">
      <c r="A1796" t="s">
        <v>101</v>
      </c>
      <c r="B1796" t="s">
        <v>101</v>
      </c>
      <c r="C1796" s="3" t="s">
        <v>224</v>
      </c>
      <c r="D1796" t="s">
        <v>3606</v>
      </c>
      <c r="E1796" t="s">
        <v>3607</v>
      </c>
      <c r="F1796">
        <v>1</v>
      </c>
      <c r="G1796" t="s">
        <v>6018</v>
      </c>
      <c r="H1796">
        <v>2012</v>
      </c>
      <c r="I1796" t="s">
        <v>3353</v>
      </c>
      <c r="J1796" t="s">
        <v>6010</v>
      </c>
      <c r="O1796" t="str">
        <f t="shared" si="89"/>
        <v/>
      </c>
      <c r="P1796" s="4">
        <f t="shared" si="90"/>
        <v>0</v>
      </c>
      <c r="Q1796" s="4"/>
      <c r="R1796" s="1">
        <f t="shared" si="91"/>
        <v>1</v>
      </c>
      <c r="S1796">
        <v>1</v>
      </c>
      <c r="U1796" t="str">
        <f t="shared" si="92"/>
        <v>no</v>
      </c>
      <c r="Y1796" t="s">
        <v>6006</v>
      </c>
    </row>
    <row r="1797" spans="1:25" x14ac:dyDescent="0.25">
      <c r="A1797" t="s">
        <v>101</v>
      </c>
      <c r="B1797" t="s">
        <v>101</v>
      </c>
      <c r="C1797" s="3" t="s">
        <v>279</v>
      </c>
      <c r="D1797" t="s">
        <v>3594</v>
      </c>
      <c r="E1797" t="s">
        <v>3608</v>
      </c>
      <c r="F1797">
        <v>1</v>
      </c>
      <c r="G1797" t="s">
        <v>6018</v>
      </c>
      <c r="H1797">
        <v>2012</v>
      </c>
      <c r="I1797" t="s">
        <v>3353</v>
      </c>
      <c r="J1797" t="s">
        <v>6010</v>
      </c>
      <c r="O1797" t="str">
        <f t="shared" si="89"/>
        <v/>
      </c>
      <c r="P1797" s="4">
        <f t="shared" si="90"/>
        <v>225</v>
      </c>
      <c r="Q1797" s="4">
        <v>225</v>
      </c>
      <c r="R1797" s="1">
        <f t="shared" si="91"/>
        <v>1</v>
      </c>
      <c r="S1797">
        <v>1</v>
      </c>
      <c r="U1797" t="str">
        <f t="shared" si="92"/>
        <v>no</v>
      </c>
      <c r="V1797">
        <v>225</v>
      </c>
      <c r="W1797">
        <v>1</v>
      </c>
      <c r="X1797">
        <v>1</v>
      </c>
      <c r="Y1797" t="s">
        <v>6006</v>
      </c>
    </row>
    <row r="1798" spans="1:25" x14ac:dyDescent="0.25">
      <c r="A1798" t="s">
        <v>101</v>
      </c>
      <c r="B1798" t="s">
        <v>101</v>
      </c>
      <c r="C1798" t="s">
        <v>224</v>
      </c>
      <c r="D1798" t="s">
        <v>3609</v>
      </c>
      <c r="E1798" t="s">
        <v>3610</v>
      </c>
      <c r="F1798">
        <v>1</v>
      </c>
      <c r="G1798" t="s">
        <v>6018</v>
      </c>
      <c r="H1798">
        <v>2004</v>
      </c>
      <c r="I1798" t="s">
        <v>3353</v>
      </c>
      <c r="J1798" t="s">
        <v>6010</v>
      </c>
      <c r="O1798" t="str">
        <f t="shared" si="89"/>
        <v/>
      </c>
      <c r="P1798" s="4">
        <f t="shared" si="90"/>
        <v>1500</v>
      </c>
      <c r="Q1798" s="4">
        <v>1500</v>
      </c>
      <c r="R1798" s="1">
        <f t="shared" si="91"/>
        <v>1</v>
      </c>
      <c r="S1798">
        <v>1</v>
      </c>
      <c r="T1798" t="s">
        <v>3611</v>
      </c>
      <c r="U1798" t="str">
        <f t="shared" si="92"/>
        <v>no</v>
      </c>
      <c r="V1798">
        <v>1500</v>
      </c>
      <c r="W1798">
        <v>3</v>
      </c>
      <c r="X1798">
        <v>3</v>
      </c>
      <c r="Y1798" t="s">
        <v>6006</v>
      </c>
    </row>
    <row r="1799" spans="1:25" x14ac:dyDescent="0.25">
      <c r="A1799" t="s">
        <v>101</v>
      </c>
      <c r="B1799" t="s">
        <v>101</v>
      </c>
      <c r="C1799" s="3" t="s">
        <v>224</v>
      </c>
      <c r="E1799" t="s">
        <v>3612</v>
      </c>
      <c r="F1799">
        <v>1</v>
      </c>
      <c r="G1799" t="s">
        <v>6018</v>
      </c>
      <c r="H1799">
        <v>2012</v>
      </c>
      <c r="I1799" t="s">
        <v>3353</v>
      </c>
      <c r="J1799" t="s">
        <v>6010</v>
      </c>
      <c r="O1799" t="str">
        <f t="shared" si="89"/>
        <v/>
      </c>
      <c r="P1799" s="4">
        <f t="shared" si="90"/>
        <v>0</v>
      </c>
      <c r="Q1799" s="4"/>
      <c r="R1799" s="1">
        <f t="shared" si="91"/>
        <v>1</v>
      </c>
      <c r="S1799">
        <v>1</v>
      </c>
      <c r="U1799" t="str">
        <f t="shared" si="92"/>
        <v>no</v>
      </c>
      <c r="V1799">
        <v>0</v>
      </c>
      <c r="W1799">
        <v>0</v>
      </c>
      <c r="Y1799" t="s">
        <v>6006</v>
      </c>
    </row>
    <row r="1800" spans="1:25" x14ac:dyDescent="0.25">
      <c r="A1800" t="s">
        <v>728</v>
      </c>
      <c r="B1800" t="s">
        <v>728</v>
      </c>
      <c r="C1800" t="s">
        <v>728</v>
      </c>
      <c r="D1800" t="s">
        <v>2535</v>
      </c>
      <c r="E1800" t="s">
        <v>3613</v>
      </c>
      <c r="F1800">
        <v>1</v>
      </c>
      <c r="G1800" t="s">
        <v>6018</v>
      </c>
      <c r="H1800">
        <v>2023</v>
      </c>
      <c r="I1800" t="s">
        <v>3353</v>
      </c>
      <c r="J1800" t="s">
        <v>6010</v>
      </c>
      <c r="O1800" t="str">
        <f t="shared" si="89"/>
        <v/>
      </c>
      <c r="P1800" s="4">
        <f t="shared" si="90"/>
        <v>25</v>
      </c>
      <c r="Q1800" s="4">
        <v>25</v>
      </c>
      <c r="R1800" s="1">
        <f t="shared" si="91"/>
        <v>1</v>
      </c>
      <c r="S1800">
        <v>1</v>
      </c>
      <c r="T1800" t="s">
        <v>7</v>
      </c>
      <c r="U1800" t="str">
        <f t="shared" si="92"/>
        <v>no</v>
      </c>
      <c r="V1800">
        <v>25</v>
      </c>
      <c r="Y1800" t="s">
        <v>6006</v>
      </c>
    </row>
    <row r="1801" spans="1:25" x14ac:dyDescent="0.25">
      <c r="A1801" t="s">
        <v>728</v>
      </c>
      <c r="B1801" t="s">
        <v>728</v>
      </c>
      <c r="C1801" t="s">
        <v>842</v>
      </c>
      <c r="D1801" t="s">
        <v>849</v>
      </c>
      <c r="E1801" t="s">
        <v>3614</v>
      </c>
      <c r="F1801">
        <v>1</v>
      </c>
      <c r="G1801" t="s">
        <v>6018</v>
      </c>
      <c r="H1801">
        <v>2020</v>
      </c>
      <c r="I1801" t="s">
        <v>3353</v>
      </c>
      <c r="J1801" t="s">
        <v>6010</v>
      </c>
      <c r="O1801" t="str">
        <f t="shared" si="89"/>
        <v/>
      </c>
      <c r="P1801" s="4">
        <f t="shared" si="90"/>
        <v>10</v>
      </c>
      <c r="Q1801" s="4">
        <v>10</v>
      </c>
      <c r="R1801" s="1">
        <f t="shared" si="91"/>
        <v>1</v>
      </c>
      <c r="S1801">
        <v>1</v>
      </c>
      <c r="T1801" t="s">
        <v>11</v>
      </c>
      <c r="U1801" t="str">
        <f t="shared" si="92"/>
        <v>no</v>
      </c>
      <c r="V1801">
        <v>10</v>
      </c>
      <c r="W1801">
        <v>1</v>
      </c>
      <c r="X1801">
        <v>1</v>
      </c>
      <c r="Y1801" t="s">
        <v>6006</v>
      </c>
    </row>
    <row r="1802" spans="1:25" x14ac:dyDescent="0.25">
      <c r="A1802" t="s">
        <v>728</v>
      </c>
      <c r="B1802" t="s">
        <v>728</v>
      </c>
      <c r="C1802" t="s">
        <v>842</v>
      </c>
      <c r="D1802" t="s">
        <v>843</v>
      </c>
      <c r="E1802" t="s">
        <v>3615</v>
      </c>
      <c r="F1802">
        <v>1</v>
      </c>
      <c r="G1802" t="s">
        <v>6018</v>
      </c>
      <c r="H1802">
        <v>2017</v>
      </c>
      <c r="I1802" t="s">
        <v>3353</v>
      </c>
      <c r="J1802" t="s">
        <v>6010</v>
      </c>
      <c r="O1802" t="str">
        <f t="shared" si="89"/>
        <v/>
      </c>
      <c r="P1802" s="4">
        <f t="shared" si="90"/>
        <v>10</v>
      </c>
      <c r="Q1802" s="4">
        <v>10</v>
      </c>
      <c r="R1802" s="1">
        <f t="shared" si="91"/>
        <v>1</v>
      </c>
      <c r="S1802">
        <v>1</v>
      </c>
      <c r="T1802" t="s">
        <v>11</v>
      </c>
      <c r="U1802" t="str">
        <f t="shared" si="92"/>
        <v>no</v>
      </c>
      <c r="V1802">
        <v>10</v>
      </c>
      <c r="W1802">
        <v>1</v>
      </c>
      <c r="X1802">
        <v>1</v>
      </c>
      <c r="Y1802" t="s">
        <v>6006</v>
      </c>
    </row>
    <row r="1803" spans="1:25" x14ac:dyDescent="0.25">
      <c r="A1803" t="s">
        <v>728</v>
      </c>
      <c r="B1803" t="s">
        <v>728</v>
      </c>
      <c r="C1803" t="s">
        <v>729</v>
      </c>
      <c r="E1803" t="s">
        <v>3616</v>
      </c>
      <c r="F1803">
        <v>1</v>
      </c>
      <c r="G1803" t="s">
        <v>6018</v>
      </c>
      <c r="H1803">
        <v>2018</v>
      </c>
      <c r="I1803" t="s">
        <v>3353</v>
      </c>
      <c r="J1803" t="s">
        <v>6010</v>
      </c>
      <c r="O1803" t="str">
        <f t="shared" si="89"/>
        <v/>
      </c>
      <c r="P1803" s="4">
        <f t="shared" si="90"/>
        <v>10</v>
      </c>
      <c r="Q1803" s="4">
        <v>10</v>
      </c>
      <c r="R1803" s="1">
        <f t="shared" si="91"/>
        <v>1</v>
      </c>
      <c r="S1803">
        <v>1</v>
      </c>
      <c r="T1803" t="s">
        <v>11</v>
      </c>
      <c r="U1803" t="str">
        <f t="shared" si="92"/>
        <v>no</v>
      </c>
      <c r="V1803">
        <v>10</v>
      </c>
      <c r="W1803">
        <v>1</v>
      </c>
      <c r="X1803">
        <v>1</v>
      </c>
      <c r="Y1803" t="s">
        <v>6006</v>
      </c>
    </row>
    <row r="1804" spans="1:25" x14ac:dyDescent="0.25">
      <c r="A1804" t="s">
        <v>728</v>
      </c>
      <c r="B1804" t="s">
        <v>728</v>
      </c>
      <c r="C1804" t="s">
        <v>864</v>
      </c>
      <c r="D1804" t="s">
        <v>3617</v>
      </c>
      <c r="E1804" t="s">
        <v>3618</v>
      </c>
      <c r="F1804">
        <v>1</v>
      </c>
      <c r="G1804" t="s">
        <v>6018</v>
      </c>
      <c r="H1804">
        <v>2018</v>
      </c>
      <c r="I1804" t="s">
        <v>3353</v>
      </c>
      <c r="J1804" t="s">
        <v>6010</v>
      </c>
      <c r="O1804" t="str">
        <f t="shared" si="89"/>
        <v/>
      </c>
      <c r="P1804" s="4">
        <f t="shared" si="90"/>
        <v>10</v>
      </c>
      <c r="Q1804" s="4">
        <v>10</v>
      </c>
      <c r="R1804" s="1">
        <f t="shared" si="91"/>
        <v>1</v>
      </c>
      <c r="S1804">
        <v>1</v>
      </c>
      <c r="T1804" t="s">
        <v>11</v>
      </c>
      <c r="U1804" t="str">
        <f t="shared" si="92"/>
        <v>no</v>
      </c>
      <c r="V1804">
        <v>10</v>
      </c>
      <c r="W1804">
        <v>1</v>
      </c>
      <c r="X1804">
        <v>1</v>
      </c>
      <c r="Y1804" t="s">
        <v>6006</v>
      </c>
    </row>
    <row r="1805" spans="1:25" x14ac:dyDescent="0.25">
      <c r="A1805" t="s">
        <v>728</v>
      </c>
      <c r="B1805" t="s">
        <v>728</v>
      </c>
      <c r="C1805" t="s">
        <v>864</v>
      </c>
      <c r="D1805" t="s">
        <v>3617</v>
      </c>
      <c r="E1805" t="s">
        <v>3619</v>
      </c>
      <c r="F1805">
        <v>1</v>
      </c>
      <c r="G1805" t="s">
        <v>6018</v>
      </c>
      <c r="H1805">
        <v>2018</v>
      </c>
      <c r="I1805" t="s">
        <v>3353</v>
      </c>
      <c r="J1805" t="s">
        <v>6010</v>
      </c>
      <c r="O1805" t="str">
        <f t="shared" si="89"/>
        <v/>
      </c>
      <c r="P1805" s="4">
        <f t="shared" si="90"/>
        <v>10</v>
      </c>
      <c r="Q1805" s="4">
        <v>10</v>
      </c>
      <c r="R1805" s="1">
        <f t="shared" si="91"/>
        <v>1</v>
      </c>
      <c r="S1805">
        <v>1</v>
      </c>
      <c r="T1805" t="s">
        <v>11</v>
      </c>
      <c r="U1805" t="str">
        <f t="shared" si="92"/>
        <v>no</v>
      </c>
      <c r="V1805">
        <v>10</v>
      </c>
      <c r="W1805">
        <v>1</v>
      </c>
      <c r="X1805">
        <v>1</v>
      </c>
      <c r="Y1805" t="s">
        <v>6006</v>
      </c>
    </row>
    <row r="1806" spans="1:25" x14ac:dyDescent="0.25">
      <c r="A1806" t="s">
        <v>728</v>
      </c>
      <c r="B1806" t="s">
        <v>728</v>
      </c>
      <c r="C1806" t="s">
        <v>864</v>
      </c>
      <c r="D1806" t="s">
        <v>3617</v>
      </c>
      <c r="E1806" t="s">
        <v>3620</v>
      </c>
      <c r="F1806">
        <v>1</v>
      </c>
      <c r="G1806" t="s">
        <v>6018</v>
      </c>
      <c r="H1806">
        <v>2019</v>
      </c>
      <c r="I1806" t="s">
        <v>3353</v>
      </c>
      <c r="J1806" t="s">
        <v>6010</v>
      </c>
      <c r="O1806" t="str">
        <f t="shared" si="89"/>
        <v/>
      </c>
      <c r="P1806" s="4">
        <f t="shared" si="90"/>
        <v>10</v>
      </c>
      <c r="Q1806" s="4">
        <v>10</v>
      </c>
      <c r="R1806" s="1">
        <f t="shared" si="91"/>
        <v>1</v>
      </c>
      <c r="S1806">
        <v>1</v>
      </c>
      <c r="U1806" t="str">
        <f t="shared" si="92"/>
        <v>no</v>
      </c>
      <c r="V1806">
        <v>10</v>
      </c>
      <c r="W1806">
        <v>1</v>
      </c>
      <c r="X1806">
        <v>1</v>
      </c>
      <c r="Y1806" t="s">
        <v>6006</v>
      </c>
    </row>
    <row r="1807" spans="1:25" x14ac:dyDescent="0.25">
      <c r="A1807" t="s">
        <v>728</v>
      </c>
      <c r="B1807" t="s">
        <v>728</v>
      </c>
      <c r="C1807" t="s">
        <v>791</v>
      </c>
      <c r="D1807" t="s">
        <v>3621</v>
      </c>
      <c r="E1807" t="s">
        <v>3622</v>
      </c>
      <c r="F1807">
        <v>1</v>
      </c>
      <c r="G1807" t="s">
        <v>6018</v>
      </c>
      <c r="H1807">
        <v>2018</v>
      </c>
      <c r="I1807" t="s">
        <v>3353</v>
      </c>
      <c r="J1807" t="s">
        <v>6010</v>
      </c>
      <c r="O1807" t="str">
        <f t="shared" si="89"/>
        <v/>
      </c>
      <c r="P1807" s="4">
        <f t="shared" si="90"/>
        <v>20</v>
      </c>
      <c r="Q1807" s="4">
        <v>20</v>
      </c>
      <c r="R1807" s="1">
        <f t="shared" si="91"/>
        <v>1</v>
      </c>
      <c r="S1807">
        <v>1</v>
      </c>
      <c r="T1807" t="s">
        <v>11</v>
      </c>
      <c r="U1807" t="str">
        <f t="shared" si="92"/>
        <v>no</v>
      </c>
      <c r="V1807">
        <v>20</v>
      </c>
      <c r="W1807">
        <v>2</v>
      </c>
      <c r="X1807">
        <v>2</v>
      </c>
      <c r="Y1807" t="s">
        <v>6006</v>
      </c>
    </row>
    <row r="1808" spans="1:25" x14ac:dyDescent="0.25">
      <c r="A1808" t="s">
        <v>728</v>
      </c>
      <c r="B1808" t="s">
        <v>728</v>
      </c>
      <c r="C1808" t="s">
        <v>791</v>
      </c>
      <c r="D1808" t="s">
        <v>801</v>
      </c>
      <c r="E1808" t="s">
        <v>3623</v>
      </c>
      <c r="F1808">
        <v>1</v>
      </c>
      <c r="G1808" t="s">
        <v>6018</v>
      </c>
      <c r="H1808">
        <v>2020</v>
      </c>
      <c r="I1808" t="s">
        <v>3353</v>
      </c>
      <c r="J1808" t="s">
        <v>6010</v>
      </c>
      <c r="O1808" t="str">
        <f t="shared" si="89"/>
        <v/>
      </c>
      <c r="P1808" s="4">
        <f t="shared" si="90"/>
        <v>30</v>
      </c>
      <c r="Q1808" s="4">
        <v>30</v>
      </c>
      <c r="R1808" s="1">
        <f t="shared" si="91"/>
        <v>1</v>
      </c>
      <c r="S1808">
        <v>1</v>
      </c>
      <c r="T1808" t="s">
        <v>11</v>
      </c>
      <c r="U1808" t="str">
        <f t="shared" si="92"/>
        <v>no</v>
      </c>
      <c r="V1808">
        <v>30</v>
      </c>
      <c r="W1808">
        <v>2</v>
      </c>
      <c r="X1808">
        <v>2</v>
      </c>
      <c r="Y1808" t="s">
        <v>6006</v>
      </c>
    </row>
    <row r="1809" spans="1:25" x14ac:dyDescent="0.25">
      <c r="A1809" t="s">
        <v>101</v>
      </c>
      <c r="B1809" t="s">
        <v>101</v>
      </c>
      <c r="C1809" t="s">
        <v>279</v>
      </c>
      <c r="D1809" t="s">
        <v>3624</v>
      </c>
      <c r="E1809" t="s">
        <v>3625</v>
      </c>
      <c r="F1809">
        <v>1</v>
      </c>
      <c r="G1809" t="s">
        <v>6018</v>
      </c>
      <c r="H1809">
        <v>2018</v>
      </c>
      <c r="I1809" t="s">
        <v>3353</v>
      </c>
      <c r="J1809" t="s">
        <v>6010</v>
      </c>
      <c r="O1809" t="str">
        <f t="shared" si="89"/>
        <v/>
      </c>
      <c r="P1809" s="4">
        <f t="shared" si="90"/>
        <v>900</v>
      </c>
      <c r="Q1809" s="4">
        <v>900</v>
      </c>
      <c r="R1809" s="1">
        <f t="shared" si="91"/>
        <v>1</v>
      </c>
      <c r="S1809">
        <v>1</v>
      </c>
      <c r="T1809" t="s">
        <v>11</v>
      </c>
      <c r="U1809" t="str">
        <f t="shared" si="92"/>
        <v>no</v>
      </c>
      <c r="V1809">
        <v>900</v>
      </c>
      <c r="W1809">
        <v>1</v>
      </c>
      <c r="X1809">
        <v>1</v>
      </c>
      <c r="Y1809" t="s">
        <v>6006</v>
      </c>
    </row>
    <row r="1810" spans="1:25" x14ac:dyDescent="0.25">
      <c r="A1810" t="s">
        <v>101</v>
      </c>
      <c r="B1810" t="s">
        <v>101</v>
      </c>
      <c r="C1810" t="s">
        <v>154</v>
      </c>
      <c r="D1810" t="s">
        <v>3626</v>
      </c>
      <c r="E1810" t="s">
        <v>3627</v>
      </c>
      <c r="F1810">
        <v>1</v>
      </c>
      <c r="G1810" t="s">
        <v>6018</v>
      </c>
      <c r="H1810">
        <v>2022</v>
      </c>
      <c r="I1810" t="s">
        <v>3353</v>
      </c>
      <c r="J1810" t="s">
        <v>6010</v>
      </c>
      <c r="O1810" t="str">
        <f t="shared" si="89"/>
        <v/>
      </c>
      <c r="P1810" s="4">
        <f t="shared" si="90"/>
        <v>1000</v>
      </c>
      <c r="Q1810" s="4">
        <v>1000</v>
      </c>
      <c r="R1810" s="1">
        <f t="shared" si="91"/>
        <v>1</v>
      </c>
      <c r="S1810">
        <v>1</v>
      </c>
      <c r="T1810" t="s">
        <v>7</v>
      </c>
      <c r="U1810" t="str">
        <f t="shared" si="92"/>
        <v>no</v>
      </c>
      <c r="V1810">
        <v>1000</v>
      </c>
      <c r="W1810">
        <v>1</v>
      </c>
      <c r="X1810">
        <v>1</v>
      </c>
      <c r="Y1810" t="s">
        <v>6006</v>
      </c>
    </row>
    <row r="1811" spans="1:25" x14ac:dyDescent="0.25">
      <c r="A1811" t="s">
        <v>101</v>
      </c>
      <c r="B1811" t="s">
        <v>101</v>
      </c>
      <c r="C1811" t="s">
        <v>154</v>
      </c>
      <c r="D1811" t="s">
        <v>3626</v>
      </c>
      <c r="E1811" t="s">
        <v>3628</v>
      </c>
      <c r="F1811">
        <v>1</v>
      </c>
      <c r="G1811" t="s">
        <v>6018</v>
      </c>
      <c r="H1811">
        <v>2012</v>
      </c>
      <c r="I1811" t="s">
        <v>3353</v>
      </c>
      <c r="J1811" t="s">
        <v>6010</v>
      </c>
      <c r="O1811" t="str">
        <f t="shared" si="89"/>
        <v/>
      </c>
      <c r="P1811" s="4">
        <f t="shared" si="90"/>
        <v>225</v>
      </c>
      <c r="Q1811" s="4">
        <v>225</v>
      </c>
      <c r="R1811" s="1">
        <f t="shared" si="91"/>
        <v>1</v>
      </c>
      <c r="S1811">
        <v>1</v>
      </c>
      <c r="U1811" t="str">
        <f t="shared" si="92"/>
        <v>no</v>
      </c>
      <c r="V1811">
        <v>225</v>
      </c>
      <c r="W1811">
        <v>1</v>
      </c>
      <c r="X1811">
        <v>1</v>
      </c>
      <c r="Y1811" t="s">
        <v>6006</v>
      </c>
    </row>
    <row r="1812" spans="1:25" x14ac:dyDescent="0.25">
      <c r="A1812" t="s">
        <v>1256</v>
      </c>
      <c r="B1812" t="s">
        <v>1262</v>
      </c>
      <c r="C1812" t="s">
        <v>1569</v>
      </c>
      <c r="D1812" t="s">
        <v>3629</v>
      </c>
      <c r="E1812" t="s">
        <v>3630</v>
      </c>
      <c r="F1812">
        <v>1</v>
      </c>
      <c r="G1812" t="s">
        <v>6018</v>
      </c>
      <c r="H1812">
        <v>2019</v>
      </c>
      <c r="I1812" t="s">
        <v>3353</v>
      </c>
      <c r="J1812" t="s">
        <v>6010</v>
      </c>
      <c r="O1812" t="str">
        <f t="shared" si="89"/>
        <v/>
      </c>
      <c r="P1812" s="4">
        <f t="shared" si="90"/>
        <v>80</v>
      </c>
      <c r="Q1812" s="4">
        <v>80</v>
      </c>
      <c r="R1812" s="1">
        <f t="shared" si="91"/>
        <v>1</v>
      </c>
      <c r="S1812">
        <v>1</v>
      </c>
      <c r="T1812" t="s">
        <v>11</v>
      </c>
      <c r="U1812" t="str">
        <f t="shared" si="92"/>
        <v>no</v>
      </c>
      <c r="V1812">
        <v>80</v>
      </c>
      <c r="W1812">
        <v>1</v>
      </c>
      <c r="X1812">
        <v>1</v>
      </c>
      <c r="Y1812" t="s">
        <v>6006</v>
      </c>
    </row>
    <row r="1813" spans="1:25" x14ac:dyDescent="0.25">
      <c r="A1813" t="s">
        <v>728</v>
      </c>
      <c r="B1813" t="s">
        <v>728</v>
      </c>
      <c r="C1813" t="s">
        <v>864</v>
      </c>
      <c r="E1813" t="s">
        <v>3631</v>
      </c>
      <c r="F1813">
        <v>3</v>
      </c>
      <c r="G1813" t="s">
        <v>6020</v>
      </c>
      <c r="H1813">
        <v>2024</v>
      </c>
      <c r="I1813" t="s">
        <v>3353</v>
      </c>
      <c r="J1813" t="s">
        <v>6010</v>
      </c>
      <c r="O1813" t="str">
        <f t="shared" si="89"/>
        <v/>
      </c>
      <c r="P1813" s="4">
        <f t="shared" si="90"/>
        <v>80</v>
      </c>
      <c r="Q1813" s="4">
        <v>80</v>
      </c>
      <c r="R1813" s="1">
        <f t="shared" si="91"/>
        <v>1</v>
      </c>
      <c r="S1813">
        <v>1</v>
      </c>
      <c r="T1813" t="s">
        <v>7</v>
      </c>
      <c r="U1813" t="str">
        <f t="shared" si="92"/>
        <v>no</v>
      </c>
      <c r="V1813">
        <v>80</v>
      </c>
      <c r="Y1813" t="s">
        <v>6006</v>
      </c>
    </row>
    <row r="1814" spans="1:25" x14ac:dyDescent="0.25">
      <c r="A1814" t="s">
        <v>101</v>
      </c>
      <c r="B1814" t="s">
        <v>101</v>
      </c>
      <c r="C1814" t="s">
        <v>279</v>
      </c>
      <c r="D1814" t="s">
        <v>3632</v>
      </c>
      <c r="E1814" t="s">
        <v>3633</v>
      </c>
      <c r="F1814">
        <v>4</v>
      </c>
      <c r="G1814" t="s">
        <v>6021</v>
      </c>
      <c r="H1814">
        <v>2025</v>
      </c>
      <c r="I1814" t="s">
        <v>3353</v>
      </c>
      <c r="J1814" t="s">
        <v>6010</v>
      </c>
      <c r="O1814" t="str">
        <f t="shared" si="89"/>
        <v/>
      </c>
      <c r="P1814" s="4">
        <f t="shared" si="90"/>
        <v>0</v>
      </c>
      <c r="Q1814" s="4"/>
      <c r="R1814" s="1">
        <f t="shared" si="91"/>
        <v>0</v>
      </c>
      <c r="U1814" t="str">
        <f t="shared" si="92"/>
        <v>yes</v>
      </c>
      <c r="Y1814" t="s">
        <v>6006</v>
      </c>
    </row>
    <row r="1815" spans="1:25" x14ac:dyDescent="0.25">
      <c r="A1815" t="s">
        <v>728</v>
      </c>
      <c r="B1815" t="s">
        <v>728</v>
      </c>
      <c r="C1815" t="s">
        <v>728</v>
      </c>
      <c r="E1815" t="s">
        <v>3634</v>
      </c>
      <c r="F1815">
        <v>4</v>
      </c>
      <c r="G1815" t="s">
        <v>6021</v>
      </c>
      <c r="H1815">
        <v>2025</v>
      </c>
      <c r="I1815" t="s">
        <v>3353</v>
      </c>
      <c r="J1815" t="s">
        <v>6010</v>
      </c>
      <c r="O1815" t="str">
        <f t="shared" si="89"/>
        <v/>
      </c>
      <c r="P1815" s="4">
        <f t="shared" si="90"/>
        <v>20</v>
      </c>
      <c r="Q1815" s="4">
        <v>20</v>
      </c>
      <c r="R1815" s="1">
        <f t="shared" si="91"/>
        <v>1</v>
      </c>
      <c r="S1815">
        <v>1</v>
      </c>
      <c r="T1815" t="s">
        <v>7</v>
      </c>
      <c r="U1815" t="str">
        <f t="shared" si="92"/>
        <v>no</v>
      </c>
      <c r="V1815">
        <v>20</v>
      </c>
      <c r="W1815">
        <v>2</v>
      </c>
      <c r="X1815">
        <v>2</v>
      </c>
      <c r="Y1815" t="s">
        <v>6006</v>
      </c>
    </row>
    <row r="1816" spans="1:25" x14ac:dyDescent="0.25">
      <c r="A1816" t="s">
        <v>101</v>
      </c>
      <c r="B1816" t="s">
        <v>101</v>
      </c>
      <c r="C1816" t="s">
        <v>154</v>
      </c>
      <c r="D1816" t="s">
        <v>3635</v>
      </c>
      <c r="E1816" t="s">
        <v>3636</v>
      </c>
      <c r="F1816">
        <v>4</v>
      </c>
      <c r="G1816" t="s">
        <v>6021</v>
      </c>
      <c r="H1816">
        <v>2025</v>
      </c>
      <c r="I1816" t="s">
        <v>3353</v>
      </c>
      <c r="J1816" t="s">
        <v>6010</v>
      </c>
      <c r="O1816" t="str">
        <f t="shared" si="89"/>
        <v/>
      </c>
      <c r="P1816" s="4">
        <f t="shared" si="90"/>
        <v>0</v>
      </c>
      <c r="Q1816" s="4"/>
      <c r="R1816" s="1">
        <f t="shared" si="91"/>
        <v>1</v>
      </c>
      <c r="S1816">
        <v>1</v>
      </c>
      <c r="U1816" t="str">
        <f t="shared" si="92"/>
        <v>no</v>
      </c>
      <c r="W1816">
        <v>1</v>
      </c>
      <c r="Y1816" t="s">
        <v>6006</v>
      </c>
    </row>
    <row r="1817" spans="1:25" x14ac:dyDescent="0.25">
      <c r="A1817" t="s">
        <v>1998</v>
      </c>
      <c r="B1817" t="s">
        <v>1998</v>
      </c>
      <c r="C1817" t="s">
        <v>2081</v>
      </c>
      <c r="E1817" t="s">
        <v>3637</v>
      </c>
      <c r="F1817">
        <v>6</v>
      </c>
      <c r="G1817" t="s">
        <v>5004</v>
      </c>
      <c r="I1817" t="s">
        <v>3353</v>
      </c>
      <c r="J1817" t="s">
        <v>6010</v>
      </c>
      <c r="O1817" t="str">
        <f t="shared" si="89"/>
        <v/>
      </c>
      <c r="P1817" s="4">
        <f t="shared" si="90"/>
        <v>2000</v>
      </c>
      <c r="Q1817" s="4">
        <v>2000</v>
      </c>
      <c r="R1817" s="1">
        <f t="shared" si="91"/>
        <v>1</v>
      </c>
      <c r="S1817">
        <v>1</v>
      </c>
      <c r="U1817" t="str">
        <f t="shared" si="92"/>
        <v>no</v>
      </c>
      <c r="V1817">
        <v>2000</v>
      </c>
      <c r="W1817">
        <v>1</v>
      </c>
      <c r="X1817">
        <v>1</v>
      </c>
      <c r="Y1817" t="s">
        <v>6006</v>
      </c>
    </row>
    <row r="1818" spans="1:25" x14ac:dyDescent="0.25">
      <c r="A1818" t="s">
        <v>728</v>
      </c>
      <c r="B1818" t="s">
        <v>728</v>
      </c>
      <c r="C1818" t="s">
        <v>842</v>
      </c>
      <c r="D1818" t="s">
        <v>43</v>
      </c>
      <c r="E1818" t="s">
        <v>3638</v>
      </c>
      <c r="F1818">
        <v>6</v>
      </c>
      <c r="G1818" t="s">
        <v>5004</v>
      </c>
      <c r="I1818" t="s">
        <v>3353</v>
      </c>
      <c r="J1818" t="s">
        <v>6010</v>
      </c>
      <c r="O1818" t="str">
        <f t="shared" si="89"/>
        <v/>
      </c>
      <c r="P1818" s="4">
        <f t="shared" si="90"/>
        <v>10</v>
      </c>
      <c r="Q1818" s="4">
        <v>10</v>
      </c>
      <c r="R1818" s="1">
        <f t="shared" si="91"/>
        <v>1</v>
      </c>
      <c r="S1818">
        <v>1</v>
      </c>
      <c r="T1818" t="s">
        <v>11</v>
      </c>
      <c r="U1818" t="str">
        <f t="shared" si="92"/>
        <v>no</v>
      </c>
      <c r="V1818">
        <v>10</v>
      </c>
      <c r="W1818">
        <v>1</v>
      </c>
      <c r="X1818">
        <v>1</v>
      </c>
      <c r="Y1818" t="s">
        <v>6006</v>
      </c>
    </row>
    <row r="1819" spans="1:25" x14ac:dyDescent="0.25">
      <c r="A1819" t="s">
        <v>728</v>
      </c>
      <c r="B1819" t="s">
        <v>728</v>
      </c>
      <c r="C1819" t="s">
        <v>842</v>
      </c>
      <c r="D1819" t="s">
        <v>2898</v>
      </c>
      <c r="E1819" t="s">
        <v>3639</v>
      </c>
      <c r="F1819">
        <v>6</v>
      </c>
      <c r="G1819" t="s">
        <v>5004</v>
      </c>
      <c r="I1819" t="s">
        <v>3353</v>
      </c>
      <c r="J1819" t="s">
        <v>6010</v>
      </c>
      <c r="O1819" t="str">
        <f t="shared" si="89"/>
        <v/>
      </c>
      <c r="P1819" s="4">
        <f t="shared" si="90"/>
        <v>10</v>
      </c>
      <c r="Q1819" s="4">
        <v>10</v>
      </c>
      <c r="R1819" s="1">
        <f t="shared" si="91"/>
        <v>0</v>
      </c>
      <c r="T1819" t="s">
        <v>11</v>
      </c>
      <c r="U1819" t="str">
        <f t="shared" si="92"/>
        <v>yes</v>
      </c>
      <c r="X1819">
        <v>1</v>
      </c>
      <c r="Y1819" t="s">
        <v>6006</v>
      </c>
    </row>
    <row r="1820" spans="1:25" x14ac:dyDescent="0.25">
      <c r="A1820" t="s">
        <v>728</v>
      </c>
      <c r="B1820" t="s">
        <v>728</v>
      </c>
      <c r="C1820" t="s">
        <v>791</v>
      </c>
      <c r="D1820" t="s">
        <v>3640</v>
      </c>
      <c r="E1820" t="s">
        <v>3641</v>
      </c>
      <c r="F1820">
        <v>6</v>
      </c>
      <c r="G1820" t="s">
        <v>5004</v>
      </c>
      <c r="I1820" t="s">
        <v>3353</v>
      </c>
      <c r="J1820" t="s">
        <v>6010</v>
      </c>
      <c r="O1820" t="str">
        <f t="shared" si="89"/>
        <v/>
      </c>
      <c r="P1820" s="4">
        <f t="shared" si="90"/>
        <v>30</v>
      </c>
      <c r="Q1820" s="4">
        <v>30</v>
      </c>
      <c r="R1820" s="1">
        <f t="shared" si="91"/>
        <v>1</v>
      </c>
      <c r="S1820">
        <v>1</v>
      </c>
      <c r="T1820" t="s">
        <v>11</v>
      </c>
      <c r="U1820" t="str">
        <f t="shared" si="92"/>
        <v>no</v>
      </c>
      <c r="V1820">
        <v>30</v>
      </c>
      <c r="W1820">
        <v>3</v>
      </c>
      <c r="X1820">
        <v>3</v>
      </c>
      <c r="Y1820" t="s">
        <v>6006</v>
      </c>
    </row>
    <row r="1821" spans="1:25" x14ac:dyDescent="0.25">
      <c r="A1821" t="s">
        <v>728</v>
      </c>
      <c r="B1821" t="s">
        <v>728</v>
      </c>
      <c r="C1821" t="s">
        <v>728</v>
      </c>
      <c r="E1821" t="s">
        <v>3642</v>
      </c>
      <c r="F1821">
        <v>6</v>
      </c>
      <c r="G1821" t="s">
        <v>5004</v>
      </c>
      <c r="I1821" t="s">
        <v>3353</v>
      </c>
      <c r="J1821" t="s">
        <v>6010</v>
      </c>
      <c r="O1821" t="str">
        <f t="shared" si="89"/>
        <v/>
      </c>
      <c r="P1821" s="4">
        <f t="shared" si="90"/>
        <v>10</v>
      </c>
      <c r="Q1821" s="4">
        <v>10</v>
      </c>
      <c r="R1821" s="1">
        <f t="shared" si="91"/>
        <v>0</v>
      </c>
      <c r="T1821" t="s">
        <v>11</v>
      </c>
      <c r="U1821" t="str">
        <f t="shared" si="92"/>
        <v>yes</v>
      </c>
      <c r="X1821">
        <v>1</v>
      </c>
      <c r="Y1821" t="s">
        <v>6006</v>
      </c>
    </row>
    <row r="1822" spans="1:25" x14ac:dyDescent="0.25">
      <c r="A1822" t="s">
        <v>728</v>
      </c>
      <c r="B1822" t="s">
        <v>728</v>
      </c>
      <c r="C1822" t="s">
        <v>791</v>
      </c>
      <c r="E1822" t="s">
        <v>3643</v>
      </c>
      <c r="F1822">
        <v>6</v>
      </c>
      <c r="G1822" t="s">
        <v>5004</v>
      </c>
      <c r="I1822" t="s">
        <v>3353</v>
      </c>
      <c r="J1822" t="s">
        <v>6010</v>
      </c>
      <c r="O1822" t="str">
        <f t="shared" si="89"/>
        <v/>
      </c>
      <c r="P1822" s="4">
        <f t="shared" si="90"/>
        <v>10</v>
      </c>
      <c r="Q1822" s="4">
        <v>10</v>
      </c>
      <c r="R1822" s="1">
        <f t="shared" si="91"/>
        <v>0</v>
      </c>
      <c r="T1822" t="s">
        <v>11</v>
      </c>
      <c r="U1822" t="str">
        <f t="shared" si="92"/>
        <v>yes</v>
      </c>
      <c r="X1822">
        <v>1</v>
      </c>
      <c r="Y1822" t="s">
        <v>6006</v>
      </c>
    </row>
    <row r="1823" spans="1:25" x14ac:dyDescent="0.25">
      <c r="A1823" t="s">
        <v>728</v>
      </c>
      <c r="B1823" t="s">
        <v>728</v>
      </c>
      <c r="C1823" t="s">
        <v>728</v>
      </c>
      <c r="D1823" t="s">
        <v>783</v>
      </c>
      <c r="E1823" t="s">
        <v>3644</v>
      </c>
      <c r="F1823">
        <v>6</v>
      </c>
      <c r="G1823" t="s">
        <v>5004</v>
      </c>
      <c r="I1823" t="s">
        <v>3353</v>
      </c>
      <c r="J1823" t="s">
        <v>6010</v>
      </c>
      <c r="O1823" t="str">
        <f t="shared" si="89"/>
        <v/>
      </c>
      <c r="P1823" s="4">
        <f t="shared" si="90"/>
        <v>10</v>
      </c>
      <c r="Q1823" s="4">
        <v>10</v>
      </c>
      <c r="R1823" s="1">
        <f t="shared" si="91"/>
        <v>1</v>
      </c>
      <c r="S1823">
        <v>1</v>
      </c>
      <c r="T1823" t="s">
        <v>11</v>
      </c>
      <c r="U1823" t="str">
        <f t="shared" si="92"/>
        <v>no</v>
      </c>
      <c r="V1823">
        <v>10</v>
      </c>
      <c r="W1823">
        <v>1</v>
      </c>
      <c r="X1823">
        <v>1</v>
      </c>
      <c r="Y1823" t="s">
        <v>6006</v>
      </c>
    </row>
    <row r="1824" spans="1:25" x14ac:dyDescent="0.25">
      <c r="A1824" t="s">
        <v>728</v>
      </c>
      <c r="B1824" t="s">
        <v>728</v>
      </c>
      <c r="C1824" t="s">
        <v>842</v>
      </c>
      <c r="D1824" t="s">
        <v>3645</v>
      </c>
      <c r="E1824" t="s">
        <v>3646</v>
      </c>
      <c r="F1824">
        <v>6</v>
      </c>
      <c r="G1824" t="s">
        <v>5004</v>
      </c>
      <c r="I1824" t="s">
        <v>3353</v>
      </c>
      <c r="J1824" t="s">
        <v>6010</v>
      </c>
      <c r="O1824" t="str">
        <f t="shared" si="89"/>
        <v/>
      </c>
      <c r="P1824" s="4">
        <f t="shared" si="90"/>
        <v>10</v>
      </c>
      <c r="Q1824" s="4">
        <v>10</v>
      </c>
      <c r="R1824" s="1">
        <f t="shared" si="91"/>
        <v>1</v>
      </c>
      <c r="S1824">
        <v>1</v>
      </c>
      <c r="T1824" t="s">
        <v>11</v>
      </c>
      <c r="U1824" t="str">
        <f t="shared" si="92"/>
        <v>no</v>
      </c>
      <c r="V1824">
        <v>10</v>
      </c>
      <c r="W1824">
        <v>1</v>
      </c>
      <c r="X1824">
        <v>1</v>
      </c>
      <c r="Y1824" t="s">
        <v>6006</v>
      </c>
    </row>
    <row r="1825" spans="1:25" x14ac:dyDescent="0.25">
      <c r="A1825" t="s">
        <v>728</v>
      </c>
      <c r="B1825" t="s">
        <v>728</v>
      </c>
      <c r="C1825" t="s">
        <v>728</v>
      </c>
      <c r="E1825" t="s">
        <v>3647</v>
      </c>
      <c r="F1825">
        <v>6</v>
      </c>
      <c r="G1825" t="s">
        <v>5004</v>
      </c>
      <c r="H1825">
        <v>2023</v>
      </c>
      <c r="I1825" t="s">
        <v>3353</v>
      </c>
      <c r="J1825" t="s">
        <v>6010</v>
      </c>
      <c r="O1825" t="str">
        <f t="shared" ref="O1825:O1832" si="93">IF(Y1825="ja","Local partner","")</f>
        <v/>
      </c>
      <c r="P1825" s="4">
        <f t="shared" si="90"/>
        <v>120</v>
      </c>
      <c r="Q1825" s="4">
        <v>120</v>
      </c>
      <c r="R1825" s="1">
        <f t="shared" si="91"/>
        <v>1</v>
      </c>
      <c r="S1825">
        <v>1</v>
      </c>
      <c r="T1825" t="s">
        <v>7</v>
      </c>
      <c r="U1825" t="str">
        <f t="shared" si="92"/>
        <v>no</v>
      </c>
      <c r="V1825">
        <v>120</v>
      </c>
      <c r="W1825">
        <v>2</v>
      </c>
      <c r="X1825">
        <v>2</v>
      </c>
      <c r="Y1825" t="s">
        <v>6006</v>
      </c>
    </row>
    <row r="1826" spans="1:25" x14ac:dyDescent="0.25">
      <c r="A1826" t="s">
        <v>728</v>
      </c>
      <c r="B1826" t="s">
        <v>728</v>
      </c>
      <c r="C1826" t="s">
        <v>859</v>
      </c>
      <c r="E1826" t="s">
        <v>3648</v>
      </c>
      <c r="F1826">
        <v>6</v>
      </c>
      <c r="G1826" t="s">
        <v>5004</v>
      </c>
      <c r="I1826" t="s">
        <v>3353</v>
      </c>
      <c r="J1826" t="s">
        <v>6010</v>
      </c>
      <c r="O1826" t="str">
        <f t="shared" si="93"/>
        <v/>
      </c>
      <c r="P1826" s="4">
        <f t="shared" si="90"/>
        <v>10</v>
      </c>
      <c r="Q1826" s="4">
        <v>10</v>
      </c>
      <c r="R1826" s="1">
        <f t="shared" si="91"/>
        <v>1</v>
      </c>
      <c r="S1826">
        <v>1</v>
      </c>
      <c r="T1826" t="s">
        <v>11</v>
      </c>
      <c r="U1826" t="str">
        <f t="shared" si="92"/>
        <v>no</v>
      </c>
      <c r="V1826">
        <v>10</v>
      </c>
      <c r="W1826">
        <v>1</v>
      </c>
      <c r="X1826">
        <v>1</v>
      </c>
      <c r="Y1826" t="s">
        <v>6006</v>
      </c>
    </row>
    <row r="1827" spans="1:25" x14ac:dyDescent="0.25">
      <c r="A1827" t="s">
        <v>0</v>
      </c>
      <c r="B1827" t="s">
        <v>0</v>
      </c>
      <c r="C1827" t="s">
        <v>5975</v>
      </c>
      <c r="E1827" t="s">
        <v>3649</v>
      </c>
      <c r="F1827">
        <v>6</v>
      </c>
      <c r="G1827" t="s">
        <v>5004</v>
      </c>
      <c r="I1827" t="s">
        <v>3353</v>
      </c>
      <c r="J1827" t="s">
        <v>6010</v>
      </c>
      <c r="O1827" t="str">
        <f t="shared" si="93"/>
        <v/>
      </c>
      <c r="P1827" s="4">
        <f t="shared" si="90"/>
        <v>10</v>
      </c>
      <c r="Q1827" s="4">
        <v>10</v>
      </c>
      <c r="R1827" s="1">
        <f t="shared" si="91"/>
        <v>1</v>
      </c>
      <c r="S1827">
        <v>1</v>
      </c>
      <c r="T1827" t="s">
        <v>11</v>
      </c>
      <c r="U1827" t="str">
        <f t="shared" si="92"/>
        <v>no</v>
      </c>
      <c r="V1827">
        <v>10</v>
      </c>
      <c r="W1827">
        <v>1</v>
      </c>
      <c r="X1827">
        <v>1</v>
      </c>
      <c r="Y1827" t="s">
        <v>6006</v>
      </c>
    </row>
    <row r="1828" spans="1:25" x14ac:dyDescent="0.25">
      <c r="A1828" t="s">
        <v>1256</v>
      </c>
      <c r="B1828" t="s">
        <v>1262</v>
      </c>
      <c r="C1828" t="s">
        <v>1551</v>
      </c>
      <c r="D1828" t="s">
        <v>1552</v>
      </c>
      <c r="E1828" t="s">
        <v>3650</v>
      </c>
      <c r="F1828">
        <v>6</v>
      </c>
      <c r="G1828" t="s">
        <v>5004</v>
      </c>
      <c r="I1828" t="s">
        <v>3353</v>
      </c>
      <c r="J1828" t="s">
        <v>6010</v>
      </c>
      <c r="O1828" t="str">
        <f t="shared" si="93"/>
        <v/>
      </c>
      <c r="P1828" s="4">
        <f t="shared" si="90"/>
        <v>90</v>
      </c>
      <c r="Q1828" s="4">
        <v>90</v>
      </c>
      <c r="R1828" s="1">
        <f t="shared" si="91"/>
        <v>1</v>
      </c>
      <c r="S1828">
        <v>1</v>
      </c>
      <c r="T1828" t="s">
        <v>11</v>
      </c>
      <c r="U1828" t="str">
        <f t="shared" si="92"/>
        <v>no</v>
      </c>
      <c r="V1828">
        <v>90</v>
      </c>
      <c r="W1828">
        <v>1</v>
      </c>
      <c r="X1828">
        <v>1</v>
      </c>
      <c r="Y1828" t="s">
        <v>6006</v>
      </c>
    </row>
    <row r="1829" spans="1:25" x14ac:dyDescent="0.25">
      <c r="A1829" t="s">
        <v>101</v>
      </c>
      <c r="B1829" t="s">
        <v>101</v>
      </c>
      <c r="C1829" t="s">
        <v>224</v>
      </c>
      <c r="D1829" t="s">
        <v>3606</v>
      </c>
      <c r="E1829" t="s">
        <v>3651</v>
      </c>
      <c r="F1829">
        <v>6</v>
      </c>
      <c r="G1829" t="s">
        <v>5004</v>
      </c>
      <c r="I1829" t="s">
        <v>3353</v>
      </c>
      <c r="J1829" t="s">
        <v>6010</v>
      </c>
      <c r="O1829" t="str">
        <f t="shared" si="93"/>
        <v/>
      </c>
      <c r="P1829" s="4">
        <f t="shared" si="90"/>
        <v>0</v>
      </c>
      <c r="Q1829" s="4"/>
      <c r="R1829" s="1">
        <f t="shared" si="91"/>
        <v>0</v>
      </c>
      <c r="U1829" t="str">
        <f t="shared" si="92"/>
        <v>yes</v>
      </c>
      <c r="Y1829" t="s">
        <v>6006</v>
      </c>
    </row>
    <row r="1830" spans="1:25" x14ac:dyDescent="0.25">
      <c r="A1830" t="s">
        <v>101</v>
      </c>
      <c r="B1830" t="s">
        <v>101</v>
      </c>
      <c r="C1830" t="s">
        <v>224</v>
      </c>
      <c r="D1830" t="s">
        <v>3652</v>
      </c>
      <c r="E1830" t="s">
        <v>3653</v>
      </c>
      <c r="F1830">
        <v>6</v>
      </c>
      <c r="G1830" t="s">
        <v>5004</v>
      </c>
      <c r="I1830" t="s">
        <v>3353</v>
      </c>
      <c r="J1830" t="s">
        <v>6010</v>
      </c>
      <c r="O1830" t="str">
        <f t="shared" si="93"/>
        <v/>
      </c>
      <c r="P1830" s="4">
        <f t="shared" si="90"/>
        <v>80</v>
      </c>
      <c r="Q1830" s="4">
        <v>80</v>
      </c>
      <c r="R1830" s="1">
        <f t="shared" si="91"/>
        <v>1</v>
      </c>
      <c r="S1830">
        <v>1</v>
      </c>
      <c r="T1830" t="s">
        <v>11</v>
      </c>
      <c r="U1830" t="str">
        <f t="shared" si="92"/>
        <v>no</v>
      </c>
      <c r="V1830">
        <v>80</v>
      </c>
      <c r="W1830">
        <v>1</v>
      </c>
      <c r="X1830">
        <v>1</v>
      </c>
      <c r="Y1830" t="s">
        <v>6006</v>
      </c>
    </row>
    <row r="1831" spans="1:25" x14ac:dyDescent="0.25">
      <c r="A1831" t="s">
        <v>101</v>
      </c>
      <c r="B1831" t="s">
        <v>101</v>
      </c>
      <c r="C1831" t="s">
        <v>279</v>
      </c>
      <c r="D1831" t="s">
        <v>3594</v>
      </c>
      <c r="E1831" t="s">
        <v>3654</v>
      </c>
      <c r="F1831">
        <v>7</v>
      </c>
      <c r="G1831" t="s">
        <v>6019</v>
      </c>
      <c r="H1831">
        <v>2016</v>
      </c>
      <c r="I1831" t="s">
        <v>3353</v>
      </c>
      <c r="J1831" t="s">
        <v>6010</v>
      </c>
      <c r="O1831" t="str">
        <f t="shared" si="93"/>
        <v/>
      </c>
      <c r="P1831" s="4">
        <f t="shared" si="90"/>
        <v>0</v>
      </c>
      <c r="Q1831" s="4">
        <v>-225</v>
      </c>
      <c r="R1831" s="1">
        <f t="shared" si="91"/>
        <v>1</v>
      </c>
      <c r="S1831">
        <v>1</v>
      </c>
      <c r="U1831" t="str">
        <f t="shared" si="92"/>
        <v>no</v>
      </c>
      <c r="V1831">
        <v>-225</v>
      </c>
      <c r="W1831">
        <v>-1</v>
      </c>
      <c r="X1831">
        <v>-1</v>
      </c>
      <c r="Y1831" t="s">
        <v>6006</v>
      </c>
    </row>
    <row r="1832" spans="1:25" x14ac:dyDescent="0.25">
      <c r="A1832" t="s">
        <v>101</v>
      </c>
      <c r="B1832" t="s">
        <v>101</v>
      </c>
      <c r="C1832" t="s">
        <v>154</v>
      </c>
      <c r="D1832" t="s">
        <v>3626</v>
      </c>
      <c r="E1832" t="s">
        <v>3655</v>
      </c>
      <c r="F1832">
        <v>7</v>
      </c>
      <c r="G1832" t="s">
        <v>6019</v>
      </c>
      <c r="H1832">
        <v>2022</v>
      </c>
      <c r="I1832" t="s">
        <v>3353</v>
      </c>
      <c r="J1832" t="s">
        <v>6010</v>
      </c>
      <c r="O1832" t="str">
        <f t="shared" si="93"/>
        <v/>
      </c>
      <c r="P1832" s="4">
        <f t="shared" si="90"/>
        <v>0</v>
      </c>
      <c r="Q1832" s="4">
        <v>-225</v>
      </c>
      <c r="R1832" s="1">
        <f t="shared" si="91"/>
        <v>1</v>
      </c>
      <c r="S1832">
        <v>1</v>
      </c>
      <c r="U1832" t="str">
        <f t="shared" si="92"/>
        <v>no</v>
      </c>
      <c r="V1832">
        <v>-225</v>
      </c>
      <c r="W1832">
        <v>-1</v>
      </c>
      <c r="X1832">
        <v>-1</v>
      </c>
      <c r="Y1832" t="s">
        <v>6006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topLeftCell="A1784" workbookViewId="0">
      <selection activeCell="H1784" sqref="H1:H1048576"/>
    </sheetView>
  </sheetViews>
  <sheetFormatPr defaultRowHeight="15" x14ac:dyDescent="0.25"/>
  <cols>
    <col min="3" max="3" width="13.28515625" customWidth="1"/>
    <col min="5" max="5" width="9" customWidth="1"/>
  </cols>
  <sheetData>
    <row r="1" spans="1:14" x14ac:dyDescent="0.25">
      <c r="A1" t="str">
        <f>EC_projects_original!A1</f>
        <v>province</v>
      </c>
      <c r="B1" t="str">
        <f>EC_projects_original!B1</f>
        <v>RES-region</v>
      </c>
      <c r="C1" t="str">
        <f>EC_projects_original!C1</f>
        <v>municipality</v>
      </c>
      <c r="D1" t="s">
        <v>5582</v>
      </c>
      <c r="E1" t="str">
        <f>EC_projects_original!D1</f>
        <v>place</v>
      </c>
      <c r="F1" t="str">
        <f>EC_projects_original!E1</f>
        <v>project_name</v>
      </c>
      <c r="G1" t="str">
        <f>EC_projects_original!G1</f>
        <v>status</v>
      </c>
      <c r="H1" t="str">
        <f>EC_projects_original!H1</f>
        <v>realisation_year</v>
      </c>
      <c r="I1" t="str">
        <f>EC_projects_original!I1</f>
        <v>asset_type</v>
      </c>
      <c r="J1" t="str">
        <f>EC_projects_original!J1</f>
        <v>asset_type_detail</v>
      </c>
      <c r="K1" t="str">
        <f>EC_projects_original!K1</f>
        <v>community_type</v>
      </c>
      <c r="L1" t="str">
        <f>EC_projects_original!L1</f>
        <v>community_name</v>
      </c>
      <c r="M1" t="str">
        <f>EC_projects_original!P1</f>
        <v>power_kW</v>
      </c>
      <c r="N1" t="str">
        <f>EC_projects_original!R1</f>
        <v>ownership_perc_original</v>
      </c>
    </row>
    <row r="2" spans="1:14" x14ac:dyDescent="0.25">
      <c r="A2" t="str">
        <f>EC_projects_original!A2</f>
        <v>Drenthe</v>
      </c>
      <c r="B2" t="str">
        <f>EC_projects_original!B2</f>
        <v>Drenthe</v>
      </c>
      <c r="C2" t="str">
        <f>EC_projects_original!C2</f>
        <v>Aa en Hunze</v>
      </c>
      <c r="D2" t="str" cm="1">
        <f t="array" ref="D2">_xlfn.IFNA(INDEX(municipalities!B:B, MATCH(EC_projects!C2,municipalities!C:C,0),0),"unknown")</f>
        <v>GM1680</v>
      </c>
      <c r="E2" t="str">
        <f>EC_projects_original!D2</f>
        <v>Eleveld</v>
      </c>
      <c r="F2" t="str">
        <f>EC_projects_original!E2</f>
        <v xml:space="preserve">EC De Broekstreek/ Ecomarke Eleveld </v>
      </c>
      <c r="G2" t="str">
        <f>EC_projects_original!G2</f>
        <v>realized</v>
      </c>
      <c r="H2">
        <f>EC_projects_original!H2</f>
        <v>2023</v>
      </c>
      <c r="I2" t="str">
        <f>EC_projects_original!I2</f>
        <v>PV</v>
      </c>
      <c r="J2" t="str">
        <f>EC_projects_original!J2</f>
        <v>rooftop</v>
      </c>
      <c r="K2" t="str">
        <f>EC_projects_original!K2</f>
        <v>lokale coöperatie</v>
      </c>
      <c r="L2" t="str">
        <f>EC_projects_original!L2</f>
        <v>EC Broekstreek</v>
      </c>
      <c r="M2">
        <f>EC_projects_original!P2</f>
        <v>59.5</v>
      </c>
      <c r="N2">
        <f>EC_projects_original!R2</f>
        <v>1</v>
      </c>
    </row>
    <row r="3" spans="1:14" x14ac:dyDescent="0.25">
      <c r="A3" t="str">
        <f>EC_projects_original!A3</f>
        <v>Drenthe</v>
      </c>
      <c r="B3" t="str">
        <f>EC_projects_original!B3</f>
        <v>Drenthe</v>
      </c>
      <c r="C3" t="str">
        <f>EC_projects_original!C3</f>
        <v>Assen</v>
      </c>
      <c r="D3" t="str" cm="1">
        <f t="array" ref="D3">_xlfn.IFNA(INDEX(municipalities!B:B, MATCH(EC_projects!C3,municipalities!C:C,0),0),"unknown")</f>
        <v>GM0106</v>
      </c>
      <c r="E3">
        <f>EC_projects_original!D3</f>
        <v>0</v>
      </c>
      <c r="F3" t="str">
        <f>EC_projects_original!E3</f>
        <v xml:space="preserve">DuurzaamAssen/ zonnedak warenhuis Vanderveen I </v>
      </c>
      <c r="G3" t="str">
        <f>EC_projects_original!G3</f>
        <v>realized</v>
      </c>
      <c r="H3">
        <f>EC_projects_original!H3</f>
        <v>2017</v>
      </c>
      <c r="I3" t="str">
        <f>EC_projects_original!I3</f>
        <v>PV</v>
      </c>
      <c r="J3" t="str">
        <f>EC_projects_original!J3</f>
        <v>rooftop</v>
      </c>
      <c r="K3" t="str">
        <f>EC_projects_original!K3</f>
        <v>lokale coöperatie</v>
      </c>
      <c r="L3" t="str">
        <f>EC_projects_original!L3</f>
        <v>DuurzaamAssen</v>
      </c>
      <c r="M3">
        <f>EC_projects_original!P3</f>
        <v>55.38</v>
      </c>
      <c r="N3">
        <f>EC_projects_original!R3</f>
        <v>1</v>
      </c>
    </row>
    <row r="4" spans="1:14" x14ac:dyDescent="0.25">
      <c r="A4" t="str">
        <f>EC_projects_original!A4</f>
        <v>Drenthe</v>
      </c>
      <c r="B4" t="str">
        <f>EC_projects_original!B4</f>
        <v>Drenthe</v>
      </c>
      <c r="C4" t="str">
        <f>EC_projects_original!C4</f>
        <v>Assen</v>
      </c>
      <c r="D4" t="str" cm="1">
        <f t="array" ref="D4">_xlfn.IFNA(INDEX(municipalities!B:B, MATCH(EC_projects!C4,municipalities!C:C,0),0),"unknown")</f>
        <v>GM0106</v>
      </c>
      <c r="E4">
        <f>EC_projects_original!D4</f>
        <v>0</v>
      </c>
      <c r="F4" t="str">
        <f>EC_projects_original!E4</f>
        <v>DuurzaamAssen/ Zonnemaat 1</v>
      </c>
      <c r="G4" t="str">
        <f>EC_projects_original!G4</f>
        <v>realized</v>
      </c>
      <c r="H4">
        <f>EC_projects_original!H4</f>
        <v>2020</v>
      </c>
      <c r="I4" t="str">
        <f>EC_projects_original!I4</f>
        <v>PV</v>
      </c>
      <c r="J4" t="str">
        <f>EC_projects_original!J4</f>
        <v>rooftop</v>
      </c>
      <c r="K4" t="str">
        <f>EC_projects_original!K4</f>
        <v>lokale coöperatie</v>
      </c>
      <c r="L4" t="str">
        <f>EC_projects_original!L4</f>
        <v>DuurzaamAssen</v>
      </c>
      <c r="M4">
        <f>EC_projects_original!P4</f>
        <v>108.78</v>
      </c>
      <c r="N4">
        <f>EC_projects_original!R4</f>
        <v>1</v>
      </c>
    </row>
    <row r="5" spans="1:14" x14ac:dyDescent="0.25">
      <c r="A5" t="str">
        <f>EC_projects_original!A5</f>
        <v>Drenthe</v>
      </c>
      <c r="B5" t="str">
        <f>EC_projects_original!B5</f>
        <v>Drenthe</v>
      </c>
      <c r="C5" t="str">
        <f>EC_projects_original!C5</f>
        <v>Assen</v>
      </c>
      <c r="D5" t="str" cm="1">
        <f t="array" ref="D5">_xlfn.IFNA(INDEX(municipalities!B:B, MATCH(EC_projects!C5,municipalities!C:C,0),0),"unknown")</f>
        <v>GM0106</v>
      </c>
      <c r="E5">
        <f>EC_projects_original!D5</f>
        <v>0</v>
      </c>
      <c r="F5" t="str">
        <f>EC_projects_original!E5</f>
        <v>GrunnegerPower VVE zonnecoach/ zonnedak  'Milvhuys' (Assen)</v>
      </c>
      <c r="G5" t="str">
        <f>EC_projects_original!G5</f>
        <v>realized</v>
      </c>
      <c r="H5">
        <f>EC_projects_original!H5</f>
        <v>2018</v>
      </c>
      <c r="I5" t="str">
        <f>EC_projects_original!I5</f>
        <v>PV</v>
      </c>
      <c r="J5" t="str">
        <f>EC_projects_original!J5</f>
        <v>rooftop</v>
      </c>
      <c r="K5" t="str">
        <f>EC_projects_original!K5</f>
        <v>lokale coöperatie</v>
      </c>
      <c r="L5" t="str">
        <f>EC_projects_original!L5</f>
        <v>GrunnegerPower</v>
      </c>
      <c r="M5">
        <f>EC_projects_original!P5</f>
        <v>26.04</v>
      </c>
      <c r="N5">
        <f>EC_projects_original!R5</f>
        <v>0</v>
      </c>
    </row>
    <row r="6" spans="1:14" x14ac:dyDescent="0.25">
      <c r="A6" t="str">
        <f>EC_projects_original!A6</f>
        <v>Drenthe</v>
      </c>
      <c r="B6" t="str">
        <f>EC_projects_original!B6</f>
        <v>Drenthe</v>
      </c>
      <c r="C6" t="str">
        <f>EC_projects_original!C6</f>
        <v xml:space="preserve">Assen </v>
      </c>
      <c r="D6" t="str" cm="1">
        <f t="array" ref="D6">_xlfn.IFNA(INDEX(municipalities!B:B, MATCH(EC_projects!C6,municipalities!C:C,0),0),"unknown")</f>
        <v>unknown</v>
      </c>
      <c r="E6" t="str">
        <f>EC_projects_original!D6</f>
        <v>Greencrowd</v>
      </c>
      <c r="F6" t="str">
        <f>EC_projects_original!E6</f>
        <v xml:space="preserve">Greencrowd/ 1894 Energiecollectief </v>
      </c>
      <c r="G6" t="str">
        <f>EC_projects_original!G6</f>
        <v>realized</v>
      </c>
      <c r="H6">
        <f>EC_projects_original!H6</f>
        <v>2013</v>
      </c>
      <c r="I6" t="str">
        <f>EC_projects_original!I6</f>
        <v>PV</v>
      </c>
      <c r="J6" t="str">
        <f>EC_projects_original!J6</f>
        <v>rooftop</v>
      </c>
      <c r="K6" t="str">
        <f>EC_projects_original!K6</f>
        <v>participatie/ crowdfunding</v>
      </c>
      <c r="L6" t="str">
        <f>EC_projects_original!L6</f>
        <v>crowdfunding</v>
      </c>
      <c r="M6">
        <f>EC_projects_original!P6</f>
        <v>21.06</v>
      </c>
      <c r="N6">
        <f>EC_projects_original!R6</f>
        <v>0</v>
      </c>
    </row>
    <row r="7" spans="1:14" x14ac:dyDescent="0.25">
      <c r="A7" t="str">
        <f>EC_projects_original!A7</f>
        <v>Drenthe</v>
      </c>
      <c r="B7" t="str">
        <f>EC_projects_original!B7</f>
        <v>Drenthe</v>
      </c>
      <c r="C7" t="str">
        <f>EC_projects_original!C7</f>
        <v>Coevorden</v>
      </c>
      <c r="D7" t="str" cm="1">
        <f t="array" ref="D7">_xlfn.IFNA(INDEX(municipalities!B:B, MATCH(EC_projects!C7,municipalities!C:C,0),0),"unknown")</f>
        <v>GM0109</v>
      </c>
      <c r="E7" t="str">
        <f>EC_projects_original!D7</f>
        <v>Gees</v>
      </c>
      <c r="F7" t="str">
        <f>EC_projects_original!E7</f>
        <v>Geeserstroom/ zonnedak Gees (PCR)</v>
      </c>
      <c r="G7" t="str">
        <f>EC_projects_original!G7</f>
        <v>realized</v>
      </c>
      <c r="H7">
        <f>EC_projects_original!H7</f>
        <v>2019</v>
      </c>
      <c r="I7" t="str">
        <f>EC_projects_original!I7</f>
        <v>PV</v>
      </c>
      <c r="J7" t="str">
        <f>EC_projects_original!J7</f>
        <v>rooftop</v>
      </c>
      <c r="K7" t="str">
        <f>EC_projects_original!K7</f>
        <v>lokale coöperatie</v>
      </c>
      <c r="L7" t="str">
        <f>EC_projects_original!L7</f>
        <v xml:space="preserve">Geeserstroom </v>
      </c>
      <c r="M7">
        <f>EC_projects_original!P7</f>
        <v>60</v>
      </c>
      <c r="N7">
        <f>EC_projects_original!R7</f>
        <v>1</v>
      </c>
    </row>
    <row r="8" spans="1:14" x14ac:dyDescent="0.25">
      <c r="A8" t="str">
        <f>EC_projects_original!A8</f>
        <v>Drenthe</v>
      </c>
      <c r="B8" t="str">
        <f>EC_projects_original!B8</f>
        <v>Drenthe</v>
      </c>
      <c r="C8" t="str">
        <f>EC_projects_original!C8</f>
        <v>Coevorden</v>
      </c>
      <c r="D8" t="str" cm="1">
        <f t="array" ref="D8">_xlfn.IFNA(INDEX(municipalities!B:B, MATCH(EC_projects!C8,municipalities!C:C,0),0),"unknown")</f>
        <v>GM0109</v>
      </c>
      <c r="E8" t="str">
        <f>EC_projects_original!D8</f>
        <v>Noord-Sleen</v>
      </c>
      <c r="F8" t="str">
        <f>EC_projects_original!E8</f>
        <v>Um Zunst/ zonnedak (PCR)</v>
      </c>
      <c r="G8" t="str">
        <f>EC_projects_original!G8</f>
        <v>realized</v>
      </c>
      <c r="H8">
        <f>EC_projects_original!H8</f>
        <v>2017</v>
      </c>
      <c r="I8" t="str">
        <f>EC_projects_original!I8</f>
        <v>PV</v>
      </c>
      <c r="J8" t="str">
        <f>EC_projects_original!J8</f>
        <v>rooftop</v>
      </c>
      <c r="K8" t="str">
        <f>EC_projects_original!K8</f>
        <v>lokale coöperatie</v>
      </c>
      <c r="L8" t="str">
        <f>EC_projects_original!L8</f>
        <v>Um Zunst</v>
      </c>
      <c r="M8">
        <f>EC_projects_original!P8</f>
        <v>44.444444444444443</v>
      </c>
      <c r="N8">
        <f>EC_projects_original!R8</f>
        <v>1</v>
      </c>
    </row>
    <row r="9" spans="1:14" x14ac:dyDescent="0.25">
      <c r="A9" t="str">
        <f>EC_projects_original!A9</f>
        <v>Drenthe</v>
      </c>
      <c r="B9" t="str">
        <f>EC_projects_original!B9</f>
        <v>Drenthe</v>
      </c>
      <c r="C9" t="str">
        <f>EC_projects_original!C9</f>
        <v>De Wolden</v>
      </c>
      <c r="D9" t="str" cm="1">
        <f t="array" ref="D9">_xlfn.IFNA(INDEX(municipalities!B:B, MATCH(EC_projects!C9,municipalities!C:C,0),0),"unknown")</f>
        <v>GM1690</v>
      </c>
      <c r="E9" t="str">
        <f>EC_projects_original!D9</f>
        <v>Ruinen</v>
      </c>
      <c r="F9" t="str">
        <f>EC_projects_original!E9</f>
        <v>DuurzaamRuinen/ zonnedak Lubbinge  (SCE)</v>
      </c>
      <c r="G9" t="str">
        <f>EC_projects_original!G9</f>
        <v>realized</v>
      </c>
      <c r="H9">
        <f>EC_projects_original!H9</f>
        <v>2022</v>
      </c>
      <c r="I9" t="str">
        <f>EC_projects_original!I9</f>
        <v>PV</v>
      </c>
      <c r="J9" t="str">
        <f>EC_projects_original!J9</f>
        <v>rooftop</v>
      </c>
      <c r="K9" t="str">
        <f>EC_projects_original!K9</f>
        <v>lokale coöperatie</v>
      </c>
      <c r="L9" t="str">
        <f>EC_projects_original!L9</f>
        <v>DuurzaamRuinen</v>
      </c>
      <c r="M9">
        <f>EC_projects_original!P9</f>
        <v>66</v>
      </c>
      <c r="N9">
        <f>EC_projects_original!R9</f>
        <v>1</v>
      </c>
    </row>
    <row r="10" spans="1:14" x14ac:dyDescent="0.25">
      <c r="A10" t="str">
        <f>EC_projects_original!A10</f>
        <v>Drenthe</v>
      </c>
      <c r="B10" t="str">
        <f>EC_projects_original!B10</f>
        <v>Drenthe</v>
      </c>
      <c r="C10" t="str">
        <f>EC_projects_original!C10</f>
        <v>De Wolden</v>
      </c>
      <c r="D10" t="str" cm="1">
        <f t="array" ref="D10">_xlfn.IFNA(INDEX(municipalities!B:B, MATCH(EC_projects!C10,municipalities!C:C,0),0),"unknown")</f>
        <v>GM1690</v>
      </c>
      <c r="E10" t="str">
        <f>EC_projects_original!D10</f>
        <v>Ansen</v>
      </c>
      <c r="F10" t="str">
        <f>EC_projects_original!E10</f>
        <v>EnergieKansen/ zonnedak De Potstal (Rheebruggen 1)</v>
      </c>
      <c r="G10" t="str">
        <f>EC_projects_original!G10</f>
        <v>realized</v>
      </c>
      <c r="H10">
        <f>EC_projects_original!H10</f>
        <v>2015</v>
      </c>
      <c r="I10" t="str">
        <f>EC_projects_original!I10</f>
        <v>PV</v>
      </c>
      <c r="J10" t="str">
        <f>EC_projects_original!J10</f>
        <v>rooftop</v>
      </c>
      <c r="K10" t="str">
        <f>EC_projects_original!K10</f>
        <v>lokale coöperatie</v>
      </c>
      <c r="L10" t="str">
        <f>EC_projects_original!L10</f>
        <v>EnergieKansen</v>
      </c>
      <c r="M10">
        <f>EC_projects_original!P10</f>
        <v>166.4</v>
      </c>
      <c r="N10">
        <f>EC_projects_original!R10</f>
        <v>1</v>
      </c>
    </row>
    <row r="11" spans="1:14" x14ac:dyDescent="0.25">
      <c r="A11" t="str">
        <f>EC_projects_original!A11</f>
        <v>Drenthe</v>
      </c>
      <c r="B11" t="str">
        <f>EC_projects_original!B11</f>
        <v>Drenthe</v>
      </c>
      <c r="C11" t="str">
        <f>EC_projects_original!C11</f>
        <v>De Wolden</v>
      </c>
      <c r="D11" t="str" cm="1">
        <f t="array" ref="D11">_xlfn.IFNA(INDEX(municipalities!B:B, MATCH(EC_projects!C11,municipalities!C:C,0),0),"unknown")</f>
        <v>GM1690</v>
      </c>
      <c r="E11" t="str">
        <f>EC_projects_original!D11</f>
        <v>Ansen</v>
      </c>
      <c r="F11" t="str">
        <f>EC_projects_original!E11</f>
        <v xml:space="preserve">EnergieKansen/ zonnedak De Veldkamp (Rheebruggen 2) </v>
      </c>
      <c r="G11" t="str">
        <f>EC_projects_original!G11</f>
        <v>realized</v>
      </c>
      <c r="H11">
        <f>EC_projects_original!H11</f>
        <v>2018</v>
      </c>
      <c r="I11" t="str">
        <f>EC_projects_original!I11</f>
        <v>PV</v>
      </c>
      <c r="J11" t="str">
        <f>EC_projects_original!J11</f>
        <v>rooftop</v>
      </c>
      <c r="K11" t="str">
        <f>EC_projects_original!K11</f>
        <v>lokale coöperatie</v>
      </c>
      <c r="L11" t="str">
        <f>EC_projects_original!L11</f>
        <v>EnergieKansen</v>
      </c>
      <c r="M11">
        <f>EC_projects_original!P11</f>
        <v>104</v>
      </c>
      <c r="N11">
        <f>EC_projects_original!R11</f>
        <v>1</v>
      </c>
    </row>
    <row r="12" spans="1:14" x14ac:dyDescent="0.25">
      <c r="A12" t="str">
        <f>EC_projects_original!A12</f>
        <v>Drenthe</v>
      </c>
      <c r="B12" t="str">
        <f>EC_projects_original!B12</f>
        <v>Drenthe</v>
      </c>
      <c r="C12" t="str">
        <f>EC_projects_original!C12</f>
        <v>De Wolden</v>
      </c>
      <c r="D12" t="str" cm="1">
        <f t="array" ref="D12">_xlfn.IFNA(INDEX(municipalities!B:B, MATCH(EC_projects!C12,municipalities!C:C,0),0),"unknown")</f>
        <v>GM1690</v>
      </c>
      <c r="E12" t="str">
        <f>EC_projects_original!D12</f>
        <v>Ruinen</v>
      </c>
      <c r="F12" t="str">
        <f>EC_projects_original!E12</f>
        <v>EnergieKansen/ zonnedak Postcoderoos Duurzaam Ansen (fam Laarman)</v>
      </c>
      <c r="G12" t="str">
        <f>EC_projects_original!G12</f>
        <v>realized</v>
      </c>
      <c r="H12">
        <f>EC_projects_original!H12</f>
        <v>2020</v>
      </c>
      <c r="I12" t="str">
        <f>EC_projects_original!I12</f>
        <v>PV</v>
      </c>
      <c r="J12" t="str">
        <f>EC_projects_original!J12</f>
        <v>rooftop</v>
      </c>
      <c r="K12" t="str">
        <f>EC_projects_original!K12</f>
        <v>lokale coöperatie</v>
      </c>
      <c r="L12" t="str">
        <f>EC_projects_original!L12</f>
        <v>EnergieKansen</v>
      </c>
      <c r="M12">
        <f>EC_projects_original!P12</f>
        <v>70.400000000000006</v>
      </c>
      <c r="N12">
        <f>EC_projects_original!R12</f>
        <v>1</v>
      </c>
    </row>
    <row r="13" spans="1:14" x14ac:dyDescent="0.25">
      <c r="A13" t="str">
        <f>EC_projects_original!A13</f>
        <v>Drenthe</v>
      </c>
      <c r="B13" t="str">
        <f>EC_projects_original!B13</f>
        <v>Drenthe</v>
      </c>
      <c r="C13" t="str">
        <f>EC_projects_original!C13</f>
        <v>De Wolden</v>
      </c>
      <c r="D13" t="str" cm="1">
        <f t="array" ref="D13">_xlfn.IFNA(INDEX(municipalities!B:B, MATCH(EC_projects!C13,municipalities!C:C,0),0),"unknown")</f>
        <v>GM1690</v>
      </c>
      <c r="E13" t="str">
        <f>EC_projects_original!D13</f>
        <v>Zuidwolde</v>
      </c>
      <c r="F13" t="str">
        <f>EC_projects_original!E13</f>
        <v>Reestdal/ zonnedak  ReestdalRoos (PCR)</v>
      </c>
      <c r="G13" t="str">
        <f>EC_projects_original!G13</f>
        <v>realized</v>
      </c>
      <c r="H13">
        <f>EC_projects_original!H13</f>
        <v>2017</v>
      </c>
      <c r="I13" t="str">
        <f>EC_projects_original!I13</f>
        <v>PV</v>
      </c>
      <c r="J13" t="str">
        <f>EC_projects_original!J13</f>
        <v>rooftop</v>
      </c>
      <c r="K13" t="str">
        <f>EC_projects_original!K13</f>
        <v>lokale coöperatie</v>
      </c>
      <c r="L13" t="str">
        <f>EC_projects_original!L13</f>
        <v>Reestal Duurzame Energie</v>
      </c>
      <c r="M13">
        <f>EC_projects_original!P13</f>
        <v>52.800000000000004</v>
      </c>
      <c r="N13">
        <f>EC_projects_original!R13</f>
        <v>1</v>
      </c>
    </row>
    <row r="14" spans="1:14" x14ac:dyDescent="0.25">
      <c r="A14" t="str">
        <f>EC_projects_original!A14</f>
        <v>Drenthe</v>
      </c>
      <c r="B14" t="str">
        <f>EC_projects_original!B14</f>
        <v>Drenthe</v>
      </c>
      <c r="C14" t="str">
        <f>EC_projects_original!C14</f>
        <v>Emmen</v>
      </c>
      <c r="D14" t="str" cm="1">
        <f t="array" ref="D14">_xlfn.IFNA(INDEX(municipalities!B:B, MATCH(EC_projects!C14,municipalities!C:C,0),0),"unknown")</f>
        <v>GM0114</v>
      </c>
      <c r="E14" t="str">
        <f>EC_projects_original!D14</f>
        <v>Klazinaveen-Noord</v>
      </c>
      <c r="F14" t="str">
        <f>EC_projects_original!E14</f>
        <v>EC Zonnige Start / Zonnedak loods Maneschijn</v>
      </c>
      <c r="G14" t="str">
        <f>EC_projects_original!G14</f>
        <v>realized</v>
      </c>
      <c r="H14">
        <f>EC_projects_original!H14</f>
        <v>2018</v>
      </c>
      <c r="I14" t="str">
        <f>EC_projects_original!I14</f>
        <v>PV</v>
      </c>
      <c r="J14" t="str">
        <f>EC_projects_original!J14</f>
        <v>rooftop</v>
      </c>
      <c r="K14" t="str">
        <f>EC_projects_original!K14</f>
        <v>lokale coöperatie</v>
      </c>
      <c r="L14" t="str">
        <f>EC_projects_original!L14</f>
        <v>EC Zonnige Start</v>
      </c>
      <c r="M14">
        <f>EC_projects_original!P14</f>
        <v>278.10999999999996</v>
      </c>
      <c r="N14">
        <f>EC_projects_original!R14</f>
        <v>1</v>
      </c>
    </row>
    <row r="15" spans="1:14" x14ac:dyDescent="0.25">
      <c r="A15" t="str">
        <f>EC_projects_original!A15</f>
        <v>Drenthe</v>
      </c>
      <c r="B15" t="str">
        <f>EC_projects_original!B15</f>
        <v>Drenthe</v>
      </c>
      <c r="C15" t="str">
        <f>EC_projects_original!C15</f>
        <v>Emmen</v>
      </c>
      <c r="D15" t="str" cm="1">
        <f t="array" ref="D15">_xlfn.IFNA(INDEX(municipalities!B:B, MATCH(EC_projects!C15,municipalities!C:C,0),0),"unknown")</f>
        <v>GM0114</v>
      </c>
      <c r="E15">
        <f>EC_projects_original!D15</f>
        <v>0</v>
      </c>
      <c r="F15" t="str">
        <f>EC_projects_original!E15</f>
        <v>Zon op Westenesch/ zonnedak Westenesscherstraat 70-70B</v>
      </c>
      <c r="G15" t="str">
        <f>EC_projects_original!G15</f>
        <v>realized</v>
      </c>
      <c r="H15">
        <f>EC_projects_original!H15</f>
        <v>2022</v>
      </c>
      <c r="I15" t="str">
        <f>EC_projects_original!I15</f>
        <v>PV</v>
      </c>
      <c r="J15" t="str">
        <f>EC_projects_original!J15</f>
        <v>rooftop</v>
      </c>
      <c r="K15" t="str">
        <f>EC_projects_original!K15</f>
        <v>lokale coöperatie</v>
      </c>
      <c r="L15" t="str">
        <f>EC_projects_original!L15</f>
        <v>Zon op Westenesch</v>
      </c>
      <c r="M15">
        <f>EC_projects_original!P15</f>
        <v>76</v>
      </c>
      <c r="N15">
        <f>EC_projects_original!R15</f>
        <v>1</v>
      </c>
    </row>
    <row r="16" spans="1:14" x14ac:dyDescent="0.25">
      <c r="A16" t="str">
        <f>EC_projects_original!A16</f>
        <v>Drenthe</v>
      </c>
      <c r="B16" t="str">
        <f>EC_projects_original!B16</f>
        <v>Drenthe</v>
      </c>
      <c r="C16" t="str">
        <f>EC_projects_original!C16</f>
        <v>Midden-Drenthe</v>
      </c>
      <c r="D16" t="str" cm="1">
        <f t="array" ref="D16">_xlfn.IFNA(INDEX(municipalities!B:B, MATCH(EC_projects!C16,municipalities!C:C,0),0),"unknown")</f>
        <v>GM1731</v>
      </c>
      <c r="E16" t="str">
        <f>EC_projects_original!D16</f>
        <v>Witteveen</v>
      </c>
      <c r="F16" t="str">
        <f>EC_projects_original!E16</f>
        <v>ZonnepanelenDelen/ 5 zonnedaken Bloemen</v>
      </c>
      <c r="G16" t="str">
        <f>EC_projects_original!G16</f>
        <v>realized</v>
      </c>
      <c r="H16">
        <f>EC_projects_original!H16</f>
        <v>2019</v>
      </c>
      <c r="I16" t="str">
        <f>EC_projects_original!I16</f>
        <v>PV</v>
      </c>
      <c r="J16" t="str">
        <f>EC_projects_original!J16</f>
        <v>rooftop</v>
      </c>
      <c r="K16" t="str">
        <f>EC_projects_original!K16</f>
        <v>participatie/ crowdfunding</v>
      </c>
      <c r="L16" t="str">
        <f>EC_projects_original!L16</f>
        <v>crowdfunding</v>
      </c>
      <c r="M16">
        <f>EC_projects_original!P16</f>
        <v>2233</v>
      </c>
      <c r="N16">
        <f>EC_projects_original!R16</f>
        <v>0</v>
      </c>
    </row>
    <row r="17" spans="1:14" x14ac:dyDescent="0.25">
      <c r="A17" t="str">
        <f>EC_projects_original!A17</f>
        <v>Drenthe</v>
      </c>
      <c r="B17" t="str">
        <f>EC_projects_original!B17</f>
        <v>Drenthe</v>
      </c>
      <c r="C17" t="str">
        <f>EC_projects_original!C17</f>
        <v>Noordenveld</v>
      </c>
      <c r="D17" t="str" cm="1">
        <f t="array" ref="D17">_xlfn.IFNA(INDEX(municipalities!B:B, MATCH(EC_projects!C17,municipalities!C:C,0),0),"unknown")</f>
        <v>GM1699</v>
      </c>
      <c r="E17" t="str">
        <f>EC_projects_original!D17</f>
        <v>Langelo</v>
      </c>
      <c r="F17" t="str">
        <f>EC_projects_original!E17</f>
        <v>ECNoordseveld/ zonnedak Langelo (PCR)</v>
      </c>
      <c r="G17" t="str">
        <f>EC_projects_original!G17</f>
        <v>realized</v>
      </c>
      <c r="H17">
        <f>EC_projects_original!H17</f>
        <v>2016</v>
      </c>
      <c r="I17" t="str">
        <f>EC_projects_original!I17</f>
        <v>PV</v>
      </c>
      <c r="J17" t="str">
        <f>EC_projects_original!J17</f>
        <v>rooftop</v>
      </c>
      <c r="K17" t="str">
        <f>EC_projects_original!K17</f>
        <v>lokale coöperatie</v>
      </c>
      <c r="L17" t="str">
        <f>EC_projects_original!L17</f>
        <v>EC Noordseveld</v>
      </c>
      <c r="M17">
        <f>EC_projects_original!P17</f>
        <v>45</v>
      </c>
      <c r="N17">
        <f>EC_projects_original!R17</f>
        <v>1</v>
      </c>
    </row>
    <row r="18" spans="1:14" x14ac:dyDescent="0.25">
      <c r="A18" t="str">
        <f>EC_projects_original!A18</f>
        <v>Flevoland</v>
      </c>
      <c r="B18" t="str">
        <f>EC_projects_original!B18</f>
        <v>Flevoland</v>
      </c>
      <c r="C18" t="str">
        <f>EC_projects_original!C18</f>
        <v>Almere</v>
      </c>
      <c r="D18" t="str" cm="1">
        <f t="array" ref="D18">_xlfn.IFNA(INDEX(municipalities!B:B, MATCH(EC_projects!C18,municipalities!C:C,0),0),"unknown")</f>
        <v>GM0034</v>
      </c>
      <c r="E18" t="str">
        <f>EC_projects_original!D18</f>
        <v>Groene</v>
      </c>
      <c r="F18" t="str">
        <f>EC_projects_original!E18</f>
        <v xml:space="preserve">GroeneReus/ Handboogschutterij Almere (HBSA) </v>
      </c>
      <c r="G18" t="str">
        <f>EC_projects_original!G18</f>
        <v>realized</v>
      </c>
      <c r="H18">
        <f>EC_projects_original!H18</f>
        <v>2017</v>
      </c>
      <c r="I18" t="str">
        <f>EC_projects_original!I18</f>
        <v>PV</v>
      </c>
      <c r="J18" t="str">
        <f>EC_projects_original!J18</f>
        <v>rooftop</v>
      </c>
      <c r="K18" t="str">
        <f>EC_projects_original!K18</f>
        <v>lokale coöperatie</v>
      </c>
      <c r="L18" t="str">
        <f>EC_projects_original!L18</f>
        <v>Groene Reus</v>
      </c>
      <c r="M18">
        <f>EC_projects_original!P18</f>
        <v>18.900000000000002</v>
      </c>
      <c r="N18">
        <f>EC_projects_original!R18</f>
        <v>0</v>
      </c>
    </row>
    <row r="19" spans="1:14" x14ac:dyDescent="0.25">
      <c r="A19" t="str">
        <f>EC_projects_original!A19</f>
        <v>Flevoland</v>
      </c>
      <c r="B19" t="str">
        <f>EC_projects_original!B19</f>
        <v>Flevoland</v>
      </c>
      <c r="C19" t="str">
        <f>EC_projects_original!C19</f>
        <v>Almere</v>
      </c>
      <c r="D19" t="str" cm="1">
        <f t="array" ref="D19">_xlfn.IFNA(INDEX(municipalities!B:B, MATCH(EC_projects!C19,municipalities!C:C,0),0),"unknown")</f>
        <v>GM0034</v>
      </c>
      <c r="E19" t="str">
        <f>EC_projects_original!D19</f>
        <v>Groene</v>
      </c>
      <c r="F19" t="str">
        <f>EC_projects_original!E19</f>
        <v>GroeneReus/ Rabobank Almere</v>
      </c>
      <c r="G19" t="str">
        <f>EC_projects_original!G19</f>
        <v>realized</v>
      </c>
      <c r="H19">
        <f>EC_projects_original!H19</f>
        <v>2016</v>
      </c>
      <c r="I19" t="str">
        <f>EC_projects_original!I19</f>
        <v>PV</v>
      </c>
      <c r="J19" t="str">
        <f>EC_projects_original!J19</f>
        <v>rooftop</v>
      </c>
      <c r="K19" t="str">
        <f>EC_projects_original!K19</f>
        <v>lokale coöperatie</v>
      </c>
      <c r="L19" t="str">
        <f>EC_projects_original!L19</f>
        <v>Groene Reus</v>
      </c>
      <c r="M19">
        <f>EC_projects_original!P19</f>
        <v>54.6</v>
      </c>
      <c r="N19">
        <f>EC_projects_original!R19</f>
        <v>0</v>
      </c>
    </row>
    <row r="20" spans="1:14" x14ac:dyDescent="0.25">
      <c r="A20" t="str">
        <f>EC_projects_original!A20</f>
        <v>Flevoland</v>
      </c>
      <c r="B20" t="str">
        <f>EC_projects_original!B20</f>
        <v>Flevoland</v>
      </c>
      <c r="C20" t="str">
        <f>EC_projects_original!C20</f>
        <v>Almere</v>
      </c>
      <c r="D20" t="str" cm="1">
        <f t="array" ref="D20">_xlfn.IFNA(INDEX(municipalities!B:B, MATCH(EC_projects!C20,municipalities!C:C,0),0),"unknown")</f>
        <v>GM0034</v>
      </c>
      <c r="E20" t="str">
        <f>EC_projects_original!D20</f>
        <v>Groene</v>
      </c>
      <c r="F20" t="str">
        <f>EC_projects_original!E20</f>
        <v>GroeneReus/ zonnestroomcentrale Europazaal-Almeerse Poort</v>
      </c>
      <c r="G20" t="str">
        <f>EC_projects_original!G20</f>
        <v>realized</v>
      </c>
      <c r="H20">
        <f>EC_projects_original!H20</f>
        <v>2015</v>
      </c>
      <c r="I20" t="str">
        <f>EC_projects_original!I20</f>
        <v>PV</v>
      </c>
      <c r="J20" t="str">
        <f>EC_projects_original!J20</f>
        <v>rooftop</v>
      </c>
      <c r="K20" t="str">
        <f>EC_projects_original!K20</f>
        <v>lokale coöperatie</v>
      </c>
      <c r="L20" t="str">
        <f>EC_projects_original!L20</f>
        <v>Groene Reus</v>
      </c>
      <c r="M20">
        <f>EC_projects_original!P20</f>
        <v>30</v>
      </c>
      <c r="N20">
        <f>EC_projects_original!R20</f>
        <v>1</v>
      </c>
    </row>
    <row r="21" spans="1:14" x14ac:dyDescent="0.25">
      <c r="A21" t="str">
        <f>EC_projects_original!A21</f>
        <v>Flevoland</v>
      </c>
      <c r="B21" t="str">
        <f>EC_projects_original!B21</f>
        <v>Flevoland</v>
      </c>
      <c r="C21" t="str">
        <f>EC_projects_original!C21</f>
        <v>Almere</v>
      </c>
      <c r="D21" t="str" cm="1">
        <f t="array" ref="D21">_xlfn.IFNA(INDEX(municipalities!B:B, MATCH(EC_projects!C21,municipalities!C:C,0),0),"unknown")</f>
        <v>GM0034</v>
      </c>
      <c r="E21" t="str">
        <f>EC_projects_original!D21</f>
        <v>Groene</v>
      </c>
      <c r="F21" t="str">
        <f>EC_projects_original!E21</f>
        <v>GroeneReus/ Zorggroep Almere "de Binder"</v>
      </c>
      <c r="G21" t="str">
        <f>EC_projects_original!G21</f>
        <v>realized</v>
      </c>
      <c r="H21">
        <f>EC_projects_original!H21</f>
        <v>2018</v>
      </c>
      <c r="I21" t="str">
        <f>EC_projects_original!I21</f>
        <v>PV</v>
      </c>
      <c r="J21" t="str">
        <f>EC_projects_original!J21</f>
        <v>rooftop</v>
      </c>
      <c r="K21" t="str">
        <f>EC_projects_original!K21</f>
        <v>lokale coöperatie</v>
      </c>
      <c r="L21" t="str">
        <f>EC_projects_original!L21</f>
        <v>Groene Reus</v>
      </c>
      <c r="M21">
        <f>EC_projects_original!P21</f>
        <v>37.699999999999996</v>
      </c>
      <c r="N21">
        <f>EC_projects_original!R21</f>
        <v>1</v>
      </c>
    </row>
    <row r="22" spans="1:14" x14ac:dyDescent="0.25">
      <c r="A22" t="str">
        <f>EC_projects_original!A22</f>
        <v>Flevoland</v>
      </c>
      <c r="B22" t="str">
        <f>EC_projects_original!B22</f>
        <v>Flevoland</v>
      </c>
      <c r="C22" t="str">
        <f>EC_projects_original!C22</f>
        <v>Almere</v>
      </c>
      <c r="D22" t="str" cm="1">
        <f t="array" ref="D22">_xlfn.IFNA(INDEX(municipalities!B:B, MATCH(EC_projects!C22,municipalities!C:C,0),0),"unknown")</f>
        <v>GM0034</v>
      </c>
      <c r="E22" t="str">
        <f>EC_projects_original!D22</f>
        <v>Groene</v>
      </c>
      <c r="F22" t="str">
        <f>EC_projects_original!E22</f>
        <v>GroeneReus/ Zorggroep Almere "de Compagnie"</v>
      </c>
      <c r="G22" t="str">
        <f>EC_projects_original!G22</f>
        <v>realized</v>
      </c>
      <c r="H22">
        <f>EC_projects_original!H22</f>
        <v>2018</v>
      </c>
      <c r="I22" t="str">
        <f>EC_projects_original!I22</f>
        <v>PV</v>
      </c>
      <c r="J22" t="str">
        <f>EC_projects_original!J22</f>
        <v>rooftop</v>
      </c>
      <c r="K22" t="str">
        <f>EC_projects_original!K22</f>
        <v>lokale coöperatie</v>
      </c>
      <c r="L22" t="str">
        <f>EC_projects_original!L22</f>
        <v>Groene Reus</v>
      </c>
      <c r="M22">
        <f>EC_projects_original!P22</f>
        <v>28.999999999999996</v>
      </c>
      <c r="N22">
        <f>EC_projects_original!R22</f>
        <v>1</v>
      </c>
    </row>
    <row r="23" spans="1:14" x14ac:dyDescent="0.25">
      <c r="A23" t="str">
        <f>EC_projects_original!A23</f>
        <v>Flevoland</v>
      </c>
      <c r="B23" t="str">
        <f>EC_projects_original!B23</f>
        <v>Flevoland</v>
      </c>
      <c r="C23" t="str">
        <f>EC_projects_original!C23</f>
        <v>Almere</v>
      </c>
      <c r="D23" t="str" cm="1">
        <f t="array" ref="D23">_xlfn.IFNA(INDEX(municipalities!B:B, MATCH(EC_projects!C23,municipalities!C:C,0),0),"unknown")</f>
        <v>GM0034</v>
      </c>
      <c r="E23" t="str">
        <f>EC_projects_original!D23</f>
        <v>Groene</v>
      </c>
      <c r="F23" t="str">
        <f>EC_projects_original!E23</f>
        <v>GroeneReus/ Zorggroep Almere "de Notekraker"</v>
      </c>
      <c r="G23" t="str">
        <f>EC_projects_original!G23</f>
        <v>realized</v>
      </c>
      <c r="H23">
        <f>EC_projects_original!H23</f>
        <v>2018</v>
      </c>
      <c r="I23" t="str">
        <f>EC_projects_original!I23</f>
        <v>PV</v>
      </c>
      <c r="J23" t="str">
        <f>EC_projects_original!J23</f>
        <v>rooftop</v>
      </c>
      <c r="K23" t="str">
        <f>EC_projects_original!K23</f>
        <v>lokale coöperatie</v>
      </c>
      <c r="L23" t="str">
        <f>EC_projects_original!L23</f>
        <v>Groene Reus</v>
      </c>
      <c r="M23">
        <f>EC_projects_original!P23</f>
        <v>41.76</v>
      </c>
      <c r="N23">
        <f>EC_projects_original!R23</f>
        <v>1</v>
      </c>
    </row>
    <row r="24" spans="1:14" x14ac:dyDescent="0.25">
      <c r="A24" t="str">
        <f>EC_projects_original!A24</f>
        <v>Flevoland</v>
      </c>
      <c r="B24" t="str">
        <f>EC_projects_original!B24</f>
        <v>Flevoland</v>
      </c>
      <c r="C24" t="str">
        <f>EC_projects_original!C24</f>
        <v>Almere</v>
      </c>
      <c r="D24" t="str" cm="1">
        <f t="array" ref="D24">_xlfn.IFNA(INDEX(municipalities!B:B, MATCH(EC_projects!C24,municipalities!C:C,0),0),"unknown")</f>
        <v>GM0034</v>
      </c>
      <c r="E24" t="str">
        <f>EC_projects_original!D24</f>
        <v>Groene</v>
      </c>
      <c r="F24" t="str">
        <f>EC_projects_original!E24</f>
        <v>GroeneReus/ Zorggroep Almere "de Opmaat"</v>
      </c>
      <c r="G24" t="str">
        <f>EC_projects_original!G24</f>
        <v>realized</v>
      </c>
      <c r="H24">
        <f>EC_projects_original!H24</f>
        <v>2018</v>
      </c>
      <c r="I24" t="str">
        <f>EC_projects_original!I24</f>
        <v>PV</v>
      </c>
      <c r="J24" t="str">
        <f>EC_projects_original!J24</f>
        <v>rooftop</v>
      </c>
      <c r="K24" t="str">
        <f>EC_projects_original!K24</f>
        <v>lokale coöperatie</v>
      </c>
      <c r="L24" t="str">
        <f>EC_projects_original!L24</f>
        <v>Groene Reus</v>
      </c>
      <c r="M24">
        <f>EC_projects_original!P24</f>
        <v>52.199999999999996</v>
      </c>
      <c r="N24">
        <f>EC_projects_original!R24</f>
        <v>1</v>
      </c>
    </row>
    <row r="25" spans="1:14" x14ac:dyDescent="0.25">
      <c r="A25" t="str">
        <f>EC_projects_original!A25</f>
        <v>Flevoland</v>
      </c>
      <c r="B25" t="str">
        <f>EC_projects_original!B25</f>
        <v>Flevoland</v>
      </c>
      <c r="C25" t="str">
        <f>EC_projects_original!C25</f>
        <v>Almere</v>
      </c>
      <c r="D25" t="str" cm="1">
        <f t="array" ref="D25">_xlfn.IFNA(INDEX(municipalities!B:B, MATCH(EC_projects!C25,municipalities!C:C,0),0),"unknown")</f>
        <v>GM0034</v>
      </c>
      <c r="E25" t="str">
        <f>EC_projects_original!D25</f>
        <v>Groene</v>
      </c>
      <c r="F25" t="str">
        <f>EC_projects_original!E25</f>
        <v>GroeneReus/ Zorggroep Almere "Noorderdok"</v>
      </c>
      <c r="G25" t="str">
        <f>EC_projects_original!G25</f>
        <v>realized</v>
      </c>
      <c r="H25">
        <f>EC_projects_original!H25</f>
        <v>2018</v>
      </c>
      <c r="I25" t="str">
        <f>EC_projects_original!I25</f>
        <v>PV</v>
      </c>
      <c r="J25" t="str">
        <f>EC_projects_original!J25</f>
        <v>rooftop</v>
      </c>
      <c r="K25" t="str">
        <f>EC_projects_original!K25</f>
        <v>lokale coöperatie</v>
      </c>
      <c r="L25" t="str">
        <f>EC_projects_original!L25</f>
        <v>Groene Reus</v>
      </c>
      <c r="M25">
        <f>EC_projects_original!P25</f>
        <v>39.15</v>
      </c>
      <c r="N25">
        <f>EC_projects_original!R25</f>
        <v>1</v>
      </c>
    </row>
    <row r="26" spans="1:14" x14ac:dyDescent="0.25">
      <c r="A26" t="str">
        <f>EC_projects_original!A26</f>
        <v>Flevoland</v>
      </c>
      <c r="B26" t="str">
        <f>EC_projects_original!B26</f>
        <v>Flevoland</v>
      </c>
      <c r="C26" t="str">
        <f>EC_projects_original!C26</f>
        <v>Almere</v>
      </c>
      <c r="D26" t="str" cm="1">
        <f t="array" ref="D26">_xlfn.IFNA(INDEX(municipalities!B:B, MATCH(EC_projects!C26,municipalities!C:C,0),0),"unknown")</f>
        <v>GM0034</v>
      </c>
      <c r="E26" t="str">
        <f>EC_projects_original!D26</f>
        <v>Groene</v>
      </c>
      <c r="F26" t="str">
        <f>EC_projects_original!E26</f>
        <v>GroeneReus/ Zorggroep Almere "Parkwijk"</v>
      </c>
      <c r="G26" t="str">
        <f>EC_projects_original!G26</f>
        <v>realized</v>
      </c>
      <c r="H26">
        <f>EC_projects_original!H26</f>
        <v>2018</v>
      </c>
      <c r="I26" t="str">
        <f>EC_projects_original!I26</f>
        <v>PV</v>
      </c>
      <c r="J26" t="str">
        <f>EC_projects_original!J26</f>
        <v>rooftop</v>
      </c>
      <c r="K26" t="str">
        <f>EC_projects_original!K26</f>
        <v>lokale coöperatie</v>
      </c>
      <c r="L26" t="str">
        <f>EC_projects_original!L26</f>
        <v>Groene Reus</v>
      </c>
      <c r="M26">
        <f>EC_projects_original!P26</f>
        <v>53.65</v>
      </c>
      <c r="N26">
        <f>EC_projects_original!R26</f>
        <v>1</v>
      </c>
    </row>
    <row r="27" spans="1:14" x14ac:dyDescent="0.25">
      <c r="A27" t="str">
        <f>EC_projects_original!A27</f>
        <v>Flevoland</v>
      </c>
      <c r="B27" t="str">
        <f>EC_projects_original!B27</f>
        <v>Flevoland</v>
      </c>
      <c r="C27" t="str">
        <f>EC_projects_original!C27</f>
        <v>Almere</v>
      </c>
      <c r="D27" t="str" cm="1">
        <f t="array" ref="D27">_xlfn.IFNA(INDEX(municipalities!B:B, MATCH(EC_projects!C27,municipalities!C:C,0),0),"unknown")</f>
        <v>GM0034</v>
      </c>
      <c r="E27" t="str">
        <f>EC_projects_original!D27</f>
        <v>Groene</v>
      </c>
      <c r="F27" t="str">
        <f>EC_projects_original!E27</f>
        <v>GroeneReus/ Zorggroep Almere "Prisma"</v>
      </c>
      <c r="G27" t="str">
        <f>EC_projects_original!G27</f>
        <v>realized</v>
      </c>
      <c r="H27">
        <f>EC_projects_original!H27</f>
        <v>2018</v>
      </c>
      <c r="I27" t="str">
        <f>EC_projects_original!I27</f>
        <v>PV</v>
      </c>
      <c r="J27" t="str">
        <f>EC_projects_original!J27</f>
        <v>rooftop</v>
      </c>
      <c r="K27" t="str">
        <f>EC_projects_original!K27</f>
        <v>lokale coöperatie</v>
      </c>
      <c r="L27" t="str">
        <f>EC_projects_original!L27</f>
        <v>Groene Reus</v>
      </c>
      <c r="M27">
        <f>EC_projects_original!P27</f>
        <v>56.55</v>
      </c>
      <c r="N27">
        <f>EC_projects_original!R27</f>
        <v>1</v>
      </c>
    </row>
    <row r="28" spans="1:14" x14ac:dyDescent="0.25">
      <c r="A28" t="str">
        <f>EC_projects_original!A28</f>
        <v>Flevoland</v>
      </c>
      <c r="B28" t="str">
        <f>EC_projects_original!B28</f>
        <v>Flevoland</v>
      </c>
      <c r="C28" t="str">
        <f>EC_projects_original!C28</f>
        <v>Noordoostpolder</v>
      </c>
      <c r="D28" t="str" cm="1">
        <f t="array" ref="D28">_xlfn.IFNA(INDEX(municipalities!B:B, MATCH(EC_projects!C28,municipalities!C:C,0),0),"unknown")</f>
        <v>GM0171</v>
      </c>
      <c r="E28" t="str">
        <f>EC_projects_original!D28</f>
        <v>Nagele</v>
      </c>
      <c r="F28" t="str">
        <f>EC_projects_original!E28</f>
        <v>EnergiekNagele/ zonnedak MFC Het Rietveld</v>
      </c>
      <c r="G28" t="str">
        <f>EC_projects_original!G28</f>
        <v>realized</v>
      </c>
      <c r="H28">
        <f>EC_projects_original!H28</f>
        <v>2017</v>
      </c>
      <c r="I28" t="str">
        <f>EC_projects_original!I28</f>
        <v>PV</v>
      </c>
      <c r="J28" t="str">
        <f>EC_projects_original!J28</f>
        <v>rooftop</v>
      </c>
      <c r="K28" t="str">
        <f>EC_projects_original!K28</f>
        <v>lokale coöperatie</v>
      </c>
      <c r="L28" t="str">
        <f>EC_projects_original!L28</f>
        <v>EnergiekNagele</v>
      </c>
      <c r="M28">
        <f>EC_projects_original!P28</f>
        <v>41.6</v>
      </c>
      <c r="N28">
        <f>EC_projects_original!R28</f>
        <v>0</v>
      </c>
    </row>
    <row r="29" spans="1:14" x14ac:dyDescent="0.25">
      <c r="A29" t="str">
        <f>EC_projects_original!A29</f>
        <v>Flevoland</v>
      </c>
      <c r="B29" t="str">
        <f>EC_projects_original!B29</f>
        <v>Flevoland</v>
      </c>
      <c r="C29" t="str">
        <f>EC_projects_original!C29</f>
        <v>Noordoostpolder</v>
      </c>
      <c r="D29" t="str" cm="1">
        <f t="array" ref="D29">_xlfn.IFNA(INDEX(municipalities!B:B, MATCH(EC_projects!C29,municipalities!C:C,0),0),"unknown")</f>
        <v>GM0171</v>
      </c>
      <c r="E29">
        <f>EC_projects_original!D29</f>
        <v>0</v>
      </c>
      <c r="F29" t="str">
        <f>EC_projects_original!E29</f>
        <v>Gelijk-stroom (EPN Noordoostpolder)/ Zonnedak Bibliotheek</v>
      </c>
      <c r="G29" t="str">
        <f>EC_projects_original!G29</f>
        <v>realized</v>
      </c>
      <c r="H29">
        <f>EC_projects_original!H29</f>
        <v>2017</v>
      </c>
      <c r="I29" t="str">
        <f>EC_projects_original!I29</f>
        <v>PV</v>
      </c>
      <c r="J29" t="str">
        <f>EC_projects_original!J29</f>
        <v>rooftop</v>
      </c>
      <c r="K29" t="str">
        <f>EC_projects_original!K29</f>
        <v>lokale coöperatie</v>
      </c>
      <c r="L29" t="str">
        <f>EC_projects_original!L29</f>
        <v>Gelijk-stroom (Energie Pioniers Noordoostpolder)</v>
      </c>
      <c r="M29">
        <f>EC_projects_original!P29</f>
        <v>43.16</v>
      </c>
      <c r="N29">
        <f>EC_projects_original!R29</f>
        <v>1</v>
      </c>
    </row>
    <row r="30" spans="1:14" x14ac:dyDescent="0.25">
      <c r="A30" t="str">
        <f>EC_projects_original!A30</f>
        <v>Flevoland</v>
      </c>
      <c r="B30" t="str">
        <f>EC_projects_original!B30</f>
        <v>Flevoland</v>
      </c>
      <c r="C30" t="str">
        <f>EC_projects_original!C30</f>
        <v>Noordoostpolder</v>
      </c>
      <c r="D30" t="str" cm="1">
        <f t="array" ref="D30">_xlfn.IFNA(INDEX(municipalities!B:B, MATCH(EC_projects!C30,municipalities!C:C,0),0),"unknown")</f>
        <v>GM0171</v>
      </c>
      <c r="E30" t="str">
        <f>EC_projects_original!D30</f>
        <v>Markenesse</v>
      </c>
      <c r="F30" t="str">
        <f>EC_projects_original!E30</f>
        <v>Gelijk-stroom (EPN Noordoostpolder)/ Zonnedak Verwer Markenesse 1</v>
      </c>
      <c r="G30" t="str">
        <f>EC_projects_original!G30</f>
        <v>realized</v>
      </c>
      <c r="H30">
        <f>EC_projects_original!H30</f>
        <v>2017</v>
      </c>
      <c r="I30" t="str">
        <f>EC_projects_original!I30</f>
        <v>PV</v>
      </c>
      <c r="J30" t="str">
        <f>EC_projects_original!J30</f>
        <v>rooftop</v>
      </c>
      <c r="K30" t="str">
        <f>EC_projects_original!K30</f>
        <v>lokale coöperatie</v>
      </c>
      <c r="L30" t="str">
        <f>EC_projects_original!L30</f>
        <v>Gelijk-stroom (Energie Pioniers Noordoostpolder)</v>
      </c>
      <c r="M30">
        <f>EC_projects_original!P30</f>
        <v>46.8</v>
      </c>
      <c r="N30">
        <f>EC_projects_original!R30</f>
        <v>1</v>
      </c>
    </row>
    <row r="31" spans="1:14" x14ac:dyDescent="0.25">
      <c r="A31" t="str">
        <f>EC_projects_original!A31</f>
        <v>Flevoland</v>
      </c>
      <c r="B31" t="str">
        <f>EC_projects_original!B31</f>
        <v>Flevoland</v>
      </c>
      <c r="C31" t="str">
        <f>EC_projects_original!C31</f>
        <v>Noordoostpolder</v>
      </c>
      <c r="D31" t="str" cm="1">
        <f t="array" ref="D31">_xlfn.IFNA(INDEX(municipalities!B:B, MATCH(EC_projects!C31,municipalities!C:C,0),0),"unknown")</f>
        <v>GM0171</v>
      </c>
      <c r="E31" t="str">
        <f>EC_projects_original!D31</f>
        <v>Markenesse</v>
      </c>
      <c r="F31" t="str">
        <f>EC_projects_original!E31</f>
        <v>Gelijk-stroom (EPN Noordoostpolder)/ Zonnedak Verwer Markenesse 2</v>
      </c>
      <c r="G31" t="str">
        <f>EC_projects_original!G31</f>
        <v>realized</v>
      </c>
      <c r="H31">
        <f>EC_projects_original!H31</f>
        <v>2018</v>
      </c>
      <c r="I31" t="str">
        <f>EC_projects_original!I31</f>
        <v>PV</v>
      </c>
      <c r="J31" t="str">
        <f>EC_projects_original!J31</f>
        <v>rooftop</v>
      </c>
      <c r="K31" t="str">
        <f>EC_projects_original!K31</f>
        <v>lokale coöperatie</v>
      </c>
      <c r="L31" t="str">
        <f>EC_projects_original!L31</f>
        <v>Gelijk-stroom (Energie Pioniers Noordoostpolder)</v>
      </c>
      <c r="M31">
        <f>EC_projects_original!P31</f>
        <v>0</v>
      </c>
      <c r="N31">
        <f>EC_projects_original!R31</f>
        <v>1</v>
      </c>
    </row>
    <row r="32" spans="1:14" x14ac:dyDescent="0.25">
      <c r="A32" t="str">
        <f>EC_projects_original!A32</f>
        <v>Flevoland</v>
      </c>
      <c r="B32" t="str">
        <f>EC_projects_original!B32</f>
        <v>Flevoland</v>
      </c>
      <c r="C32" t="str">
        <f>EC_projects_original!C32</f>
        <v>Noordoostpolder</v>
      </c>
      <c r="D32" t="str" cm="1">
        <f t="array" ref="D32">_xlfn.IFNA(INDEX(municipalities!B:B, MATCH(EC_projects!C32,municipalities!C:C,0),0),"unknown")</f>
        <v>GM0171</v>
      </c>
      <c r="E32" t="str">
        <f>EC_projects_original!D32</f>
        <v>Ens</v>
      </c>
      <c r="F32" t="str">
        <f>EC_projects_original!E32</f>
        <v>ZonnepanelenDelen/ BioRomio</v>
      </c>
      <c r="G32" t="str">
        <f>EC_projects_original!G32</f>
        <v>realized</v>
      </c>
      <c r="H32">
        <f>EC_projects_original!H32</f>
        <v>2015</v>
      </c>
      <c r="I32" t="str">
        <f>EC_projects_original!I32</f>
        <v>PV</v>
      </c>
      <c r="J32" t="str">
        <f>EC_projects_original!J32</f>
        <v>rooftop</v>
      </c>
      <c r="K32" t="str">
        <f>EC_projects_original!K32</f>
        <v>participatie/ crowdfunding</v>
      </c>
      <c r="L32" t="str">
        <f>EC_projects_original!L32</f>
        <v>crowdfunding</v>
      </c>
      <c r="M32">
        <f>EC_projects_original!P32</f>
        <v>39</v>
      </c>
      <c r="N32">
        <f>EC_projects_original!R32</f>
        <v>0</v>
      </c>
    </row>
    <row r="33" spans="1:14" x14ac:dyDescent="0.25">
      <c r="A33" t="str">
        <f>EC_projects_original!A33</f>
        <v>Flevoland</v>
      </c>
      <c r="B33" t="str">
        <f>EC_projects_original!B33</f>
        <v>Flevoland</v>
      </c>
      <c r="C33" t="str">
        <f>EC_projects_original!C33</f>
        <v>Zeewolde</v>
      </c>
      <c r="D33" t="str" cm="1">
        <f t="array" ref="D33">_xlfn.IFNA(INDEX(municipalities!B:B, MATCH(EC_projects!C33,municipalities!C:C,0),0),"unknown")</f>
        <v>GM0050</v>
      </c>
      <c r="E33" t="str">
        <f>EC_projects_original!D33</f>
        <v>Zeewolde</v>
      </c>
      <c r="F33" t="str">
        <f>EC_projects_original!E33</f>
        <v>ZeewoldeZon/ zonnedak Sportcomplex Het Baken</v>
      </c>
      <c r="G33" t="str">
        <f>EC_projects_original!G33</f>
        <v>realized</v>
      </c>
      <c r="H33">
        <f>EC_projects_original!H33</f>
        <v>2022</v>
      </c>
      <c r="I33" t="str">
        <f>EC_projects_original!I33</f>
        <v>PV</v>
      </c>
      <c r="J33" t="str">
        <f>EC_projects_original!J33</f>
        <v>rooftop</v>
      </c>
      <c r="K33" t="str">
        <f>EC_projects_original!K33</f>
        <v>lokale coöperatie</v>
      </c>
      <c r="L33" t="str">
        <f>EC_projects_original!L33</f>
        <v>ZeewoldeZon</v>
      </c>
      <c r="M33">
        <f>EC_projects_original!P33</f>
        <v>133.5</v>
      </c>
      <c r="N33">
        <f>EC_projects_original!R33</f>
        <v>1</v>
      </c>
    </row>
    <row r="34" spans="1:14" x14ac:dyDescent="0.25">
      <c r="A34" t="str">
        <f>EC_projects_original!A34</f>
        <v>Flevoland</v>
      </c>
      <c r="B34" t="str">
        <f>EC_projects_original!B34</f>
        <v>Flevoland</v>
      </c>
      <c r="C34" t="str">
        <f>EC_projects_original!C34</f>
        <v>Zeewolde</v>
      </c>
      <c r="D34" t="str" cm="1">
        <f t="array" ref="D34">_xlfn.IFNA(INDEX(municipalities!B:B, MATCH(EC_projects!C34,municipalities!C:C,0),0),"unknown")</f>
        <v>GM0050</v>
      </c>
      <c r="E34" t="str">
        <f>EC_projects_original!D34</f>
        <v>Zeewolde</v>
      </c>
      <c r="F34" t="str">
        <f>EC_projects_original!E34</f>
        <v>ZeewoldeZon/ zonnedak Wijkoord</v>
      </c>
      <c r="G34" t="str">
        <f>EC_projects_original!G34</f>
        <v>realized</v>
      </c>
      <c r="H34">
        <f>EC_projects_original!H34</f>
        <v>2021</v>
      </c>
      <c r="I34" t="str">
        <f>EC_projects_original!I34</f>
        <v>PV</v>
      </c>
      <c r="J34" t="str">
        <f>EC_projects_original!J34</f>
        <v>rooftop</v>
      </c>
      <c r="K34" t="str">
        <f>EC_projects_original!K34</f>
        <v>lokale coöperatie</v>
      </c>
      <c r="L34" t="str">
        <f>EC_projects_original!L34</f>
        <v>ZeewoldeZon</v>
      </c>
      <c r="M34">
        <f>EC_projects_original!P34</f>
        <v>174.9</v>
      </c>
      <c r="N34">
        <f>EC_projects_original!R34</f>
        <v>1</v>
      </c>
    </row>
    <row r="35" spans="1:14" x14ac:dyDescent="0.25">
      <c r="A35" t="str">
        <f>EC_projects_original!A35</f>
        <v>Flevoland</v>
      </c>
      <c r="B35" t="str">
        <f>EC_projects_original!B35</f>
        <v>Flevoland</v>
      </c>
      <c r="C35" t="str">
        <f>EC_projects_original!C35</f>
        <v>Zeewolde</v>
      </c>
      <c r="D35" t="str" cm="1">
        <f t="array" ref="D35">_xlfn.IFNA(INDEX(municipalities!B:B, MATCH(EC_projects!C35,municipalities!C:C,0),0),"unknown")</f>
        <v>GM0050</v>
      </c>
      <c r="E35" t="str">
        <f>EC_projects_original!D35</f>
        <v>Zeewolde</v>
      </c>
      <c r="F35" t="str">
        <f>EC_projects_original!E35</f>
        <v>ZeewoldeZon/ zonnedaken Woonplaat 1</v>
      </c>
      <c r="G35" t="str">
        <f>EC_projects_original!G35</f>
        <v>realized</v>
      </c>
      <c r="H35">
        <f>EC_projects_original!H35</f>
        <v>2019</v>
      </c>
      <c r="I35" t="str">
        <f>EC_projects_original!I35</f>
        <v>PV</v>
      </c>
      <c r="J35" t="str">
        <f>EC_projects_original!J35</f>
        <v>rooftop</v>
      </c>
      <c r="K35" t="str">
        <f>EC_projects_original!K35</f>
        <v>lokale coöperatie</v>
      </c>
      <c r="L35" t="str">
        <f>EC_projects_original!L35</f>
        <v>ZeewoldeZon</v>
      </c>
      <c r="M35">
        <f>EC_projects_original!P35</f>
        <v>446.98499999999996</v>
      </c>
      <c r="N35">
        <f>EC_projects_original!R35</f>
        <v>1</v>
      </c>
    </row>
    <row r="36" spans="1:14" x14ac:dyDescent="0.25">
      <c r="A36" t="str">
        <f>EC_projects_original!A36</f>
        <v>Flevoland</v>
      </c>
      <c r="B36" t="str">
        <f>EC_projects_original!B36</f>
        <v>Flevoland</v>
      </c>
      <c r="C36" t="str">
        <f>EC_projects_original!C36</f>
        <v>Zeewolde</v>
      </c>
      <c r="D36" t="str" cm="1">
        <f t="array" ref="D36">_xlfn.IFNA(INDEX(municipalities!B:B, MATCH(EC_projects!C36,municipalities!C:C,0),0),"unknown")</f>
        <v>GM0050</v>
      </c>
      <c r="E36" t="str">
        <f>EC_projects_original!D36</f>
        <v>Zeewolde</v>
      </c>
      <c r="F36" t="str">
        <f>EC_projects_original!E36</f>
        <v>ZeewoldeZon/ zonnedaken Woonplaat 2</v>
      </c>
      <c r="G36" t="str">
        <f>EC_projects_original!G36</f>
        <v>realized</v>
      </c>
      <c r="H36">
        <f>EC_projects_original!H36</f>
        <v>2020</v>
      </c>
      <c r="I36" t="str">
        <f>EC_projects_original!I36</f>
        <v>PV</v>
      </c>
      <c r="J36" t="str">
        <f>EC_projects_original!J36</f>
        <v>rooftop</v>
      </c>
      <c r="K36" t="str">
        <f>EC_projects_original!K36</f>
        <v>lokale coöperatie</v>
      </c>
      <c r="L36" t="str">
        <f>EC_projects_original!L36</f>
        <v>ZeewoldeZon</v>
      </c>
      <c r="M36">
        <f>EC_projects_original!P36</f>
        <v>540</v>
      </c>
      <c r="N36">
        <f>EC_projects_original!R36</f>
        <v>1</v>
      </c>
    </row>
    <row r="37" spans="1:14" x14ac:dyDescent="0.25">
      <c r="A37" t="str">
        <f>EC_projects_original!A37</f>
        <v>Friesland</v>
      </c>
      <c r="B37" t="str">
        <f>EC_projects_original!B37</f>
        <v>Friesland</v>
      </c>
      <c r="C37" t="str">
        <f>EC_projects_original!C37</f>
        <v>Achtkarspelen</v>
      </c>
      <c r="D37" t="str" cm="1">
        <f t="array" ref="D37">_xlfn.IFNA(INDEX(municipalities!B:B, MATCH(EC_projects!C37,municipalities!C:C,0),0),"unknown")</f>
        <v>GM0059</v>
      </c>
      <c r="E37" t="str">
        <f>EC_projects_original!D37</f>
        <v>Buitenpost</v>
      </c>
      <c r="F37" t="str">
        <f>EC_projects_original!E37</f>
        <v xml:space="preserve">Buitenpost/ zonnedak 1 </v>
      </c>
      <c r="G37" t="str">
        <f>EC_projects_original!G37</f>
        <v>realized</v>
      </c>
      <c r="H37">
        <f>EC_projects_original!H37</f>
        <v>2020</v>
      </c>
      <c r="I37" t="str">
        <f>EC_projects_original!I37</f>
        <v>PV</v>
      </c>
      <c r="J37" t="str">
        <f>EC_projects_original!J37</f>
        <v>rooftop</v>
      </c>
      <c r="K37" t="str">
        <f>EC_projects_original!K37</f>
        <v>lokale coöperatie</v>
      </c>
      <c r="L37" t="str">
        <f>EC_projects_original!L37</f>
        <v>EC Buitenpost</v>
      </c>
      <c r="M37">
        <f>EC_projects_original!P37</f>
        <v>64</v>
      </c>
      <c r="N37">
        <f>EC_projects_original!R37</f>
        <v>1</v>
      </c>
    </row>
    <row r="38" spans="1:14" x14ac:dyDescent="0.25">
      <c r="A38" t="str">
        <f>EC_projects_original!A38</f>
        <v>Friesland</v>
      </c>
      <c r="B38" t="str">
        <f>EC_projects_original!B38</f>
        <v>Friesland</v>
      </c>
      <c r="C38" t="str">
        <f>EC_projects_original!C38</f>
        <v>Achtkarspelen</v>
      </c>
      <c r="D38" t="str" cm="1">
        <f t="array" ref="D38">_xlfn.IFNA(INDEX(municipalities!B:B, MATCH(EC_projects!C38,municipalities!C:C,0),0),"unknown")</f>
        <v>GM0059</v>
      </c>
      <c r="E38" t="str">
        <f>EC_projects_original!D38</f>
        <v>Augustinusga</v>
      </c>
      <c r="F38" t="str">
        <f>EC_projects_original!E38</f>
        <v>GOED/ zonnedak Brandsma</v>
      </c>
      <c r="G38" t="str">
        <f>EC_projects_original!G38</f>
        <v>realized</v>
      </c>
      <c r="H38">
        <f>EC_projects_original!H38</f>
        <v>2023</v>
      </c>
      <c r="I38" t="str">
        <f>EC_projects_original!I38</f>
        <v>PV</v>
      </c>
      <c r="J38" t="str">
        <f>EC_projects_original!J38</f>
        <v>rooftop</v>
      </c>
      <c r="K38" t="str">
        <f>EC_projects_original!K38</f>
        <v>lokale coöperatie</v>
      </c>
      <c r="L38" t="str">
        <f>EC_projects_original!L38</f>
        <v>Energiecoöperatie GOED</v>
      </c>
      <c r="M38">
        <f>EC_projects_original!P38</f>
        <v>63.8</v>
      </c>
      <c r="N38">
        <f>EC_projects_original!R38</f>
        <v>1</v>
      </c>
    </row>
    <row r="39" spans="1:14" x14ac:dyDescent="0.25">
      <c r="A39" t="str">
        <f>EC_projects_original!A39</f>
        <v>Friesland</v>
      </c>
      <c r="B39" t="str">
        <f>EC_projects_original!B39</f>
        <v>Friesland</v>
      </c>
      <c r="C39" t="str">
        <f>EC_projects_original!C39</f>
        <v>Ameland</v>
      </c>
      <c r="D39" t="str" cm="1">
        <f t="array" ref="D39">_xlfn.IFNA(INDEX(municipalities!B:B, MATCH(EC_projects!C39,municipalities!C:C,0),0),"unknown")</f>
        <v>GM0060</v>
      </c>
      <c r="E39">
        <f>EC_projects_original!D39</f>
        <v>0</v>
      </c>
      <c r="F39" t="str">
        <f>EC_projects_original!E39</f>
        <v>AEC/ zonnedak Maatschap Borsch Birza</v>
      </c>
      <c r="G39" t="str">
        <f>EC_projects_original!G39</f>
        <v>realized</v>
      </c>
      <c r="H39">
        <f>EC_projects_original!H39</f>
        <v>2021</v>
      </c>
      <c r="I39" t="str">
        <f>EC_projects_original!I39</f>
        <v>PV</v>
      </c>
      <c r="J39" t="str">
        <f>EC_projects_original!J39</f>
        <v>rooftop</v>
      </c>
      <c r="K39" t="str">
        <f>EC_projects_original!K39</f>
        <v>lokale coöperatie</v>
      </c>
      <c r="L39" t="str">
        <f>EC_projects_original!L39</f>
        <v>Amelander Energie Coöperatie (AEC)</v>
      </c>
      <c r="M39">
        <f>EC_projects_original!P39</f>
        <v>261</v>
      </c>
      <c r="N39">
        <f>EC_projects_original!R39</f>
        <v>1</v>
      </c>
    </row>
    <row r="40" spans="1:14" x14ac:dyDescent="0.25">
      <c r="A40" t="str">
        <f>EC_projects_original!A40</f>
        <v>Friesland</v>
      </c>
      <c r="B40" t="str">
        <f>EC_projects_original!B40</f>
        <v>Friesland</v>
      </c>
      <c r="C40" t="str">
        <f>EC_projects_original!C40</f>
        <v>Ameland</v>
      </c>
      <c r="D40" t="str" cm="1">
        <f t="array" ref="D40">_xlfn.IFNA(INDEX(municipalities!B:B, MATCH(EC_projects!C40,municipalities!C:C,0),0),"unknown")</f>
        <v>GM0060</v>
      </c>
      <c r="E40" t="str">
        <f>EC_projects_original!D40</f>
        <v>Nes</v>
      </c>
      <c r="F40" t="str">
        <f>EC_projects_original!E40</f>
        <v>AEC/ zonnedak Postcoderoos de Berkenhof</v>
      </c>
      <c r="G40" t="str">
        <f>EC_projects_original!G40</f>
        <v>realized</v>
      </c>
      <c r="H40">
        <f>EC_projects_original!H40</f>
        <v>2019</v>
      </c>
      <c r="I40" t="str">
        <f>EC_projects_original!I40</f>
        <v>PV</v>
      </c>
      <c r="J40" t="str">
        <f>EC_projects_original!J40</f>
        <v>rooftop</v>
      </c>
      <c r="K40" t="str">
        <f>EC_projects_original!K40</f>
        <v>lokale coöperatie</v>
      </c>
      <c r="L40" t="str">
        <f>EC_projects_original!L40</f>
        <v>Amelander Energie Coöperatie (AEC)</v>
      </c>
      <c r="M40">
        <f>EC_projects_original!P40</f>
        <v>55.000000000000007</v>
      </c>
      <c r="N40">
        <f>EC_projects_original!R40</f>
        <v>1</v>
      </c>
    </row>
    <row r="41" spans="1:14" x14ac:dyDescent="0.25">
      <c r="A41" t="str">
        <f>EC_projects_original!A41</f>
        <v>Friesland</v>
      </c>
      <c r="B41" t="str">
        <f>EC_projects_original!B41</f>
        <v>Friesland</v>
      </c>
      <c r="C41" t="str">
        <f>EC_projects_original!C41</f>
        <v>Ameland</v>
      </c>
      <c r="D41" t="str" cm="1">
        <f t="array" ref="D41">_xlfn.IFNA(INDEX(municipalities!B:B, MATCH(EC_projects!C41,municipalities!C:C,0),0),"unknown")</f>
        <v>GM0060</v>
      </c>
      <c r="E41">
        <f>EC_projects_original!D41</f>
        <v>0</v>
      </c>
      <c r="F41" t="str">
        <f>EC_projects_original!E41</f>
        <v>AEC/ zonnedak SCE de Lange Dunen</v>
      </c>
      <c r="G41" t="str">
        <f>EC_projects_original!G41</f>
        <v>realized</v>
      </c>
      <c r="H41">
        <f>EC_projects_original!H41</f>
        <v>2023</v>
      </c>
      <c r="I41" t="str">
        <f>EC_projects_original!I41</f>
        <v>PV</v>
      </c>
      <c r="J41" t="str">
        <f>EC_projects_original!J41</f>
        <v>rooftop</v>
      </c>
      <c r="K41" t="str">
        <f>EC_projects_original!K41</f>
        <v>lokale coöperatie</v>
      </c>
      <c r="L41" t="str">
        <f>EC_projects_original!L41</f>
        <v>Amelander Energie Coöperatie (AEC)</v>
      </c>
      <c r="M41">
        <f>EC_projects_original!P41</f>
        <v>100.80000000000001</v>
      </c>
      <c r="N41">
        <f>EC_projects_original!R41</f>
        <v>1</v>
      </c>
    </row>
    <row r="42" spans="1:14" x14ac:dyDescent="0.25">
      <c r="A42" t="str">
        <f>EC_projects_original!A42</f>
        <v>Friesland</v>
      </c>
      <c r="B42" t="str">
        <f>EC_projects_original!B42</f>
        <v>Friesland</v>
      </c>
      <c r="C42" t="str">
        <f>EC_projects_original!C42</f>
        <v>Dantumadiel</v>
      </c>
      <c r="D42" t="str" cm="1">
        <f t="array" ref="D42">_xlfn.IFNA(INDEX(municipalities!B:B, MATCH(EC_projects!C42,municipalities!C:C,0),0),"unknown")</f>
        <v>GM1891</v>
      </c>
      <c r="E42" t="str">
        <f>EC_projects_original!D42</f>
        <v>Broeksterwald</v>
      </c>
      <c r="F42" t="str">
        <f>EC_projects_original!E42</f>
        <v>EK Feanwâlden/ Zonnedak Boonstra</v>
      </c>
      <c r="G42" t="str">
        <f>EC_projects_original!G42</f>
        <v>realized</v>
      </c>
      <c r="H42">
        <f>EC_projects_original!H42</f>
        <v>2023</v>
      </c>
      <c r="I42" t="str">
        <f>EC_projects_original!I42</f>
        <v>PV</v>
      </c>
      <c r="J42" t="str">
        <f>EC_projects_original!J42</f>
        <v>rooftop</v>
      </c>
      <c r="K42" t="str">
        <f>EC_projects_original!K42</f>
        <v>lokale coöperatie</v>
      </c>
      <c r="L42" t="str">
        <f>EC_projects_original!L42</f>
        <v>Enerzjy Koöperaasje Feanwâlden</v>
      </c>
      <c r="M42">
        <f>EC_projects_original!P42</f>
        <v>100</v>
      </c>
      <c r="N42">
        <f>EC_projects_original!R42</f>
        <v>1</v>
      </c>
    </row>
    <row r="43" spans="1:14" x14ac:dyDescent="0.25">
      <c r="A43" t="str">
        <f>EC_projects_original!A43</f>
        <v>Friesland</v>
      </c>
      <c r="B43" t="str">
        <f>EC_projects_original!B43</f>
        <v>Friesland</v>
      </c>
      <c r="C43" t="str">
        <f>EC_projects_original!C43</f>
        <v>De Fryske Marren</v>
      </c>
      <c r="D43" t="str" cm="1">
        <f t="array" ref="D43">_xlfn.IFNA(INDEX(municipalities!B:B, MATCH(EC_projects!C43,municipalities!C:C,0),0),"unknown")</f>
        <v>GM1940</v>
      </c>
      <c r="E43" t="str">
        <f>EC_projects_original!D43</f>
        <v>Terkaple</v>
      </c>
      <c r="F43" t="str">
        <f>EC_projects_original!E43</f>
        <v>DePoask/ zonnedak 1 Oenemawei Terkapele</v>
      </c>
      <c r="G43" t="str">
        <f>EC_projects_original!G43</f>
        <v>realized</v>
      </c>
      <c r="H43">
        <f>EC_projects_original!H43</f>
        <v>2019</v>
      </c>
      <c r="I43" t="str">
        <f>EC_projects_original!I43</f>
        <v>PV</v>
      </c>
      <c r="J43" t="str">
        <f>EC_projects_original!J43</f>
        <v>rooftop</v>
      </c>
      <c r="K43" t="str">
        <f>EC_projects_original!K43</f>
        <v>lokale coöperatie</v>
      </c>
      <c r="L43" t="str">
        <f>EC_projects_original!L43</f>
        <v>Terhernster Enerzjy Koöperaasje De Poask</v>
      </c>
      <c r="M43">
        <f>EC_projects_original!P43</f>
        <v>53.75</v>
      </c>
      <c r="N43">
        <f>EC_projects_original!R43</f>
        <v>1</v>
      </c>
    </row>
    <row r="44" spans="1:14" x14ac:dyDescent="0.25">
      <c r="A44" t="str">
        <f>EC_projects_original!A44</f>
        <v>Friesland</v>
      </c>
      <c r="B44" t="str">
        <f>EC_projects_original!B44</f>
        <v>Friesland</v>
      </c>
      <c r="C44" t="str">
        <f>EC_projects_original!C44</f>
        <v>De Fryske Marren</v>
      </c>
      <c r="D44" t="str" cm="1">
        <f t="array" ref="D44">_xlfn.IFNA(INDEX(municipalities!B:B, MATCH(EC_projects!C44,municipalities!C:C,0),0),"unknown")</f>
        <v>GM1940</v>
      </c>
      <c r="E44">
        <f>EC_projects_original!D44</f>
        <v>0</v>
      </c>
      <c r="F44" t="str">
        <f>EC_projects_original!E44</f>
        <v>Doniawerstal/ Sinnich Langwar 1</v>
      </c>
      <c r="G44" t="str">
        <f>EC_projects_original!G44</f>
        <v>realized</v>
      </c>
      <c r="H44">
        <f>EC_projects_original!H44</f>
        <v>2019</v>
      </c>
      <c r="I44" t="str">
        <f>EC_projects_original!I44</f>
        <v>PV</v>
      </c>
      <c r="J44" t="str">
        <f>EC_projects_original!J44</f>
        <v>rooftop</v>
      </c>
      <c r="K44" t="str">
        <f>EC_projects_original!K44</f>
        <v>lokale coöperatie</v>
      </c>
      <c r="L44" t="str">
        <f>EC_projects_original!L44</f>
        <v>Doniawerstal</v>
      </c>
      <c r="M44">
        <f>EC_projects_original!P44</f>
        <v>57</v>
      </c>
      <c r="N44">
        <f>EC_projects_original!R44</f>
        <v>1</v>
      </c>
    </row>
    <row r="45" spans="1:14" x14ac:dyDescent="0.25">
      <c r="A45" t="str">
        <f>EC_projects_original!A45</f>
        <v>Friesland</v>
      </c>
      <c r="B45" t="str">
        <f>EC_projects_original!B45</f>
        <v>Friesland</v>
      </c>
      <c r="C45" t="str">
        <f>EC_projects_original!C45</f>
        <v>De Fryske Marren</v>
      </c>
      <c r="D45" t="str" cm="1">
        <f t="array" ref="D45">_xlfn.IFNA(INDEX(municipalities!B:B, MATCH(EC_projects!C45,municipalities!C:C,0),0),"unknown")</f>
        <v>GM1940</v>
      </c>
      <c r="E45">
        <f>EC_projects_original!D45</f>
        <v>0</v>
      </c>
      <c r="F45" t="str">
        <f>EC_projects_original!E45</f>
        <v>Doniawerstal/ Sinnich Langwar 2</v>
      </c>
      <c r="G45" t="str">
        <f>EC_projects_original!G45</f>
        <v>realized</v>
      </c>
      <c r="H45">
        <f>EC_projects_original!H45</f>
        <v>2019</v>
      </c>
      <c r="I45" t="str">
        <f>EC_projects_original!I45</f>
        <v>PV</v>
      </c>
      <c r="J45" t="str">
        <f>EC_projects_original!J45</f>
        <v>rooftop</v>
      </c>
      <c r="K45" t="str">
        <f>EC_projects_original!K45</f>
        <v>lokale coöperatie</v>
      </c>
      <c r="L45" t="str">
        <f>EC_projects_original!L45</f>
        <v>Doniawerstal</v>
      </c>
      <c r="M45">
        <f>EC_projects_original!P45</f>
        <v>63</v>
      </c>
      <c r="N45">
        <f>EC_projects_original!R45</f>
        <v>1</v>
      </c>
    </row>
    <row r="46" spans="1:14" x14ac:dyDescent="0.25">
      <c r="A46" t="str">
        <f>EC_projects_original!A46</f>
        <v>Friesland</v>
      </c>
      <c r="B46" t="str">
        <f>EC_projects_original!B46</f>
        <v>Friesland</v>
      </c>
      <c r="C46" t="str">
        <f>EC_projects_original!C46</f>
        <v>De Fryske Marren</v>
      </c>
      <c r="D46" t="str" cm="1">
        <f t="array" ref="D46">_xlfn.IFNA(INDEX(municipalities!B:B, MATCH(EC_projects!C46,municipalities!C:C,0),0),"unknown")</f>
        <v>GM1940</v>
      </c>
      <c r="E46">
        <f>EC_projects_original!D46</f>
        <v>0</v>
      </c>
      <c r="F46" t="str">
        <f>EC_projects_original!E46</f>
        <v>Doniawerstal/ Sinnich Tjerkgaast</v>
      </c>
      <c r="G46" t="str">
        <f>EC_projects_original!G46</f>
        <v>realized</v>
      </c>
      <c r="H46">
        <f>EC_projects_original!H46</f>
        <v>2016</v>
      </c>
      <c r="I46" t="str">
        <f>EC_projects_original!I46</f>
        <v>PV</v>
      </c>
      <c r="J46" t="str">
        <f>EC_projects_original!J46</f>
        <v>rooftop</v>
      </c>
      <c r="K46" t="str">
        <f>EC_projects_original!K46</f>
        <v>lokale coöperatie</v>
      </c>
      <c r="L46" t="str">
        <f>EC_projects_original!L46</f>
        <v>Doniawerstal</v>
      </c>
      <c r="M46">
        <f>EC_projects_original!P46</f>
        <v>55.125</v>
      </c>
      <c r="N46">
        <f>EC_projects_original!R46</f>
        <v>1</v>
      </c>
    </row>
    <row r="47" spans="1:14" x14ac:dyDescent="0.25">
      <c r="A47" t="str">
        <f>EC_projects_original!A47</f>
        <v>Friesland</v>
      </c>
      <c r="B47" t="str">
        <f>EC_projects_original!B47</f>
        <v>Friesland</v>
      </c>
      <c r="C47" t="str">
        <f>EC_projects_original!C47</f>
        <v>De Fryske Marren</v>
      </c>
      <c r="D47" t="str" cm="1">
        <f t="array" ref="D47">_xlfn.IFNA(INDEX(municipalities!B:B, MATCH(EC_projects!C47,municipalities!C:C,0),0),"unknown")</f>
        <v>GM1940</v>
      </c>
      <c r="E47">
        <f>EC_projects_original!D47</f>
        <v>0</v>
      </c>
      <c r="F47" t="str">
        <f>EC_projects_original!E47</f>
        <v>DorpCentraal/ Zonnedak Oosterzee (Samen Zon Oosterzee)</v>
      </c>
      <c r="G47" t="str">
        <f>EC_projects_original!G47</f>
        <v>realized</v>
      </c>
      <c r="H47">
        <f>EC_projects_original!H47</f>
        <v>2021</v>
      </c>
      <c r="I47" t="str">
        <f>EC_projects_original!I47</f>
        <v>PV</v>
      </c>
      <c r="J47" t="str">
        <f>EC_projects_original!J47</f>
        <v>rooftop</v>
      </c>
      <c r="K47" t="str">
        <f>EC_projects_original!K47</f>
        <v>lokale coöperatie</v>
      </c>
      <c r="L47" t="str">
        <f>EC_projects_original!L47</f>
        <v>EC Dorp Centraal</v>
      </c>
      <c r="M47">
        <f>EC_projects_original!P47</f>
        <v>54.76</v>
      </c>
      <c r="N47">
        <f>EC_projects_original!R47</f>
        <v>1</v>
      </c>
    </row>
    <row r="48" spans="1:14" x14ac:dyDescent="0.25">
      <c r="A48" t="str">
        <f>EC_projects_original!A48</f>
        <v>Friesland</v>
      </c>
      <c r="B48" t="str">
        <f>EC_projects_original!B48</f>
        <v>Friesland</v>
      </c>
      <c r="C48" t="str">
        <f>EC_projects_original!C48</f>
        <v>De Fryske Marren</v>
      </c>
      <c r="D48" t="str" cm="1">
        <f t="array" ref="D48">_xlfn.IFNA(INDEX(municipalities!B:B, MATCH(EC_projects!C48,municipalities!C:C,0),0),"unknown")</f>
        <v>GM1940</v>
      </c>
      <c r="E48" t="str">
        <f>EC_projects_original!D48</f>
        <v>Idskenhuizen</v>
      </c>
      <c r="F48" t="str">
        <f>EC_projects_original!E48</f>
        <v>ECIdskenhuizen/ zonnedak (PCR)</v>
      </c>
      <c r="G48" t="str">
        <f>EC_projects_original!G48</f>
        <v>realized</v>
      </c>
      <c r="H48">
        <f>EC_projects_original!H48</f>
        <v>2021</v>
      </c>
      <c r="I48" t="str">
        <f>EC_projects_original!I48</f>
        <v>PV</v>
      </c>
      <c r="J48" t="str">
        <f>EC_projects_original!J48</f>
        <v>rooftop</v>
      </c>
      <c r="K48" t="str">
        <f>EC_projects_original!K48</f>
        <v>lokale coöperatie</v>
      </c>
      <c r="L48" t="str">
        <f>EC_projects_original!L48</f>
        <v>EC Idskenhuizen</v>
      </c>
      <c r="M48">
        <f>EC_projects_original!P48</f>
        <v>68</v>
      </c>
      <c r="N48">
        <f>EC_projects_original!R48</f>
        <v>1</v>
      </c>
    </row>
    <row r="49" spans="1:14" x14ac:dyDescent="0.25">
      <c r="A49" t="str">
        <f>EC_projects_original!A49</f>
        <v>Friesland</v>
      </c>
      <c r="B49" t="str">
        <f>EC_projects_original!B49</f>
        <v>Friesland</v>
      </c>
      <c r="C49" t="str">
        <f>EC_projects_original!C49</f>
        <v>De Fryske Marren</v>
      </c>
      <c r="D49" t="str" cm="1">
        <f t="array" ref="D49">_xlfn.IFNA(INDEX(municipalities!B:B, MATCH(EC_projects!C49,municipalities!C:C,0),0),"unknown")</f>
        <v>GM1940</v>
      </c>
      <c r="E49" t="str">
        <f>EC_projects_original!D49</f>
        <v xml:space="preserve">Harich  </v>
      </c>
      <c r="F49" t="str">
        <f>EC_projects_original!E49</f>
        <v>Gaasterland/ Zonnecollectief 1 Manege Gaasterland</v>
      </c>
      <c r="G49" t="str">
        <f>EC_projects_original!G49</f>
        <v>realized</v>
      </c>
      <c r="H49">
        <f>EC_projects_original!H49</f>
        <v>2018</v>
      </c>
      <c r="I49" t="str">
        <f>EC_projects_original!I49</f>
        <v>PV</v>
      </c>
      <c r="J49" t="str">
        <f>EC_projects_original!J49</f>
        <v>rooftop</v>
      </c>
      <c r="K49" t="str">
        <f>EC_projects_original!K49</f>
        <v>lokale coöperatie</v>
      </c>
      <c r="L49" t="str">
        <f>EC_projects_original!L49</f>
        <v>EC Gaasterland</v>
      </c>
      <c r="M49">
        <f>EC_projects_original!P49</f>
        <v>68.399999999999991</v>
      </c>
      <c r="N49">
        <f>EC_projects_original!R49</f>
        <v>1</v>
      </c>
    </row>
    <row r="50" spans="1:14" x14ac:dyDescent="0.25">
      <c r="A50" t="str">
        <f>EC_projects_original!A50</f>
        <v>Friesland</v>
      </c>
      <c r="B50" t="str">
        <f>EC_projects_original!B50</f>
        <v>Friesland</v>
      </c>
      <c r="C50" t="str">
        <f>EC_projects_original!C50</f>
        <v>De Fryske Marren</v>
      </c>
      <c r="D50" t="str" cm="1">
        <f t="array" ref="D50">_xlfn.IFNA(INDEX(municipalities!B:B, MATCH(EC_projects!C50,municipalities!C:C,0),0),"unknown")</f>
        <v>GM1940</v>
      </c>
      <c r="E50" t="str">
        <f>EC_projects_original!D50</f>
        <v xml:space="preserve">Harich  </v>
      </c>
      <c r="F50" t="str">
        <f>EC_projects_original!E50</f>
        <v>Gaasterland/ Zonnecollectief 2 Koopmans Harich</v>
      </c>
      <c r="G50" t="str">
        <f>EC_projects_original!G50</f>
        <v>realized</v>
      </c>
      <c r="H50">
        <f>EC_projects_original!H50</f>
        <v>2020</v>
      </c>
      <c r="I50" t="str">
        <f>EC_projects_original!I50</f>
        <v>PV</v>
      </c>
      <c r="J50" t="str">
        <f>EC_projects_original!J50</f>
        <v>rooftop</v>
      </c>
      <c r="K50" t="str">
        <f>EC_projects_original!K50</f>
        <v>lokale coöperatie</v>
      </c>
      <c r="L50" t="str">
        <f>EC_projects_original!L50</f>
        <v>EC Gaasterland</v>
      </c>
      <c r="M50">
        <f>EC_projects_original!P50</f>
        <v>65.55</v>
      </c>
      <c r="N50">
        <f>EC_projects_original!R50</f>
        <v>1</v>
      </c>
    </row>
    <row r="51" spans="1:14" x14ac:dyDescent="0.25">
      <c r="A51" t="str">
        <f>EC_projects_original!A51</f>
        <v>Friesland</v>
      </c>
      <c r="B51" t="str">
        <f>EC_projects_original!B51</f>
        <v>Friesland</v>
      </c>
      <c r="C51" t="str">
        <f>EC_projects_original!C51</f>
        <v>De Fryske Marren</v>
      </c>
      <c r="D51" t="str" cm="1">
        <f t="array" ref="D51">_xlfn.IFNA(INDEX(municipalities!B:B, MATCH(EC_projects!C51,municipalities!C:C,0),0),"unknown")</f>
        <v>GM1940</v>
      </c>
      <c r="E51" t="str">
        <f>EC_projects_original!D51</f>
        <v>Oudemirdum</v>
      </c>
      <c r="F51" t="str">
        <f>EC_projects_original!E51</f>
        <v>Noordenwind/ Oudemirdum Informatiecentrum Mar&amp;Klif</v>
      </c>
      <c r="G51" t="str">
        <f>EC_projects_original!G51</f>
        <v>realized</v>
      </c>
      <c r="H51">
        <f>EC_projects_original!H51</f>
        <v>2012</v>
      </c>
      <c r="I51" t="str">
        <f>EC_projects_original!I51</f>
        <v>PV</v>
      </c>
      <c r="J51" t="str">
        <f>EC_projects_original!J51</f>
        <v>rooftop</v>
      </c>
      <c r="K51" t="str">
        <f>EC_projects_original!K51</f>
        <v>lokale coöperatie</v>
      </c>
      <c r="L51" t="str">
        <f>EC_projects_original!L51</f>
        <v>Noordenwind</v>
      </c>
      <c r="M51">
        <f>EC_projects_original!P51</f>
        <v>2.2879999999999998</v>
      </c>
      <c r="N51">
        <f>EC_projects_original!R51</f>
        <v>1</v>
      </c>
    </row>
    <row r="52" spans="1:14" x14ac:dyDescent="0.25">
      <c r="A52" t="str">
        <f>EC_projects_original!A52</f>
        <v>Friesland</v>
      </c>
      <c r="B52" t="str">
        <f>EC_projects_original!B52</f>
        <v>Friesland</v>
      </c>
      <c r="C52" t="str">
        <f>EC_projects_original!C52</f>
        <v>De Fryske Marren</v>
      </c>
      <c r="D52" t="str" cm="1">
        <f t="array" ref="D52">_xlfn.IFNA(INDEX(municipalities!B:B, MATCH(EC_projects!C52,municipalities!C:C,0),0),"unknown")</f>
        <v>GM1940</v>
      </c>
      <c r="E52">
        <f>EC_projects_original!D52</f>
        <v>0</v>
      </c>
      <c r="F52" t="str">
        <f>EC_projects_original!E52</f>
        <v>Sinnich Sleat/ zonnedak Theo Vis</v>
      </c>
      <c r="G52" t="str">
        <f>EC_projects_original!G52</f>
        <v>realized</v>
      </c>
      <c r="H52">
        <f>EC_projects_original!H52</f>
        <v>2022</v>
      </c>
      <c r="I52" t="str">
        <f>EC_projects_original!I52</f>
        <v>PV</v>
      </c>
      <c r="J52" t="str">
        <f>EC_projects_original!J52</f>
        <v>rooftop</v>
      </c>
      <c r="K52" t="str">
        <f>EC_projects_original!K52</f>
        <v>lokale coöperatie</v>
      </c>
      <c r="L52" t="str">
        <f>EC_projects_original!L52</f>
        <v>Sinnich Sleat</v>
      </c>
      <c r="M52">
        <f>EC_projects_original!P52</f>
        <v>52</v>
      </c>
      <c r="N52">
        <f>EC_projects_original!R52</f>
        <v>1</v>
      </c>
    </row>
    <row r="53" spans="1:14" x14ac:dyDescent="0.25">
      <c r="A53" t="str">
        <f>EC_projects_original!A53</f>
        <v>Friesland</v>
      </c>
      <c r="B53" t="str">
        <f>EC_projects_original!B53</f>
        <v>Friesland</v>
      </c>
      <c r="C53" t="str">
        <f>EC_projects_original!C53</f>
        <v>Heerenveen</v>
      </c>
      <c r="D53" t="str" cm="1">
        <f t="array" ref="D53">_xlfn.IFNA(INDEX(municipalities!B:B, MATCH(EC_projects!C53,municipalities!C:C,0),0),"unknown")</f>
        <v>GM0074</v>
      </c>
      <c r="E53" t="str">
        <f>EC_projects_original!D53</f>
        <v>Aldeboarn</v>
      </c>
      <c r="F53" t="str">
        <f>EC_projects_original!E53</f>
        <v>EKAldeboarn/Zonnedak dorpshuis De Jister</v>
      </c>
      <c r="G53" t="str">
        <f>EC_projects_original!G53</f>
        <v>realized</v>
      </c>
      <c r="H53">
        <f>EC_projects_original!H53</f>
        <v>2018</v>
      </c>
      <c r="I53" t="str">
        <f>EC_projects_original!I53</f>
        <v>PV</v>
      </c>
      <c r="J53" t="str">
        <f>EC_projects_original!J53</f>
        <v>rooftop</v>
      </c>
      <c r="K53" t="str">
        <f>EC_projects_original!K53</f>
        <v>lokale coöperatie</v>
      </c>
      <c r="L53" t="str">
        <f>EC_projects_original!L53</f>
        <v>Enerzjy Kooperaasje Aldeboarn  (EKA)</v>
      </c>
      <c r="M53">
        <f>EC_projects_original!P53</f>
        <v>30.779999999999998</v>
      </c>
      <c r="N53">
        <f>EC_projects_original!R53</f>
        <v>1</v>
      </c>
    </row>
    <row r="54" spans="1:14" x14ac:dyDescent="0.25">
      <c r="A54" t="str">
        <f>EC_projects_original!A54</f>
        <v>Friesland</v>
      </c>
      <c r="B54" t="str">
        <f>EC_projects_original!B54</f>
        <v>Friesland</v>
      </c>
      <c r="C54" t="str">
        <f>EC_projects_original!C54</f>
        <v>Heerenveen</v>
      </c>
      <c r="D54" t="str" cm="1">
        <f t="array" ref="D54">_xlfn.IFNA(INDEX(municipalities!B:B, MATCH(EC_projects!C54,municipalities!C:C,0),0),"unknown")</f>
        <v>GM0074</v>
      </c>
      <c r="E54" t="str">
        <f>EC_projects_original!D54</f>
        <v>Jubbega</v>
      </c>
      <c r="F54" t="str">
        <f>EC_projects_original!E54</f>
        <v>Sinnebuorren/ zonnedak Sinnebuorren (PCR)</v>
      </c>
      <c r="G54" t="str">
        <f>EC_projects_original!G54</f>
        <v>realized</v>
      </c>
      <c r="H54">
        <f>EC_projects_original!H54</f>
        <v>2019</v>
      </c>
      <c r="I54" t="str">
        <f>EC_projects_original!I54</f>
        <v>PV</v>
      </c>
      <c r="J54" t="str">
        <f>EC_projects_original!J54</f>
        <v>rooftop</v>
      </c>
      <c r="K54" t="str">
        <f>EC_projects_original!K54</f>
        <v>lokale coöperatie</v>
      </c>
      <c r="L54" t="str">
        <f>EC_projects_original!L54</f>
        <v xml:space="preserve">Coöperatie Sinnebuorren </v>
      </c>
      <c r="M54">
        <f>EC_projects_original!P54</f>
        <v>57</v>
      </c>
      <c r="N54">
        <f>EC_projects_original!R54</f>
        <v>1</v>
      </c>
    </row>
    <row r="55" spans="1:14" x14ac:dyDescent="0.25">
      <c r="A55" t="str">
        <f>EC_projects_original!A55</f>
        <v>Friesland</v>
      </c>
      <c r="B55" t="str">
        <f>EC_projects_original!B55</f>
        <v>Friesland</v>
      </c>
      <c r="C55" t="str">
        <f>EC_projects_original!C55</f>
        <v>Heerenveen</v>
      </c>
      <c r="D55" t="str" cm="1">
        <f t="array" ref="D55">_xlfn.IFNA(INDEX(municipalities!B:B, MATCH(EC_projects!C55,municipalities!C:C,0),0),"unknown")</f>
        <v>GM0074</v>
      </c>
      <c r="E55" t="str">
        <f>EC_projects_original!D55</f>
        <v>Aldeboarn</v>
      </c>
      <c r="F55" t="str">
        <f>EC_projects_original!E55</f>
        <v xml:space="preserve">ZonnepanelenDelen/ zonnedak Dijkstra De Natuerlike Boarne </v>
      </c>
      <c r="G55" t="str">
        <f>EC_projects_original!G55</f>
        <v>realized</v>
      </c>
      <c r="H55">
        <f>EC_projects_original!H55</f>
        <v>2019</v>
      </c>
      <c r="I55" t="str">
        <f>EC_projects_original!I55</f>
        <v>PV</v>
      </c>
      <c r="J55" t="str">
        <f>EC_projects_original!J55</f>
        <v>rooftop</v>
      </c>
      <c r="K55" t="str">
        <f>EC_projects_original!K55</f>
        <v>participatie/ crowdfunding</v>
      </c>
      <c r="L55" t="str">
        <f>EC_projects_original!L55</f>
        <v>crowdfunding</v>
      </c>
      <c r="M55">
        <f>EC_projects_original!P55</f>
        <v>269.09999999999997</v>
      </c>
      <c r="N55">
        <f>EC_projects_original!R55</f>
        <v>0</v>
      </c>
    </row>
    <row r="56" spans="1:14" x14ac:dyDescent="0.25">
      <c r="A56" t="str">
        <f>EC_projects_original!A56</f>
        <v>Friesland</v>
      </c>
      <c r="B56" t="str">
        <f>EC_projects_original!B56</f>
        <v>Friesland</v>
      </c>
      <c r="C56" t="str">
        <f>EC_projects_original!C56</f>
        <v>Heerenveen</v>
      </c>
      <c r="D56" t="str" cm="1">
        <f t="array" ref="D56">_xlfn.IFNA(INDEX(municipalities!B:B, MATCH(EC_projects!C56,municipalities!C:C,0),0),"unknown")</f>
        <v>GM0074</v>
      </c>
      <c r="E56">
        <f>EC_projects_original!D56</f>
        <v>0</v>
      </c>
      <c r="F56" t="str">
        <f>EC_projects_original!E56</f>
        <v>ZonnepanelenDelen/ zonnedak Tegmento Friesland</v>
      </c>
      <c r="G56" t="str">
        <f>EC_projects_original!G56</f>
        <v>realized</v>
      </c>
      <c r="H56">
        <f>EC_projects_original!H56</f>
        <v>2019</v>
      </c>
      <c r="I56" t="str">
        <f>EC_projects_original!I56</f>
        <v>PV</v>
      </c>
      <c r="J56" t="str">
        <f>EC_projects_original!J56</f>
        <v>rooftop</v>
      </c>
      <c r="K56" t="str">
        <f>EC_projects_original!K56</f>
        <v>participatie/ crowdfunding</v>
      </c>
      <c r="L56" t="str">
        <f>EC_projects_original!L56</f>
        <v>crowdfunding</v>
      </c>
      <c r="M56">
        <f>EC_projects_original!P56</f>
        <v>1686.8999999999999</v>
      </c>
      <c r="N56">
        <f>EC_projects_original!R56</f>
        <v>0</v>
      </c>
    </row>
    <row r="57" spans="1:14" x14ac:dyDescent="0.25">
      <c r="A57" t="str">
        <f>EC_projects_original!A57</f>
        <v>Friesland</v>
      </c>
      <c r="B57" t="str">
        <f>EC_projects_original!B57</f>
        <v>Friesland</v>
      </c>
      <c r="C57" t="str">
        <f>EC_projects_original!C57</f>
        <v>Leeuwarden</v>
      </c>
      <c r="D57" t="str" cm="1">
        <f t="array" ref="D57">_xlfn.IFNA(INDEX(municipalities!B:B, MATCH(EC_projects!C57,municipalities!C:C,0),0),"unknown")</f>
        <v>GM0080</v>
      </c>
      <c r="E57">
        <f>EC_projects_original!D57</f>
        <v>0</v>
      </c>
      <c r="F57" t="str">
        <f>EC_projects_original!E57</f>
        <v>DEWeidum/ zonnedak Wielsterdyk</v>
      </c>
      <c r="G57" t="str">
        <f>EC_projects_original!G57</f>
        <v>realized</v>
      </c>
      <c r="H57">
        <f>EC_projects_original!H57</f>
        <v>2021</v>
      </c>
      <c r="I57" t="str">
        <f>EC_projects_original!I57</f>
        <v>PV</v>
      </c>
      <c r="J57" t="str">
        <f>EC_projects_original!J57</f>
        <v>rooftop</v>
      </c>
      <c r="K57" t="str">
        <f>EC_projects_original!K57</f>
        <v>lokale coöperatie</v>
      </c>
      <c r="L57" t="str">
        <f>EC_projects_original!L57</f>
        <v>DE Weidum</v>
      </c>
      <c r="M57">
        <f>EC_projects_original!P57</f>
        <v>50</v>
      </c>
      <c r="N57">
        <f>EC_projects_original!R57</f>
        <v>1</v>
      </c>
    </row>
    <row r="58" spans="1:14" x14ac:dyDescent="0.25">
      <c r="A58" t="str">
        <f>EC_projects_original!A58</f>
        <v>Friesland</v>
      </c>
      <c r="B58" t="str">
        <f>EC_projects_original!B58</f>
        <v>Friesland</v>
      </c>
      <c r="C58" t="str">
        <f>EC_projects_original!C58</f>
        <v>Leeuwarden</v>
      </c>
      <c r="D58" t="str" cm="1">
        <f t="array" ref="D58">_xlfn.IFNA(INDEX(municipalities!B:B, MATCH(EC_projects!C58,municipalities!C:C,0),0),"unknown")</f>
        <v>GM0080</v>
      </c>
      <c r="E58" t="str">
        <f>EC_projects_original!D58</f>
        <v>Mantgum</v>
      </c>
      <c r="F58" t="str">
        <f>EC_projects_original!E58</f>
        <v>DuaosumMantgum/ Zonnecollectief 1 "Skillaerd"</v>
      </c>
      <c r="G58" t="str">
        <f>EC_projects_original!G58</f>
        <v>realized</v>
      </c>
      <c r="H58">
        <f>EC_projects_original!H58</f>
        <v>2019</v>
      </c>
      <c r="I58" t="str">
        <f>EC_projects_original!I58</f>
        <v>PV</v>
      </c>
      <c r="J58" t="str">
        <f>EC_projects_original!J58</f>
        <v>rooftop</v>
      </c>
      <c r="K58" t="str">
        <f>EC_projects_original!K58</f>
        <v>lokale coöperatie</v>
      </c>
      <c r="L58" t="str">
        <f>EC_projects_original!L58</f>
        <v>Duorsum Mantgum</v>
      </c>
      <c r="M58">
        <f>EC_projects_original!P58</f>
        <v>60</v>
      </c>
      <c r="N58">
        <f>EC_projects_original!R58</f>
        <v>1</v>
      </c>
    </row>
    <row r="59" spans="1:14" x14ac:dyDescent="0.25">
      <c r="A59" t="str">
        <f>EC_projects_original!A59</f>
        <v>Friesland</v>
      </c>
      <c r="B59" t="str">
        <f>EC_projects_original!B59</f>
        <v>Friesland</v>
      </c>
      <c r="C59" t="str">
        <f>EC_projects_original!C59</f>
        <v>Leeuwarden</v>
      </c>
      <c r="D59" t="str" cm="1">
        <f t="array" ref="D59">_xlfn.IFNA(INDEX(municipalities!B:B, MATCH(EC_projects!C59,municipalities!C:C,0),0),"unknown")</f>
        <v>GM0080</v>
      </c>
      <c r="E59" t="str">
        <f>EC_projects_original!D59</f>
        <v>Mantgum</v>
      </c>
      <c r="F59" t="str">
        <f>EC_projects_original!E59</f>
        <v>DuaosumMantgum/ Zonnecollectief 2  “De Gielguorde”</v>
      </c>
      <c r="G59" t="str">
        <f>EC_projects_original!G59</f>
        <v>realized</v>
      </c>
      <c r="H59">
        <f>EC_projects_original!H59</f>
        <v>2020</v>
      </c>
      <c r="I59" t="str">
        <f>EC_projects_original!I59</f>
        <v>PV</v>
      </c>
      <c r="J59" t="str">
        <f>EC_projects_original!J59</f>
        <v>rooftop</v>
      </c>
      <c r="K59" t="str">
        <f>EC_projects_original!K59</f>
        <v>lokale coöperatie</v>
      </c>
      <c r="L59" t="str">
        <f>EC_projects_original!L59</f>
        <v>Duorsum Mantgum</v>
      </c>
      <c r="M59">
        <f>EC_projects_original!P59</f>
        <v>54.6</v>
      </c>
      <c r="N59">
        <f>EC_projects_original!R59</f>
        <v>1</v>
      </c>
    </row>
    <row r="60" spans="1:14" x14ac:dyDescent="0.25">
      <c r="A60" t="str">
        <f>EC_projects_original!A60</f>
        <v>Friesland</v>
      </c>
      <c r="B60" t="str">
        <f>EC_projects_original!B60</f>
        <v>Friesland</v>
      </c>
      <c r="C60" t="str">
        <f>EC_projects_original!C60</f>
        <v>Leeuwarden</v>
      </c>
      <c r="D60" t="str" cm="1">
        <f t="array" ref="D60">_xlfn.IFNA(INDEX(municipalities!B:B, MATCH(EC_projects!C60,municipalities!C:C,0),0),"unknown")</f>
        <v>GM0080</v>
      </c>
      <c r="E60" t="str">
        <f>EC_projects_original!D60</f>
        <v>Wergea</v>
      </c>
      <c r="F60" t="str">
        <f>EC_projects_original!E60</f>
        <v>DuurzaamWergea/ Sinnestroom Trije Hikken</v>
      </c>
      <c r="G60" t="str">
        <f>EC_projects_original!G60</f>
        <v>realized</v>
      </c>
      <c r="H60">
        <f>EC_projects_original!H60</f>
        <v>2020</v>
      </c>
      <c r="I60" t="str">
        <f>EC_projects_original!I60</f>
        <v>PV</v>
      </c>
      <c r="J60" t="str">
        <f>EC_projects_original!J60</f>
        <v>rooftop</v>
      </c>
      <c r="K60" t="str">
        <f>EC_projects_original!K60</f>
        <v>lokale coöperatie</v>
      </c>
      <c r="L60" t="str">
        <f>EC_projects_original!L60</f>
        <v>Duurzaam Wergea</v>
      </c>
      <c r="M60">
        <f>EC_projects_original!P60</f>
        <v>99</v>
      </c>
      <c r="N60">
        <f>EC_projects_original!R60</f>
        <v>1</v>
      </c>
    </row>
    <row r="61" spans="1:14" x14ac:dyDescent="0.25">
      <c r="A61" t="str">
        <f>EC_projects_original!A61</f>
        <v>Friesland</v>
      </c>
      <c r="B61" t="str">
        <f>EC_projects_original!B61</f>
        <v>Friesland</v>
      </c>
      <c r="C61" t="str">
        <f>EC_projects_original!C61</f>
        <v>Leeuwarden</v>
      </c>
      <c r="D61" t="str" cm="1">
        <f t="array" ref="D61">_xlfn.IFNA(INDEX(municipalities!B:B, MATCH(EC_projects!C61,municipalities!C:C,0),0),"unknown")</f>
        <v>GM0080</v>
      </c>
      <c r="E61" t="str">
        <f>EC_projects_original!D61</f>
        <v>Wergea</v>
      </c>
      <c r="F61" t="str">
        <f>EC_projects_original!E61</f>
        <v>DuurzaamWergea/ Zonnedak Stelwagen</v>
      </c>
      <c r="G61" t="str">
        <f>EC_projects_original!G61</f>
        <v>realized</v>
      </c>
      <c r="H61">
        <f>EC_projects_original!H61</f>
        <v>2022</v>
      </c>
      <c r="I61" t="str">
        <f>EC_projects_original!I61</f>
        <v>PV</v>
      </c>
      <c r="J61" t="str">
        <f>EC_projects_original!J61</f>
        <v>rooftop</v>
      </c>
      <c r="K61" t="str">
        <f>EC_projects_original!K61</f>
        <v>lokale coöperatie</v>
      </c>
      <c r="L61" t="str">
        <f>EC_projects_original!L61</f>
        <v>Duurzaam Wergea</v>
      </c>
      <c r="M61">
        <f>EC_projects_original!P61</f>
        <v>101</v>
      </c>
      <c r="N61">
        <f>EC_projects_original!R61</f>
        <v>1</v>
      </c>
    </row>
    <row r="62" spans="1:14" x14ac:dyDescent="0.25">
      <c r="A62" t="str">
        <f>EC_projects_original!A62</f>
        <v>Friesland</v>
      </c>
      <c r="B62" t="str">
        <f>EC_projects_original!B62</f>
        <v>Friesland</v>
      </c>
      <c r="C62" t="str">
        <f>EC_projects_original!C62</f>
        <v>Leeuwarden</v>
      </c>
      <c r="D62" t="str" cm="1">
        <f t="array" ref="D62">_xlfn.IFNA(INDEX(municipalities!B:B, MATCH(EC_projects!C62,municipalities!C:C,0),0),"unknown")</f>
        <v>GM0080</v>
      </c>
      <c r="E62" t="str">
        <f>EC_projects_original!D62</f>
        <v>Hilaard</v>
      </c>
      <c r="F62" t="str">
        <f>EC_projects_original!E62</f>
        <v>GOED / Zonnedak Faber</v>
      </c>
      <c r="G62" t="str">
        <f>EC_projects_original!G62</f>
        <v>realized</v>
      </c>
      <c r="H62">
        <f>EC_projects_original!H62</f>
        <v>2022</v>
      </c>
      <c r="I62" t="str">
        <f>EC_projects_original!I62</f>
        <v>PV</v>
      </c>
      <c r="J62" t="str">
        <f>EC_projects_original!J62</f>
        <v>rooftop</v>
      </c>
      <c r="K62" t="str">
        <f>EC_projects_original!K62</f>
        <v>lokale coöperatie</v>
      </c>
      <c r="L62" t="str">
        <f>EC_projects_original!L62</f>
        <v>Energiecoöperatie GOED</v>
      </c>
      <c r="M62">
        <f>EC_projects_original!P62</f>
        <v>86</v>
      </c>
      <c r="N62">
        <f>EC_projects_original!R62</f>
        <v>1</v>
      </c>
    </row>
    <row r="63" spans="1:14" x14ac:dyDescent="0.25">
      <c r="A63" t="str">
        <f>EC_projects_original!A63</f>
        <v>Friesland</v>
      </c>
      <c r="B63" t="str">
        <f>EC_projects_original!B63</f>
        <v>Friesland</v>
      </c>
      <c r="C63" t="str">
        <f>EC_projects_original!C63</f>
        <v>Leeuwarden</v>
      </c>
      <c r="D63" t="str" cm="1">
        <f t="array" ref="D63">_xlfn.IFNA(INDEX(municipalities!B:B, MATCH(EC_projects!C63,municipalities!C:C,0),0),"unknown")</f>
        <v>GM0080</v>
      </c>
      <c r="E63" t="str">
        <f>EC_projects_original!D63</f>
        <v>Greencrowd</v>
      </c>
      <c r="F63" t="str">
        <f>EC_projects_original!E63</f>
        <v>Greencrowd/  gemeente Leeuwarden sportzalen (fase 1 en 2: herfinanciering)</v>
      </c>
      <c r="G63" t="str">
        <f>EC_projects_original!G63</f>
        <v>realized</v>
      </c>
      <c r="H63">
        <f>EC_projects_original!H63</f>
        <v>2014</v>
      </c>
      <c r="I63" t="str">
        <f>EC_projects_original!I63</f>
        <v>PV</v>
      </c>
      <c r="J63" t="str">
        <f>EC_projects_original!J63</f>
        <v>rooftop</v>
      </c>
      <c r="K63" t="str">
        <f>EC_projects_original!K63</f>
        <v>participatie/ crowdfunding</v>
      </c>
      <c r="L63" t="str">
        <f>EC_projects_original!L63</f>
        <v>crowdfunding</v>
      </c>
      <c r="M63">
        <f>EC_projects_original!P63</f>
        <v>161</v>
      </c>
      <c r="N63">
        <f>EC_projects_original!R63</f>
        <v>0</v>
      </c>
    </row>
    <row r="64" spans="1:14" x14ac:dyDescent="0.25">
      <c r="A64" t="str">
        <f>EC_projects_original!A64</f>
        <v>Friesland</v>
      </c>
      <c r="B64" t="str">
        <f>EC_projects_original!B64</f>
        <v>Friesland</v>
      </c>
      <c r="C64" t="str">
        <f>EC_projects_original!C64</f>
        <v>Leeuwarden</v>
      </c>
      <c r="D64" t="str" cm="1">
        <f t="array" ref="D64">_xlfn.IFNA(INDEX(municipalities!B:B, MATCH(EC_projects!C64,municipalities!C:C,0),0),"unknown")</f>
        <v>GM0080</v>
      </c>
      <c r="E64" t="str">
        <f>EC_projects_original!D64</f>
        <v>Greencrowd</v>
      </c>
      <c r="F64" t="str">
        <f>EC_projects_original!E64</f>
        <v>Greencrowd/  gemeente Leeuwarden zwembad en sporthal (herfinanciering)</v>
      </c>
      <c r="G64" t="str">
        <f>EC_projects_original!G64</f>
        <v>realized</v>
      </c>
      <c r="H64">
        <f>EC_projects_original!H64</f>
        <v>2014</v>
      </c>
      <c r="I64" t="str">
        <f>EC_projects_original!I64</f>
        <v>PV</v>
      </c>
      <c r="J64" t="str">
        <f>EC_projects_original!J64</f>
        <v>rooftop</v>
      </c>
      <c r="K64" t="str">
        <f>EC_projects_original!K64</f>
        <v>participatie/ crowdfunding</v>
      </c>
      <c r="L64" t="str">
        <f>EC_projects_original!L64</f>
        <v>crowdfunding</v>
      </c>
      <c r="M64">
        <f>EC_projects_original!P64</f>
        <v>91</v>
      </c>
      <c r="N64">
        <f>EC_projects_original!R64</f>
        <v>0</v>
      </c>
    </row>
    <row r="65" spans="1:14" x14ac:dyDescent="0.25">
      <c r="A65" t="str">
        <f>EC_projects_original!A65</f>
        <v>Friesland</v>
      </c>
      <c r="B65" t="str">
        <f>EC_projects_original!B65</f>
        <v>Friesland</v>
      </c>
      <c r="C65" t="str">
        <f>EC_projects_original!C65</f>
        <v>Leeuwarden</v>
      </c>
      <c r="D65" t="str" cm="1">
        <f t="array" ref="D65">_xlfn.IFNA(INDEX(municipalities!B:B, MATCH(EC_projects!C65,municipalities!C:C,0),0),"unknown")</f>
        <v>GM0080</v>
      </c>
      <c r="E65" t="str">
        <f>EC_projects_original!D65</f>
        <v>Greencrowd</v>
      </c>
      <c r="F65" t="str">
        <f>EC_projects_original!E65</f>
        <v>Greencrowd/ basisschool Potmarge</v>
      </c>
      <c r="G65" t="str">
        <f>EC_projects_original!G65</f>
        <v>realized</v>
      </c>
      <c r="H65">
        <f>EC_projects_original!H65</f>
        <v>2013</v>
      </c>
      <c r="I65" t="str">
        <f>EC_projects_original!I65</f>
        <v>PV</v>
      </c>
      <c r="J65" t="str">
        <f>EC_projects_original!J65</f>
        <v>rooftop</v>
      </c>
      <c r="K65" t="str">
        <f>EC_projects_original!K65</f>
        <v>participatie/ crowdfunding</v>
      </c>
      <c r="L65" t="str">
        <f>EC_projects_original!L65</f>
        <v>crowdfunding</v>
      </c>
      <c r="M65">
        <f>EC_projects_original!P65</f>
        <v>24</v>
      </c>
      <c r="N65">
        <f>EC_projects_original!R65</f>
        <v>0</v>
      </c>
    </row>
    <row r="66" spans="1:14" x14ac:dyDescent="0.25">
      <c r="A66" t="str">
        <f>EC_projects_original!A66</f>
        <v>Friesland</v>
      </c>
      <c r="B66" t="str">
        <f>EC_projects_original!B66</f>
        <v>Friesland</v>
      </c>
      <c r="C66" t="str">
        <f>EC_projects_original!C66</f>
        <v>Leeuwarden</v>
      </c>
      <c r="D66" t="str" cm="1">
        <f t="array" ref="D66">_xlfn.IFNA(INDEX(municipalities!B:B, MATCH(EC_projects!C66,municipalities!C:C,0),0),"unknown")</f>
        <v>GM0080</v>
      </c>
      <c r="E66" t="str">
        <f>EC_projects_original!D66</f>
        <v>Baard</v>
      </c>
      <c r="F66" t="str">
        <f>EC_projects_original!E66</f>
        <v>Grieneko/ Zon Energie Collectief (zonnedak 1 PCR)</v>
      </c>
      <c r="G66" t="str">
        <f>EC_projects_original!G66</f>
        <v>realized</v>
      </c>
      <c r="H66">
        <f>EC_projects_original!H66</f>
        <v>2018</v>
      </c>
      <c r="I66" t="str">
        <f>EC_projects_original!I66</f>
        <v>PV</v>
      </c>
      <c r="J66" t="str">
        <f>EC_projects_original!J66</f>
        <v>rooftop</v>
      </c>
      <c r="K66" t="str">
        <f>EC_projects_original!K66</f>
        <v>lokale coöperatie</v>
      </c>
      <c r="L66" t="str">
        <f>EC_projects_original!L66</f>
        <v>Grieneko</v>
      </c>
      <c r="M66">
        <f>EC_projects_original!P66</f>
        <v>73.8</v>
      </c>
      <c r="N66">
        <f>EC_projects_original!R66</f>
        <v>1</v>
      </c>
    </row>
    <row r="67" spans="1:14" x14ac:dyDescent="0.25">
      <c r="A67" t="str">
        <f>EC_projects_original!A67</f>
        <v>Friesland</v>
      </c>
      <c r="B67" t="str">
        <f>EC_projects_original!B67</f>
        <v>Friesland</v>
      </c>
      <c r="C67" t="str">
        <f>EC_projects_original!C67</f>
        <v>Leeuwarden</v>
      </c>
      <c r="D67" t="str" cm="1">
        <f t="array" ref="D67">_xlfn.IFNA(INDEX(municipalities!B:B, MATCH(EC_projects!C67,municipalities!C:C,0),0),"unknown")</f>
        <v>GM0080</v>
      </c>
      <c r="E67" t="str">
        <f>EC_projects_original!D67</f>
        <v>Baard</v>
      </c>
      <c r="F67" t="str">
        <f>EC_projects_original!E67</f>
        <v>Grieneko/ Zon Energie Collectief (zonnedak 2 PCR)</v>
      </c>
      <c r="G67" t="str">
        <f>EC_projects_original!G67</f>
        <v>realized</v>
      </c>
      <c r="H67">
        <f>EC_projects_original!H67</f>
        <v>2019</v>
      </c>
      <c r="I67" t="str">
        <f>EC_projects_original!I67</f>
        <v>PV</v>
      </c>
      <c r="J67" t="str">
        <f>EC_projects_original!J67</f>
        <v>rooftop</v>
      </c>
      <c r="K67" t="str">
        <f>EC_projects_original!K67</f>
        <v>lokale coöperatie</v>
      </c>
      <c r="L67" t="str">
        <f>EC_projects_original!L67</f>
        <v>Grieneko</v>
      </c>
      <c r="M67">
        <f>EC_projects_original!P67</f>
        <v>73.8</v>
      </c>
      <c r="N67">
        <f>EC_projects_original!R67</f>
        <v>1</v>
      </c>
    </row>
    <row r="68" spans="1:14" x14ac:dyDescent="0.25">
      <c r="A68" t="str">
        <f>EC_projects_original!A68</f>
        <v>Friesland</v>
      </c>
      <c r="B68" t="str">
        <f>EC_projects_original!B68</f>
        <v>Friesland</v>
      </c>
      <c r="C68" t="str">
        <f>EC_projects_original!C68</f>
        <v>Leeuwarden</v>
      </c>
      <c r="D68" t="str" cm="1">
        <f t="array" ref="D68">_xlfn.IFNA(INDEX(municipalities!B:B, MATCH(EC_projects!C68,municipalities!C:C,0),0),"unknown")</f>
        <v>GM0080</v>
      </c>
      <c r="E68" t="str">
        <f>EC_projects_original!D68</f>
        <v>Britswert</v>
      </c>
      <c r="F68" t="str">
        <f>EC_projects_original!E68</f>
        <v xml:space="preserve">Grieneko/ Zon Energie Collectief zonnedak 3  Britswert </v>
      </c>
      <c r="G68" t="str">
        <f>EC_projects_original!G68</f>
        <v>realized</v>
      </c>
      <c r="H68">
        <f>EC_projects_original!H68</f>
        <v>2020</v>
      </c>
      <c r="I68" t="str">
        <f>EC_projects_original!I68</f>
        <v>PV</v>
      </c>
      <c r="J68" t="str">
        <f>EC_projects_original!J68</f>
        <v>rooftop</v>
      </c>
      <c r="K68" t="str">
        <f>EC_projects_original!K68</f>
        <v>lokale coöperatie</v>
      </c>
      <c r="L68" t="str">
        <f>EC_projects_original!L68</f>
        <v>Grieneko</v>
      </c>
      <c r="M68">
        <f>EC_projects_original!P68</f>
        <v>55.000000000000007</v>
      </c>
      <c r="N68">
        <f>EC_projects_original!R68</f>
        <v>1</v>
      </c>
    </row>
    <row r="69" spans="1:14" x14ac:dyDescent="0.25">
      <c r="A69" t="str">
        <f>EC_projects_original!A69</f>
        <v>Friesland</v>
      </c>
      <c r="B69" t="str">
        <f>EC_projects_original!B69</f>
        <v>Friesland</v>
      </c>
      <c r="C69" t="str">
        <f>EC_projects_original!C69</f>
        <v>Leeuwarden</v>
      </c>
      <c r="D69" t="str" cm="1">
        <f t="array" ref="D69">_xlfn.IFNA(INDEX(municipalities!B:B, MATCH(EC_projects!C69,municipalities!C:C,0),0),"unknown")</f>
        <v>GM0080</v>
      </c>
      <c r="E69">
        <f>EC_projects_original!D69</f>
        <v>0</v>
      </c>
      <c r="F69" t="str">
        <f>EC_projects_original!E69</f>
        <v>StienzerEnergy Koöperaasje/ zonnedak De Haan</v>
      </c>
      <c r="G69" t="str">
        <f>EC_projects_original!G69</f>
        <v>realized</v>
      </c>
      <c r="H69">
        <f>EC_projects_original!H69</f>
        <v>2022</v>
      </c>
      <c r="I69" t="str">
        <f>EC_projects_original!I69</f>
        <v>PV</v>
      </c>
      <c r="J69" t="str">
        <f>EC_projects_original!J69</f>
        <v>rooftop</v>
      </c>
      <c r="K69" t="str">
        <f>EC_projects_original!K69</f>
        <v>lokale coöperatie</v>
      </c>
      <c r="L69" t="str">
        <f>EC_projects_original!L69</f>
        <v>Stienzer Energy koöperaasje</v>
      </c>
      <c r="M69">
        <f>EC_projects_original!P69</f>
        <v>69.75</v>
      </c>
      <c r="N69">
        <f>EC_projects_original!R69</f>
        <v>1</v>
      </c>
    </row>
    <row r="70" spans="1:14" x14ac:dyDescent="0.25">
      <c r="A70" t="str">
        <f>EC_projects_original!A70</f>
        <v>Friesland</v>
      </c>
      <c r="B70" t="str">
        <f>EC_projects_original!B70</f>
        <v>Friesland</v>
      </c>
      <c r="C70" t="str">
        <f>EC_projects_original!C70</f>
        <v>Leeuwarden</v>
      </c>
      <c r="D70" t="str" cm="1">
        <f t="array" ref="D70">_xlfn.IFNA(INDEX(municipalities!B:B, MATCH(EC_projects!C70,municipalities!C:C,0),0),"unknown")</f>
        <v>GM0080</v>
      </c>
      <c r="E70" t="str">
        <f>EC_projects_original!D70</f>
        <v>Grou</v>
      </c>
      <c r="F70" t="str">
        <f>EC_projects_original!E70</f>
        <v>ZonnepanelenDelen/ Zonnedak Yn'e Lijte</v>
      </c>
      <c r="G70" t="str">
        <f>EC_projects_original!G70</f>
        <v>realized</v>
      </c>
      <c r="H70">
        <f>EC_projects_original!H70</f>
        <v>2017</v>
      </c>
      <c r="I70" t="str">
        <f>EC_projects_original!I70</f>
        <v>PV</v>
      </c>
      <c r="J70" t="str">
        <f>EC_projects_original!J70</f>
        <v>rooftop</v>
      </c>
      <c r="K70" t="str">
        <f>EC_projects_original!K70</f>
        <v>participatie/ crowdfunding</v>
      </c>
      <c r="L70" t="str">
        <f>EC_projects_original!L70</f>
        <v>crowdfunding</v>
      </c>
      <c r="M70">
        <f>EC_projects_original!P70</f>
        <v>50.440000000000005</v>
      </c>
      <c r="N70">
        <f>EC_projects_original!R70</f>
        <v>0</v>
      </c>
    </row>
    <row r="71" spans="1:14" x14ac:dyDescent="0.25">
      <c r="A71" t="str">
        <f>EC_projects_original!A71</f>
        <v>Friesland</v>
      </c>
      <c r="B71" t="str">
        <f>EC_projects_original!B71</f>
        <v>Friesland</v>
      </c>
      <c r="C71" t="str">
        <f>EC_projects_original!C71</f>
        <v>Noardeast-Fryslân</v>
      </c>
      <c r="D71" t="str" cm="1">
        <f t="array" ref="D71">_xlfn.IFNA(INDEX(municipalities!B:B, MATCH(EC_projects!C71,municipalities!C:C,0),0),"unknown")</f>
        <v>GM1970</v>
      </c>
      <c r="E71" t="str">
        <f>EC_projects_original!D71</f>
        <v>Anjum</v>
      </c>
      <c r="F71" t="str">
        <f>EC_projects_original!E71</f>
        <v>AnjumerEendragt/ zonnedak Anjum Leldobbewei 6 (PCR)</v>
      </c>
      <c r="G71" t="str">
        <f>EC_projects_original!G71</f>
        <v>realized</v>
      </c>
      <c r="H71">
        <f>EC_projects_original!H71</f>
        <v>2019</v>
      </c>
      <c r="I71" t="str">
        <f>EC_projects_original!I71</f>
        <v>PV</v>
      </c>
      <c r="J71" t="str">
        <f>EC_projects_original!J71</f>
        <v>rooftop</v>
      </c>
      <c r="K71" t="str">
        <f>EC_projects_original!K71</f>
        <v>lokale coöperatie</v>
      </c>
      <c r="L71" t="str">
        <f>EC_projects_original!L71</f>
        <v>Anjumer Eendragt</v>
      </c>
      <c r="M71">
        <f>EC_projects_original!P71</f>
        <v>69.325000000000003</v>
      </c>
      <c r="N71">
        <f>EC_projects_original!R71</f>
        <v>1</v>
      </c>
    </row>
    <row r="72" spans="1:14" x14ac:dyDescent="0.25">
      <c r="A72" t="str">
        <f>EC_projects_original!A72</f>
        <v>Friesland</v>
      </c>
      <c r="B72" t="str">
        <f>EC_projects_original!B72</f>
        <v>Friesland</v>
      </c>
      <c r="C72" t="str">
        <f>EC_projects_original!C72</f>
        <v>Noardeast-Fryslân</v>
      </c>
      <c r="D72" t="str" cm="1">
        <f t="array" ref="D72">_xlfn.IFNA(INDEX(municipalities!B:B, MATCH(EC_projects!C72,municipalities!C:C,0),0),"unknown")</f>
        <v>GM1970</v>
      </c>
      <c r="E72" t="str">
        <f>EC_projects_original!D72</f>
        <v>Dongeradeel/ Morra</v>
      </c>
      <c r="F72" t="str">
        <f>EC_projects_original!E72</f>
        <v>ECODON Dongeradeel/ zonnedak  Morra (Dijkstra)</v>
      </c>
      <c r="G72" t="str">
        <f>EC_projects_original!G72</f>
        <v>realized</v>
      </c>
      <c r="H72">
        <f>EC_projects_original!H72</f>
        <v>2020</v>
      </c>
      <c r="I72" t="str">
        <f>EC_projects_original!I72</f>
        <v>PV</v>
      </c>
      <c r="J72" t="str">
        <f>EC_projects_original!J72</f>
        <v>rooftop</v>
      </c>
      <c r="K72" t="str">
        <f>EC_projects_original!K72</f>
        <v>lokale coöperatie</v>
      </c>
      <c r="L72" t="str">
        <f>EC_projects_original!L72</f>
        <v>EC Dongeradeel</v>
      </c>
      <c r="M72">
        <f>EC_projects_original!P72</f>
        <v>59</v>
      </c>
      <c r="N72">
        <f>EC_projects_original!R72</f>
        <v>1</v>
      </c>
    </row>
    <row r="73" spans="1:14" x14ac:dyDescent="0.25">
      <c r="A73" t="str">
        <f>EC_projects_original!A73</f>
        <v>Friesland</v>
      </c>
      <c r="B73" t="str">
        <f>EC_projects_original!B73</f>
        <v>Friesland</v>
      </c>
      <c r="C73" t="str">
        <f>EC_projects_original!C73</f>
        <v>Noardeast-Fryslân</v>
      </c>
      <c r="D73" t="str" cm="1">
        <f t="array" ref="D73">_xlfn.IFNA(INDEX(municipalities!B:B, MATCH(EC_projects!C73,municipalities!C:C,0),0),"unknown")</f>
        <v>GM1970</v>
      </c>
      <c r="E73" t="str">
        <f>EC_projects_original!D73</f>
        <v>Ferwerderadiel/ Marrum</v>
      </c>
      <c r="F73" t="str">
        <f>EC_projects_original!E73</f>
        <v>Mei-inoar Grien/ SamenZon Zonnedak De Nije Tille Marrum</v>
      </c>
      <c r="G73" t="str">
        <f>EC_projects_original!G73</f>
        <v>realized</v>
      </c>
      <c r="H73">
        <f>EC_projects_original!H73</f>
        <v>2022</v>
      </c>
      <c r="I73" t="str">
        <f>EC_projects_original!I73</f>
        <v>PV</v>
      </c>
      <c r="J73" t="str">
        <f>EC_projects_original!J73</f>
        <v>rooftop</v>
      </c>
      <c r="K73" t="str">
        <f>EC_projects_original!K73</f>
        <v>lokale coöperatie</v>
      </c>
      <c r="L73" t="str">
        <f>EC_projects_original!L73</f>
        <v>Mei-inoarGrien</v>
      </c>
      <c r="M73">
        <f>EC_projects_original!P73</f>
        <v>73</v>
      </c>
      <c r="N73">
        <f>EC_projects_original!R73</f>
        <v>1</v>
      </c>
    </row>
    <row r="74" spans="1:14" x14ac:dyDescent="0.25">
      <c r="A74" t="str">
        <f>EC_projects_original!A74</f>
        <v>Friesland</v>
      </c>
      <c r="B74" t="str">
        <f>EC_projects_original!B74</f>
        <v>Friesland</v>
      </c>
      <c r="C74" t="str">
        <f>EC_projects_original!C74</f>
        <v>Noardeast-Fryslân</v>
      </c>
      <c r="D74" t="str" cm="1">
        <f t="array" ref="D74">_xlfn.IFNA(INDEX(municipalities!B:B, MATCH(EC_projects!C74,municipalities!C:C,0),0),"unknown")</f>
        <v>GM1970</v>
      </c>
      <c r="E74" t="str">
        <f>EC_projects_original!D74</f>
        <v>Ferwerderadiel / Jislum</v>
      </c>
      <c r="F74" t="str">
        <f>EC_projects_original!E74</f>
        <v>Mei-inoar Grien/ SamenZon Zonnedak Jilsum</v>
      </c>
      <c r="G74" t="str">
        <f>EC_projects_original!G74</f>
        <v>realized</v>
      </c>
      <c r="H74">
        <f>EC_projects_original!H74</f>
        <v>2018</v>
      </c>
      <c r="I74" t="str">
        <f>EC_projects_original!I74</f>
        <v>PV</v>
      </c>
      <c r="J74" t="str">
        <f>EC_projects_original!J74</f>
        <v>rooftop</v>
      </c>
      <c r="K74" t="str">
        <f>EC_projects_original!K74</f>
        <v>lokale coöperatie</v>
      </c>
      <c r="L74" t="str">
        <f>EC_projects_original!L74</f>
        <v>Mei-inoarGrien</v>
      </c>
      <c r="M74">
        <f>EC_projects_original!P74</f>
        <v>59.625</v>
      </c>
      <c r="N74">
        <f>EC_projects_original!R74</f>
        <v>1</v>
      </c>
    </row>
    <row r="75" spans="1:14" x14ac:dyDescent="0.25">
      <c r="A75" t="str">
        <f>EC_projects_original!A75</f>
        <v>Friesland</v>
      </c>
      <c r="B75" t="str">
        <f>EC_projects_original!B75</f>
        <v>Friesland</v>
      </c>
      <c r="C75" t="str">
        <f>EC_projects_original!C75</f>
        <v>Noardeast-Fryslân</v>
      </c>
      <c r="D75" t="str" cm="1">
        <f t="array" ref="D75">_xlfn.IFNA(INDEX(municipalities!B:B, MATCH(EC_projects!C75,municipalities!C:C,0),0),"unknown")</f>
        <v>GM1970</v>
      </c>
      <c r="E75" t="str">
        <f>EC_projects_original!D75</f>
        <v>Ferwerderadiel / Wanswert</v>
      </c>
      <c r="F75" t="str">
        <f>EC_projects_original!E75</f>
        <v>Mei-inoar Grien/ SamenZon Zonnedak Wanswert</v>
      </c>
      <c r="G75" t="str">
        <f>EC_projects_original!G75</f>
        <v>realized</v>
      </c>
      <c r="H75">
        <f>EC_projects_original!H75</f>
        <v>2018</v>
      </c>
      <c r="I75" t="str">
        <f>EC_projects_original!I75</f>
        <v>PV</v>
      </c>
      <c r="J75" t="str">
        <f>EC_projects_original!J75</f>
        <v>rooftop</v>
      </c>
      <c r="K75" t="str">
        <f>EC_projects_original!K75</f>
        <v>lokale coöperatie</v>
      </c>
      <c r="L75" t="str">
        <f>EC_projects_original!L75</f>
        <v>Mei-inoarGrien</v>
      </c>
      <c r="M75">
        <f>EC_projects_original!P75</f>
        <v>53</v>
      </c>
      <c r="N75">
        <f>EC_projects_original!R75</f>
        <v>1</v>
      </c>
    </row>
    <row r="76" spans="1:14" x14ac:dyDescent="0.25">
      <c r="A76" t="str">
        <f>EC_projects_original!A76</f>
        <v>Friesland</v>
      </c>
      <c r="B76" t="str">
        <f>EC_projects_original!B76</f>
        <v>Friesland</v>
      </c>
      <c r="C76" t="str">
        <f>EC_projects_original!C76</f>
        <v>Noardeast-Fryslân</v>
      </c>
      <c r="D76" t="str" cm="1">
        <f t="array" ref="D76">_xlfn.IFNA(INDEX(municipalities!B:B, MATCH(EC_projects!C76,municipalities!C:C,0),0),"unknown")</f>
        <v>GM1970</v>
      </c>
      <c r="E76" t="str">
        <f>EC_projects_original!D76</f>
        <v>Westergeest</v>
      </c>
      <c r="F76" t="str">
        <f>EC_projects_original!E76</f>
        <v xml:space="preserve">Westergeast/ zonnedak De Hammerslag </v>
      </c>
      <c r="G76" t="str">
        <f>EC_projects_original!G76</f>
        <v>realized</v>
      </c>
      <c r="H76">
        <f>EC_projects_original!H76</f>
        <v>2019</v>
      </c>
      <c r="I76" t="str">
        <f>EC_projects_original!I76</f>
        <v>PV</v>
      </c>
      <c r="J76" t="str">
        <f>EC_projects_original!J76</f>
        <v>rooftop</v>
      </c>
      <c r="K76" t="str">
        <f>EC_projects_original!K76</f>
        <v>lokale coöperatie</v>
      </c>
      <c r="L76" t="str">
        <f>EC_projects_original!L76</f>
        <v>EK Westergeast</v>
      </c>
      <c r="M76">
        <f>EC_projects_original!P76</f>
        <v>55.000000000000007</v>
      </c>
      <c r="N76">
        <f>EC_projects_original!R76</f>
        <v>1</v>
      </c>
    </row>
    <row r="77" spans="1:14" x14ac:dyDescent="0.25">
      <c r="A77" t="str">
        <f>EC_projects_original!A77</f>
        <v>Friesland</v>
      </c>
      <c r="B77" t="str">
        <f>EC_projects_original!B77</f>
        <v>Friesland</v>
      </c>
      <c r="C77" t="str">
        <f>EC_projects_original!C77</f>
        <v>Ooststellingwerf</v>
      </c>
      <c r="D77" t="str" cm="1">
        <f t="array" ref="D77">_xlfn.IFNA(INDEX(municipalities!B:B, MATCH(EC_projects!C77,municipalities!C:C,0),0),"unknown")</f>
        <v>GM0085</v>
      </c>
      <c r="E77" t="str">
        <f>EC_projects_original!D77</f>
        <v>Haule</v>
      </c>
      <c r="F77" t="str">
        <f>EC_projects_original!E77</f>
        <v>EendrachtOoststellingwerf/ zonnedak PCR-Haule</v>
      </c>
      <c r="G77" t="str">
        <f>EC_projects_original!G77</f>
        <v>realized</v>
      </c>
      <c r="H77">
        <f>EC_projects_original!H77</f>
        <v>2019</v>
      </c>
      <c r="I77" t="str">
        <f>EC_projects_original!I77</f>
        <v>PV</v>
      </c>
      <c r="J77" t="str">
        <f>EC_projects_original!J77</f>
        <v>rooftop</v>
      </c>
      <c r="K77" t="str">
        <f>EC_projects_original!K77</f>
        <v>lokale coöperatie</v>
      </c>
      <c r="L77" t="str">
        <f>EC_projects_original!L77</f>
        <v>De Eendracht Ooststellingwerf</v>
      </c>
      <c r="M77">
        <f>EC_projects_original!P77</f>
        <v>52.800000000000004</v>
      </c>
      <c r="N77">
        <f>EC_projects_original!R77</f>
        <v>1</v>
      </c>
    </row>
    <row r="78" spans="1:14" x14ac:dyDescent="0.25">
      <c r="A78" t="str">
        <f>EC_projects_original!A78</f>
        <v>Friesland</v>
      </c>
      <c r="B78" t="str">
        <f>EC_projects_original!B78</f>
        <v>Friesland</v>
      </c>
      <c r="C78" t="str">
        <f>EC_projects_original!C78</f>
        <v>Ooststellingwerf</v>
      </c>
      <c r="D78" t="str" cm="1">
        <f t="array" ref="D78">_xlfn.IFNA(INDEX(municipalities!B:B, MATCH(EC_projects!C78,municipalities!C:C,0),0),"unknown")</f>
        <v>GM0085</v>
      </c>
      <c r="E78" t="str">
        <f>EC_projects_original!D78</f>
        <v>Makkinga</v>
      </c>
      <c r="F78" t="str">
        <f>EC_projects_original!E78</f>
        <v>EendrachtOoststellingwerf/ zonnedak PCR-Makkinga</v>
      </c>
      <c r="G78" t="str">
        <f>EC_projects_original!G78</f>
        <v>realized</v>
      </c>
      <c r="H78">
        <f>EC_projects_original!H78</f>
        <v>2020</v>
      </c>
      <c r="I78" t="str">
        <f>EC_projects_original!I78</f>
        <v>PV</v>
      </c>
      <c r="J78" t="str">
        <f>EC_projects_original!J78</f>
        <v>rooftop</v>
      </c>
      <c r="K78" t="str">
        <f>EC_projects_original!K78</f>
        <v>lokale coöperatie</v>
      </c>
      <c r="L78" t="str">
        <f>EC_projects_original!L78</f>
        <v>De Eendracht Ooststellingwerf</v>
      </c>
      <c r="M78">
        <f>EC_projects_original!P78</f>
        <v>42</v>
      </c>
      <c r="N78">
        <f>EC_projects_original!R78</f>
        <v>1</v>
      </c>
    </row>
    <row r="79" spans="1:14" x14ac:dyDescent="0.25">
      <c r="A79" t="str">
        <f>EC_projects_original!A79</f>
        <v>Friesland</v>
      </c>
      <c r="B79" t="str">
        <f>EC_projects_original!B79</f>
        <v>Friesland</v>
      </c>
      <c r="C79" t="str">
        <f>EC_projects_original!C79</f>
        <v>Ooststellingwerf</v>
      </c>
      <c r="D79" t="str" cm="1">
        <f t="array" ref="D79">_xlfn.IFNA(INDEX(municipalities!B:B, MATCH(EC_projects!C79,municipalities!C:C,0),0),"unknown")</f>
        <v>GM0085</v>
      </c>
      <c r="E79" t="str">
        <f>EC_projects_original!D79</f>
        <v>Ravenswoud</v>
      </c>
      <c r="F79" t="str">
        <f>EC_projects_original!E79</f>
        <v>EendrachtOoststellingwerf/ zonnedak PCR-Ravenswoud -Appelscha</v>
      </c>
      <c r="G79" t="str">
        <f>EC_projects_original!G79</f>
        <v>realized</v>
      </c>
      <c r="H79">
        <f>EC_projects_original!H79</f>
        <v>2020</v>
      </c>
      <c r="I79" t="str">
        <f>EC_projects_original!I79</f>
        <v>PV</v>
      </c>
      <c r="J79" t="str">
        <f>EC_projects_original!J79</f>
        <v>rooftop</v>
      </c>
      <c r="K79" t="str">
        <f>EC_projects_original!K79</f>
        <v>lokale coöperatie</v>
      </c>
      <c r="L79" t="str">
        <f>EC_projects_original!L79</f>
        <v>De Eendracht Ooststellingwerf</v>
      </c>
      <c r="M79">
        <f>EC_projects_original!P79</f>
        <v>70</v>
      </c>
      <c r="N79">
        <f>EC_projects_original!R79</f>
        <v>1</v>
      </c>
    </row>
    <row r="80" spans="1:14" x14ac:dyDescent="0.25">
      <c r="A80" t="str">
        <f>EC_projects_original!A80</f>
        <v>Friesland</v>
      </c>
      <c r="B80" t="str">
        <f>EC_projects_original!B80</f>
        <v>Friesland</v>
      </c>
      <c r="C80" t="str">
        <f>EC_projects_original!C80</f>
        <v>Ooststellingwerf</v>
      </c>
      <c r="D80" t="str" cm="1">
        <f t="array" ref="D80">_xlfn.IFNA(INDEX(municipalities!B:B, MATCH(EC_projects!C80,municipalities!C:C,0),0),"unknown")</f>
        <v>GM0085</v>
      </c>
      <c r="E80" t="str">
        <f>EC_projects_original!D80</f>
        <v>Haulerwijk</v>
      </c>
      <c r="F80" t="str">
        <f>EC_projects_original!E80</f>
        <v>EendrachtOoststellingwerf/ zonnedak SCE-Beijert Haulerwijk</v>
      </c>
      <c r="G80" t="str">
        <f>EC_projects_original!G80</f>
        <v>realized</v>
      </c>
      <c r="H80">
        <f>EC_projects_original!H80</f>
        <v>2023</v>
      </c>
      <c r="I80" t="str">
        <f>EC_projects_original!I80</f>
        <v>PV</v>
      </c>
      <c r="J80" t="str">
        <f>EC_projects_original!J80</f>
        <v>rooftop</v>
      </c>
      <c r="K80" t="str">
        <f>EC_projects_original!K80</f>
        <v>lokale coöperatie</v>
      </c>
      <c r="L80" t="str">
        <f>EC_projects_original!L80</f>
        <v>De Eendracht Ooststellingwerf</v>
      </c>
      <c r="M80">
        <f>EC_projects_original!P80</f>
        <v>99.8</v>
      </c>
      <c r="N80">
        <f>EC_projects_original!R80</f>
        <v>1</v>
      </c>
    </row>
    <row r="81" spans="1:14" x14ac:dyDescent="0.25">
      <c r="A81" t="str">
        <f>EC_projects_original!A81</f>
        <v>Friesland</v>
      </c>
      <c r="B81" t="str">
        <f>EC_projects_original!B81</f>
        <v>Friesland</v>
      </c>
      <c r="C81" t="str">
        <f>EC_projects_original!C81</f>
        <v>Ooststellingwerf</v>
      </c>
      <c r="D81" t="str" cm="1">
        <f t="array" ref="D81">_xlfn.IFNA(INDEX(municipalities!B:B, MATCH(EC_projects!C81,municipalities!C:C,0),0),"unknown")</f>
        <v>GM0085</v>
      </c>
      <c r="E81" t="str">
        <f>EC_projects_original!D81</f>
        <v>Makkinga</v>
      </c>
      <c r="F81" t="str">
        <f>EC_projects_original!E81</f>
        <v>ZonnepanelenDelen/ zonnedak Bruunshooge</v>
      </c>
      <c r="G81" t="str">
        <f>EC_projects_original!G81</f>
        <v>realized</v>
      </c>
      <c r="H81">
        <f>EC_projects_original!H81</f>
        <v>2019</v>
      </c>
      <c r="I81" t="str">
        <f>EC_projects_original!I81</f>
        <v>PV</v>
      </c>
      <c r="J81" t="str">
        <f>EC_projects_original!J81</f>
        <v>rooftop</v>
      </c>
      <c r="K81" t="str">
        <f>EC_projects_original!K81</f>
        <v>participatie/ crowdfunding</v>
      </c>
      <c r="L81" t="str">
        <f>EC_projects_original!L81</f>
        <v>crowdfunding</v>
      </c>
      <c r="M81">
        <f>EC_projects_original!P81</f>
        <v>505.2</v>
      </c>
      <c r="N81">
        <f>EC_projects_original!R81</f>
        <v>0</v>
      </c>
    </row>
    <row r="82" spans="1:14" x14ac:dyDescent="0.25">
      <c r="A82" t="str">
        <f>EC_projects_original!A82</f>
        <v>Friesland</v>
      </c>
      <c r="B82" t="str">
        <f>EC_projects_original!B82</f>
        <v>Friesland</v>
      </c>
      <c r="C82" t="str">
        <f>EC_projects_original!C82</f>
        <v>Opsterland</v>
      </c>
      <c r="D82" t="str" cm="1">
        <f t="array" ref="D82">_xlfn.IFNA(INDEX(municipalities!B:B, MATCH(EC_projects!C82,municipalities!C:C,0),0),"unknown")</f>
        <v>GM0086</v>
      </c>
      <c r="E82" t="str">
        <f>EC_projects_original!D82</f>
        <v>Bakkeveen</v>
      </c>
      <c r="F82" t="str">
        <f>EC_projects_original!E82</f>
        <v>Dorpscoöperatie Bakkeveen/ zonnedak Veenstra</v>
      </c>
      <c r="G82" t="str">
        <f>EC_projects_original!G82</f>
        <v>realized</v>
      </c>
      <c r="H82">
        <f>EC_projects_original!H82</f>
        <v>2022</v>
      </c>
      <c r="I82" t="str">
        <f>EC_projects_original!I82</f>
        <v>PV</v>
      </c>
      <c r="J82" t="str">
        <f>EC_projects_original!J82</f>
        <v>rooftop</v>
      </c>
      <c r="K82" t="str">
        <f>EC_projects_original!K82</f>
        <v>lokale coöperatie</v>
      </c>
      <c r="L82" t="str">
        <f>EC_projects_original!L82</f>
        <v>Dorpscoöperatie Bakkeveen</v>
      </c>
      <c r="M82">
        <f>EC_projects_original!P82</f>
        <v>77</v>
      </c>
      <c r="N82">
        <f>EC_projects_original!R82</f>
        <v>1</v>
      </c>
    </row>
    <row r="83" spans="1:14" x14ac:dyDescent="0.25">
      <c r="A83" t="str">
        <f>EC_projects_original!A83</f>
        <v>Friesland</v>
      </c>
      <c r="B83" t="str">
        <f>EC_projects_original!B83</f>
        <v>Friesland</v>
      </c>
      <c r="C83" t="str">
        <f>EC_projects_original!C83</f>
        <v>Opsterland</v>
      </c>
      <c r="D83" t="str" cm="1">
        <f t="array" ref="D83">_xlfn.IFNA(INDEX(municipalities!B:B, MATCH(EC_projects!C83,municipalities!C:C,0),0),"unknown")</f>
        <v>GM0086</v>
      </c>
      <c r="E83" t="str">
        <f>EC_projects_original!D83</f>
        <v>Wijnjewoude</v>
      </c>
      <c r="F83" t="str">
        <f>EC_projects_original!E83</f>
        <v xml:space="preserve">Wijnjewoude/ zonnedak Twa Buken </v>
      </c>
      <c r="G83" t="str">
        <f>EC_projects_original!G83</f>
        <v>realized</v>
      </c>
      <c r="H83">
        <f>EC_projects_original!H83</f>
        <v>2019</v>
      </c>
      <c r="I83" t="str">
        <f>EC_projects_original!I83</f>
        <v>PV</v>
      </c>
      <c r="J83" t="str">
        <f>EC_projects_original!J83</f>
        <v>rooftop</v>
      </c>
      <c r="K83" t="str">
        <f>EC_projects_original!K83</f>
        <v>lokale coöperatie</v>
      </c>
      <c r="L83" t="str">
        <f>EC_projects_original!L83</f>
        <v>EC Wijnjewoude</v>
      </c>
      <c r="M83">
        <f>EC_projects_original!P83</f>
        <v>62.22</v>
      </c>
      <c r="N83">
        <f>EC_projects_original!R83</f>
        <v>1</v>
      </c>
    </row>
    <row r="84" spans="1:14" x14ac:dyDescent="0.25">
      <c r="A84" t="str">
        <f>EC_projects_original!A84</f>
        <v>Friesland</v>
      </c>
      <c r="B84" t="str">
        <f>EC_projects_original!B84</f>
        <v>Friesland</v>
      </c>
      <c r="C84" t="str">
        <f>EC_projects_original!C84</f>
        <v>Schiermonnikoog</v>
      </c>
      <c r="D84" t="str" cm="1">
        <f t="array" ref="D84">_xlfn.IFNA(INDEX(municipalities!B:B, MATCH(EC_projects!C84,municipalities!C:C,0),0),"unknown")</f>
        <v>GM0088</v>
      </c>
      <c r="E84">
        <f>EC_projects_original!D84</f>
        <v>0</v>
      </c>
      <c r="F84" t="str">
        <f>EC_projects_original!E84</f>
        <v>DeSintrale/ zonnedak Hagen 1 boerderij Eureca (PCR)</v>
      </c>
      <c r="G84" t="str">
        <f>EC_projects_original!G84</f>
        <v>realized</v>
      </c>
      <c r="H84">
        <f>EC_projects_original!H84</f>
        <v>2018</v>
      </c>
      <c r="I84" t="str">
        <f>EC_projects_original!I84</f>
        <v>PV</v>
      </c>
      <c r="J84" t="str">
        <f>EC_projects_original!J84</f>
        <v>rooftop</v>
      </c>
      <c r="K84" t="str">
        <f>EC_projects_original!K84</f>
        <v>lokale coöperatie</v>
      </c>
      <c r="L84" t="str">
        <f>EC_projects_original!L84</f>
        <v>De Sintrale</v>
      </c>
      <c r="M84">
        <f>EC_projects_original!P84</f>
        <v>58.139999999999993</v>
      </c>
      <c r="N84">
        <f>EC_projects_original!R84</f>
        <v>1</v>
      </c>
    </row>
    <row r="85" spans="1:14" x14ac:dyDescent="0.25">
      <c r="A85" t="str">
        <f>EC_projects_original!A85</f>
        <v>Friesland</v>
      </c>
      <c r="B85" t="str">
        <f>EC_projects_original!B85</f>
        <v>Friesland</v>
      </c>
      <c r="C85" t="str">
        <f>EC_projects_original!C85</f>
        <v>Schiermonnikoog</v>
      </c>
      <c r="D85" t="str" cm="1">
        <f t="array" ref="D85">_xlfn.IFNA(INDEX(municipalities!B:B, MATCH(EC_projects!C85,municipalities!C:C,0),0),"unknown")</f>
        <v>GM0088</v>
      </c>
      <c r="E85">
        <f>EC_projects_original!D85</f>
        <v>0</v>
      </c>
      <c r="F85" t="str">
        <f>EC_projects_original!E85</f>
        <v>DeSintrale/ zonnedak Hagen 2 boerderij Eureca (PCR)</v>
      </c>
      <c r="G85" t="str">
        <f>EC_projects_original!G85</f>
        <v>realized</v>
      </c>
      <c r="H85">
        <f>EC_projects_original!H85</f>
        <v>2020</v>
      </c>
      <c r="I85" t="str">
        <f>EC_projects_original!I85</f>
        <v>PV</v>
      </c>
      <c r="J85" t="str">
        <f>EC_projects_original!J85</f>
        <v>rooftop</v>
      </c>
      <c r="K85" t="str">
        <f>EC_projects_original!K85</f>
        <v>lokale coöperatie</v>
      </c>
      <c r="L85" t="str">
        <f>EC_projects_original!L85</f>
        <v>De Sintrale</v>
      </c>
      <c r="M85">
        <f>EC_projects_original!P85</f>
        <v>58.139999999999993</v>
      </c>
      <c r="N85">
        <f>EC_projects_original!R85</f>
        <v>1</v>
      </c>
    </row>
    <row r="86" spans="1:14" x14ac:dyDescent="0.25">
      <c r="A86" t="str">
        <f>EC_projects_original!A86</f>
        <v>Friesland</v>
      </c>
      <c r="B86" t="str">
        <f>EC_projects_original!B86</f>
        <v>Friesland</v>
      </c>
      <c r="C86" t="str">
        <f>EC_projects_original!C86</f>
        <v>Súdwest-Fryslân</v>
      </c>
      <c r="D86" t="str" cm="1">
        <f t="array" ref="D86">_xlfn.IFNA(INDEX(municipalities!B:B, MATCH(EC_projects!C86,municipalities!C:C,0),0),"unknown")</f>
        <v>GM1900</v>
      </c>
      <c r="E86" t="str">
        <f>EC_projects_original!D86</f>
        <v>Bolsward</v>
      </c>
      <c r="F86" t="str">
        <f>EC_projects_original!E86</f>
        <v>DEBoalsert/ Sinnedak Skiphus</v>
      </c>
      <c r="G86" t="str">
        <f>EC_projects_original!G86</f>
        <v>realized</v>
      </c>
      <c r="H86">
        <f>EC_projects_original!H86</f>
        <v>2023</v>
      </c>
      <c r="I86" t="str">
        <f>EC_projects_original!I86</f>
        <v>PV</v>
      </c>
      <c r="J86" t="str">
        <f>EC_projects_original!J86</f>
        <v>rooftop</v>
      </c>
      <c r="K86" t="str">
        <f>EC_projects_original!K86</f>
        <v>lokale coöperatie</v>
      </c>
      <c r="L86" t="str">
        <f>EC_projects_original!L86</f>
        <v>DEBO DE Boalsert</v>
      </c>
      <c r="M86">
        <f>EC_projects_original!P86</f>
        <v>56.58</v>
      </c>
      <c r="N86">
        <f>EC_projects_original!R86</f>
        <v>1</v>
      </c>
    </row>
    <row r="87" spans="1:14" x14ac:dyDescent="0.25">
      <c r="A87" t="str">
        <f>EC_projects_original!A87</f>
        <v>Friesland</v>
      </c>
      <c r="B87" t="str">
        <f>EC_projects_original!B87</f>
        <v>Friesland</v>
      </c>
      <c r="C87" t="str">
        <f>EC_projects_original!C87</f>
        <v>Súdwest-Fryslân</v>
      </c>
      <c r="D87" t="str" cm="1">
        <f t="array" ref="D87">_xlfn.IFNA(INDEX(municipalities!B:B, MATCH(EC_projects!C87,municipalities!C:C,0),0),"unknown")</f>
        <v>GM1900</v>
      </c>
      <c r="E87" t="str">
        <f>EC_projects_original!D87</f>
        <v>Woudsend</v>
      </c>
      <c r="F87" t="str">
        <f>EC_projects_original!E87</f>
        <v>Duurzaam Woudsend/ zonnedak Sinnich Waldsein</v>
      </c>
      <c r="G87" t="str">
        <f>EC_projects_original!G87</f>
        <v>realized</v>
      </c>
      <c r="H87">
        <f>EC_projects_original!H87</f>
        <v>2017</v>
      </c>
      <c r="I87" t="str">
        <f>EC_projects_original!I87</f>
        <v>PV</v>
      </c>
      <c r="J87" t="str">
        <f>EC_projects_original!J87</f>
        <v>rooftop</v>
      </c>
      <c r="K87" t="str">
        <f>EC_projects_original!K87</f>
        <v>lokale coöperatie</v>
      </c>
      <c r="L87" t="str">
        <f>EC_projects_original!L87</f>
        <v>Duurzaam Woudsend</v>
      </c>
      <c r="M87">
        <f>EC_projects_original!P87</f>
        <v>53.550000000000004</v>
      </c>
      <c r="N87">
        <f>EC_projects_original!R87</f>
        <v>1</v>
      </c>
    </row>
    <row r="88" spans="1:14" x14ac:dyDescent="0.25">
      <c r="A88" t="str">
        <f>EC_projects_original!A88</f>
        <v>Friesland</v>
      </c>
      <c r="B88" t="str">
        <f>EC_projects_original!B88</f>
        <v>Friesland</v>
      </c>
      <c r="C88" t="str">
        <f>EC_projects_original!C88</f>
        <v>Súdwest-Fryslân</v>
      </c>
      <c r="D88" t="str" cm="1">
        <f t="array" ref="D88">_xlfn.IFNA(INDEX(municipalities!B:B, MATCH(EC_projects!C88,municipalities!C:C,0),0),"unknown")</f>
        <v>GM1900</v>
      </c>
      <c r="E88" t="str">
        <f>EC_projects_original!D88</f>
        <v>Heeg</v>
      </c>
      <c r="F88" t="str">
        <f>EC_projects_original!E88</f>
        <v>DuurzaamHeeg/ Samen Zon in Heeg (Ottenhome 2 daken)</v>
      </c>
      <c r="G88" t="str">
        <f>EC_projects_original!G88</f>
        <v>realized</v>
      </c>
      <c r="H88">
        <f>EC_projects_original!H88</f>
        <v>2017</v>
      </c>
      <c r="I88" t="str">
        <f>EC_projects_original!I88</f>
        <v>PV</v>
      </c>
      <c r="J88" t="str">
        <f>EC_projects_original!J88</f>
        <v>rooftop</v>
      </c>
      <c r="K88" t="str">
        <f>EC_projects_original!K88</f>
        <v>lokale coöperatie</v>
      </c>
      <c r="L88" t="str">
        <f>EC_projects_original!L88</f>
        <v>Duurzaam Heeg</v>
      </c>
      <c r="M88">
        <f>EC_projects_original!P88</f>
        <v>70.125</v>
      </c>
      <c r="N88">
        <f>EC_projects_original!R88</f>
        <v>1</v>
      </c>
    </row>
    <row r="89" spans="1:14" x14ac:dyDescent="0.25">
      <c r="A89" t="str">
        <f>EC_projects_original!A89</f>
        <v>Friesland</v>
      </c>
      <c r="B89" t="str">
        <f>EC_projects_original!B89</f>
        <v>Friesland</v>
      </c>
      <c r="C89" t="str">
        <f>EC_projects_original!C89</f>
        <v>Súdwest-Fryslân</v>
      </c>
      <c r="D89" t="str" cm="1">
        <f t="array" ref="D89">_xlfn.IFNA(INDEX(municipalities!B:B, MATCH(EC_projects!C89,municipalities!C:C,0),0),"unknown")</f>
        <v>GM1900</v>
      </c>
      <c r="E89" t="str">
        <f>EC_projects_original!D89</f>
        <v>Folsgare</v>
      </c>
      <c r="F89" t="str">
        <f>EC_projects_original!E89</f>
        <v>ECFolsgare/ zonnedak Zuidweststroom 1 Folsgare</v>
      </c>
      <c r="G89" t="str">
        <f>EC_projects_original!G89</f>
        <v>realized</v>
      </c>
      <c r="H89">
        <f>EC_projects_original!H89</f>
        <v>2018</v>
      </c>
      <c r="I89" t="str">
        <f>EC_projects_original!I89</f>
        <v>PV</v>
      </c>
      <c r="J89" t="str">
        <f>EC_projects_original!J89</f>
        <v>rooftop</v>
      </c>
      <c r="K89" t="str">
        <f>EC_projects_original!K89</f>
        <v>lokale coöperatie</v>
      </c>
      <c r="L89" t="str">
        <f>EC_projects_original!L89</f>
        <v>EC Folsgare</v>
      </c>
      <c r="M89">
        <f>EC_projects_original!P89</f>
        <v>67.2</v>
      </c>
      <c r="N89">
        <f>EC_projects_original!R89</f>
        <v>1</v>
      </c>
    </row>
    <row r="90" spans="1:14" x14ac:dyDescent="0.25">
      <c r="A90" t="str">
        <f>EC_projects_original!A90</f>
        <v>Friesland</v>
      </c>
      <c r="B90" t="str">
        <f>EC_projects_original!B90</f>
        <v>Friesland</v>
      </c>
      <c r="C90" t="str">
        <f>EC_projects_original!C90</f>
        <v>Súdwest-Fryslân</v>
      </c>
      <c r="D90" t="str" cm="1">
        <f t="array" ref="D90">_xlfn.IFNA(INDEX(municipalities!B:B, MATCH(EC_projects!C90,municipalities!C:C,0),0),"unknown")</f>
        <v>GM1900</v>
      </c>
      <c r="E90" t="str">
        <f>EC_projects_original!D90</f>
        <v>Tirns</v>
      </c>
      <c r="F90" t="str">
        <f>EC_projects_original!E90</f>
        <v>ECFolsgare/ zonneweide Zuidweststroom 2 Van Vliet</v>
      </c>
      <c r="G90" t="str">
        <f>EC_projects_original!G90</f>
        <v>realized</v>
      </c>
      <c r="H90">
        <f>EC_projects_original!H90</f>
        <v>2022</v>
      </c>
      <c r="I90" t="str">
        <f>EC_projects_original!I90</f>
        <v>PV</v>
      </c>
      <c r="J90" t="str">
        <f>EC_projects_original!J90</f>
        <v>rooftop</v>
      </c>
      <c r="K90" t="str">
        <f>EC_projects_original!K90</f>
        <v>lokale coöperatie</v>
      </c>
      <c r="L90" t="str">
        <f>EC_projects_original!L90</f>
        <v>EC Folsgare</v>
      </c>
      <c r="M90">
        <f>EC_projects_original!P90</f>
        <v>75.75</v>
      </c>
      <c r="N90">
        <f>EC_projects_original!R90</f>
        <v>1</v>
      </c>
    </row>
    <row r="91" spans="1:14" x14ac:dyDescent="0.25">
      <c r="A91" t="str">
        <f>EC_projects_original!A91</f>
        <v>Friesland</v>
      </c>
      <c r="B91" t="str">
        <f>EC_projects_original!B91</f>
        <v>Friesland</v>
      </c>
      <c r="C91" t="str">
        <f>EC_projects_original!C91</f>
        <v>Súdwest-Fryslân</v>
      </c>
      <c r="D91" t="str" cm="1">
        <f t="array" ref="D91">_xlfn.IFNA(INDEX(municipalities!B:B, MATCH(EC_projects!C91,municipalities!C:C,0),0),"unknown")</f>
        <v>GM1900</v>
      </c>
      <c r="E91" t="str">
        <f>EC_projects_original!D91</f>
        <v>Easterein/ Strikwerda</v>
      </c>
      <c r="F91" t="str">
        <f>EC_projects_original!E91</f>
        <v>GEKE easterein/ Sinnedak Strikwerda Easterein (ZONderAsbest)</v>
      </c>
      <c r="G91" t="str">
        <f>EC_projects_original!G91</f>
        <v>realized</v>
      </c>
      <c r="H91">
        <f>EC_projects_original!H91</f>
        <v>2022</v>
      </c>
      <c r="I91" t="str">
        <f>EC_projects_original!I91</f>
        <v>PV</v>
      </c>
      <c r="J91" t="str">
        <f>EC_projects_original!J91</f>
        <v>rooftop</v>
      </c>
      <c r="K91" t="str">
        <f>EC_projects_original!K91</f>
        <v>lokale coöperatie</v>
      </c>
      <c r="L91" t="str">
        <f>EC_projects_original!L91</f>
        <v xml:space="preserve">Griene Enerzjy Koöperaasje Easterein (GEKE) </v>
      </c>
      <c r="M91">
        <f>EC_projects_original!P91</f>
        <v>96</v>
      </c>
      <c r="N91">
        <f>EC_projects_original!R91</f>
        <v>1</v>
      </c>
    </row>
    <row r="92" spans="1:14" x14ac:dyDescent="0.25">
      <c r="A92" t="str">
        <f>EC_projects_original!A92</f>
        <v>Friesland</v>
      </c>
      <c r="B92" t="str">
        <f>EC_projects_original!B92</f>
        <v>Friesland</v>
      </c>
      <c r="C92" t="str">
        <f>EC_projects_original!C92</f>
        <v>Súdwest-Fryslân</v>
      </c>
      <c r="D92" t="str" cm="1">
        <f t="array" ref="D92">_xlfn.IFNA(INDEX(municipalities!B:B, MATCH(EC_projects!C92,municipalities!C:C,0),0),"unknown")</f>
        <v>GM1900</v>
      </c>
      <c r="E92" t="str">
        <f>EC_projects_original!D92</f>
        <v>Kubbaard</v>
      </c>
      <c r="F92" t="str">
        <f>EC_projects_original!E92</f>
        <v>Kubaard/ zonnedak Sinnich Kubaard (PCR)</v>
      </c>
      <c r="G92" t="str">
        <f>EC_projects_original!G92</f>
        <v>realized</v>
      </c>
      <c r="H92">
        <f>EC_projects_original!H92</f>
        <v>2018</v>
      </c>
      <c r="I92" t="str">
        <f>EC_projects_original!I92</f>
        <v>PV</v>
      </c>
      <c r="J92" t="str">
        <f>EC_projects_original!J92</f>
        <v>rooftop</v>
      </c>
      <c r="K92" t="str">
        <f>EC_projects_original!K92</f>
        <v>lokale coöperatie</v>
      </c>
      <c r="L92" t="str">
        <f>EC_projects_original!L92</f>
        <v>EnergieKubaard</v>
      </c>
      <c r="M92">
        <f>EC_projects_original!P92</f>
        <v>59</v>
      </c>
      <c r="N92">
        <f>EC_projects_original!R92</f>
        <v>1</v>
      </c>
    </row>
    <row r="93" spans="1:14" x14ac:dyDescent="0.25">
      <c r="A93" t="str">
        <f>EC_projects_original!A93</f>
        <v>Friesland</v>
      </c>
      <c r="B93" t="str">
        <f>EC_projects_original!B93</f>
        <v>Friesland</v>
      </c>
      <c r="C93" t="str">
        <f>EC_projects_original!C93</f>
        <v>Súdwest-Fryslân</v>
      </c>
      <c r="D93" t="str" cm="1">
        <f t="array" ref="D93">_xlfn.IFNA(INDEX(municipalities!B:B, MATCH(EC_projects!C93,municipalities!C:C,0),0),"unknown")</f>
        <v>GM1900</v>
      </c>
      <c r="E93" t="str">
        <f>EC_projects_original!D93</f>
        <v>Wommels</v>
      </c>
      <c r="F93" t="str">
        <f>EC_projects_original!E93</f>
        <v>WEKWommels/ zonnedak  brede school It Trochpaad</v>
      </c>
      <c r="G93" t="str">
        <f>EC_projects_original!G93</f>
        <v>realized</v>
      </c>
      <c r="H93">
        <f>EC_projects_original!H93</f>
        <v>2018</v>
      </c>
      <c r="I93" t="str">
        <f>EC_projects_original!I93</f>
        <v>PV</v>
      </c>
      <c r="J93" t="str">
        <f>EC_projects_original!J93</f>
        <v>rooftop</v>
      </c>
      <c r="K93" t="str">
        <f>EC_projects_original!K93</f>
        <v>lokale coöperatie</v>
      </c>
      <c r="L93" t="str">
        <f>EC_projects_original!L93</f>
        <v>Wommelser Enerzjy Kooperaasje</v>
      </c>
      <c r="M93">
        <f>EC_projects_original!P93</f>
        <v>55.000000000000007</v>
      </c>
      <c r="N93">
        <f>EC_projects_original!R93</f>
        <v>1</v>
      </c>
    </row>
    <row r="94" spans="1:14" x14ac:dyDescent="0.25">
      <c r="A94" t="str">
        <f>EC_projects_original!A94</f>
        <v>Friesland</v>
      </c>
      <c r="B94" t="str">
        <f>EC_projects_original!B94</f>
        <v>Friesland</v>
      </c>
      <c r="C94" t="str">
        <f>EC_projects_original!C94</f>
        <v>Súdwest-Fryslân</v>
      </c>
      <c r="D94" t="str" cm="1">
        <f t="array" ref="D94">_xlfn.IFNA(INDEX(municipalities!B:B, MATCH(EC_projects!C94,municipalities!C:C,0),0),"unknown")</f>
        <v>GM1900</v>
      </c>
      <c r="E94" t="str">
        <f>EC_projects_original!D94</f>
        <v>Allingawier/ Makkum</v>
      </c>
      <c r="F94" t="str">
        <f>EC_projects_original!E94</f>
        <v>Wûnseradiel/ Zonnecollectief Wûnseradiel’ 1 (PCR)</v>
      </c>
      <c r="G94" t="str">
        <f>EC_projects_original!G94</f>
        <v>realized</v>
      </c>
      <c r="H94">
        <f>EC_projects_original!H94</f>
        <v>2019</v>
      </c>
      <c r="I94" t="str">
        <f>EC_projects_original!I94</f>
        <v>PV</v>
      </c>
      <c r="J94" t="str">
        <f>EC_projects_original!J94</f>
        <v>rooftop</v>
      </c>
      <c r="K94" t="str">
        <f>EC_projects_original!K94</f>
        <v>lokale coöperatie</v>
      </c>
      <c r="L94" t="str">
        <f>EC_projects_original!L94</f>
        <v>EK Wunseradiel</v>
      </c>
      <c r="M94">
        <f>EC_projects_original!P94</f>
        <v>112</v>
      </c>
      <c r="N94">
        <f>EC_projects_original!R94</f>
        <v>1</v>
      </c>
    </row>
    <row r="95" spans="1:14" x14ac:dyDescent="0.25">
      <c r="A95" t="str">
        <f>EC_projects_original!A95</f>
        <v>Friesland</v>
      </c>
      <c r="B95" t="str">
        <f>EC_projects_original!B95</f>
        <v>Friesland</v>
      </c>
      <c r="C95" t="str">
        <f>EC_projects_original!C95</f>
        <v>Terschelling</v>
      </c>
      <c r="D95" t="str" cm="1">
        <f t="array" ref="D95">_xlfn.IFNA(INDEX(municipalities!B:B, MATCH(EC_projects!C95,municipalities!C:C,0),0),"unknown")</f>
        <v>GM0093</v>
      </c>
      <c r="E95" t="str">
        <f>EC_projects_original!D95</f>
        <v>West-Terschelling</v>
      </c>
      <c r="F95" t="str">
        <f>EC_projects_original!E95</f>
        <v>TerschellingEnergie/ Zonnedak SCE Hek</v>
      </c>
      <c r="G95" t="str">
        <f>EC_projects_original!G95</f>
        <v>realized</v>
      </c>
      <c r="H95">
        <f>EC_projects_original!H95</f>
        <v>2023</v>
      </c>
      <c r="I95" t="str">
        <f>EC_projects_original!I95</f>
        <v>PV</v>
      </c>
      <c r="J95" t="str">
        <f>EC_projects_original!J95</f>
        <v>rooftop</v>
      </c>
      <c r="K95" t="str">
        <f>EC_projects_original!K95</f>
        <v>lokale coöperatie</v>
      </c>
      <c r="L95" t="str">
        <f>EC_projects_original!L95</f>
        <v>TerschellingEnergie</v>
      </c>
      <c r="M95">
        <f>EC_projects_original!P95</f>
        <v>72.38</v>
      </c>
      <c r="N95">
        <f>EC_projects_original!R95</f>
        <v>1</v>
      </c>
    </row>
    <row r="96" spans="1:14" x14ac:dyDescent="0.25">
      <c r="A96" t="str">
        <f>EC_projects_original!A96</f>
        <v>Friesland</v>
      </c>
      <c r="B96" t="str">
        <f>EC_projects_original!B96</f>
        <v>Friesland</v>
      </c>
      <c r="C96" t="str">
        <f>EC_projects_original!C96</f>
        <v>Tytsjerksteradiel</v>
      </c>
      <c r="D96" t="str" cm="1">
        <f t="array" ref="D96">_xlfn.IFNA(INDEX(municipalities!B:B, MATCH(EC_projects!C96,municipalities!C:C,0),0),"unknown")</f>
        <v>GM0737</v>
      </c>
      <c r="E96" t="str">
        <f>EC_projects_original!D96</f>
        <v>Eastermar</v>
      </c>
      <c r="F96" t="str">
        <f>EC_projects_original!E96</f>
        <v>EnerzjykEastermar/ zonnedak Antonides</v>
      </c>
      <c r="G96" t="str">
        <f>EC_projects_original!G96</f>
        <v>realized</v>
      </c>
      <c r="H96">
        <f>EC_projects_original!H96</f>
        <v>2022</v>
      </c>
      <c r="I96" t="str">
        <f>EC_projects_original!I96</f>
        <v>PV</v>
      </c>
      <c r="J96" t="str">
        <f>EC_projects_original!J96</f>
        <v>rooftop</v>
      </c>
      <c r="K96" t="str">
        <f>EC_projects_original!K96</f>
        <v>lokale coöperatie</v>
      </c>
      <c r="L96" t="str">
        <f>EC_projects_original!L96</f>
        <v>Doarpskooperaasje Enerzjyk Eastermar</v>
      </c>
      <c r="M96">
        <f>EC_projects_original!P96</f>
        <v>98</v>
      </c>
      <c r="N96">
        <f>EC_projects_original!R96</f>
        <v>1</v>
      </c>
    </row>
    <row r="97" spans="1:14" x14ac:dyDescent="0.25">
      <c r="A97" t="str">
        <f>EC_projects_original!A97</f>
        <v>Friesland</v>
      </c>
      <c r="B97" t="str">
        <f>EC_projects_original!B97</f>
        <v>Friesland</v>
      </c>
      <c r="C97" t="str">
        <f>EC_projects_original!C97</f>
        <v>Tytsjerksteradiel</v>
      </c>
      <c r="D97" t="str" cm="1">
        <f t="array" ref="D97">_xlfn.IFNA(INDEX(municipalities!B:B, MATCH(EC_projects!C97,municipalities!C:C,0),0),"unknown")</f>
        <v>GM0737</v>
      </c>
      <c r="E97" t="str">
        <f>EC_projects_original!D97</f>
        <v>Eastermar</v>
      </c>
      <c r="F97" t="str">
        <f>EC_projects_original!E97</f>
        <v>EnerzjykEastermar/ zonnedak Atsma</v>
      </c>
      <c r="G97" t="str">
        <f>EC_projects_original!G97</f>
        <v>realized</v>
      </c>
      <c r="H97">
        <f>EC_projects_original!H97</f>
        <v>2022</v>
      </c>
      <c r="I97" t="str">
        <f>EC_projects_original!I97</f>
        <v>PV</v>
      </c>
      <c r="J97" t="str">
        <f>EC_projects_original!J97</f>
        <v>rooftop</v>
      </c>
      <c r="K97" t="str">
        <f>EC_projects_original!K97</f>
        <v>lokale coöperatie</v>
      </c>
      <c r="L97" t="str">
        <f>EC_projects_original!L97</f>
        <v>Doarpskooperaasje Enerzjyk Eastermar</v>
      </c>
      <c r="M97">
        <f>EC_projects_original!P97</f>
        <v>100</v>
      </c>
      <c r="N97">
        <f>EC_projects_original!R97</f>
        <v>1</v>
      </c>
    </row>
    <row r="98" spans="1:14" x14ac:dyDescent="0.25">
      <c r="A98" t="str">
        <f>EC_projects_original!A98</f>
        <v>Friesland</v>
      </c>
      <c r="B98" t="str">
        <f>EC_projects_original!B98</f>
        <v>Friesland</v>
      </c>
      <c r="C98" t="str">
        <f>EC_projects_original!C98</f>
        <v>Tytsjerksteradiel</v>
      </c>
      <c r="D98" t="str" cm="1">
        <f t="array" ref="D98">_xlfn.IFNA(INDEX(municipalities!B:B, MATCH(EC_projects!C98,municipalities!C:C,0),0),"unknown")</f>
        <v>GM0737</v>
      </c>
      <c r="E98" t="str">
        <f>EC_projects_original!D98</f>
        <v>Eastermar</v>
      </c>
      <c r="F98" t="str">
        <f>EC_projects_original!E98</f>
        <v>EnerzjykEastermar/ zonnedak Eastermar 1 De Lits</v>
      </c>
      <c r="G98" t="str">
        <f>EC_projects_original!G98</f>
        <v>realized</v>
      </c>
      <c r="H98">
        <f>EC_projects_original!H98</f>
        <v>2020</v>
      </c>
      <c r="I98" t="str">
        <f>EC_projects_original!I98</f>
        <v>PV</v>
      </c>
      <c r="J98" t="str">
        <f>EC_projects_original!J98</f>
        <v>rooftop</v>
      </c>
      <c r="K98" t="str">
        <f>EC_projects_original!K98</f>
        <v>lokale coöperatie</v>
      </c>
      <c r="L98" t="str">
        <f>EC_projects_original!L98</f>
        <v>Doarpskooperaasje Enerzjyk Eastermar</v>
      </c>
      <c r="M98">
        <f>EC_projects_original!P98</f>
        <v>140.6</v>
      </c>
      <c r="N98">
        <f>EC_projects_original!R98</f>
        <v>1</v>
      </c>
    </row>
    <row r="99" spans="1:14" x14ac:dyDescent="0.25">
      <c r="A99" t="str">
        <f>EC_projects_original!A99</f>
        <v>Friesland</v>
      </c>
      <c r="B99" t="str">
        <f>EC_projects_original!B99</f>
        <v>Friesland</v>
      </c>
      <c r="C99" t="str">
        <f>EC_projects_original!C99</f>
        <v>Tytsjerksteradiel</v>
      </c>
      <c r="D99" t="str" cm="1">
        <f t="array" ref="D99">_xlfn.IFNA(INDEX(municipalities!B:B, MATCH(EC_projects!C99,municipalities!C:C,0),0),"unknown")</f>
        <v>GM0737</v>
      </c>
      <c r="E99">
        <f>EC_projects_original!D99</f>
        <v>0</v>
      </c>
      <c r="F99" t="str">
        <f>EC_projects_original!E99</f>
        <v>Trynergie/  Trynwâldster zonnedak De Jong</v>
      </c>
      <c r="G99" t="str">
        <f>EC_projects_original!G99</f>
        <v>realized</v>
      </c>
      <c r="H99">
        <f>EC_projects_original!H99</f>
        <v>2023</v>
      </c>
      <c r="I99" t="str">
        <f>EC_projects_original!I99</f>
        <v>PV</v>
      </c>
      <c r="J99" t="str">
        <f>EC_projects_original!J99</f>
        <v>rooftop</v>
      </c>
      <c r="K99" t="str">
        <f>EC_projects_original!K99</f>
        <v>lokale coöperatie</v>
      </c>
      <c r="L99" t="str">
        <f>EC_projects_original!L99</f>
        <v>Trynergie</v>
      </c>
      <c r="M99">
        <f>EC_projects_original!P99</f>
        <v>102</v>
      </c>
      <c r="N99">
        <f>EC_projects_original!R99</f>
        <v>1</v>
      </c>
    </row>
    <row r="100" spans="1:14" x14ac:dyDescent="0.25">
      <c r="A100" t="str">
        <f>EC_projects_original!A100</f>
        <v>Friesland</v>
      </c>
      <c r="B100" t="str">
        <f>EC_projects_original!B100</f>
        <v>Friesland</v>
      </c>
      <c r="C100" t="str">
        <f>EC_projects_original!C100</f>
        <v>Tytsjerksteradiel</v>
      </c>
      <c r="D100" t="str" cm="1">
        <f t="array" ref="D100">_xlfn.IFNA(INDEX(municipalities!B:B, MATCH(EC_projects!C100,municipalities!C:C,0),0),"unknown")</f>
        <v>GM0737</v>
      </c>
      <c r="E100" t="str">
        <f>EC_projects_original!D100</f>
        <v>Aldtjerk</v>
      </c>
      <c r="F100" t="str">
        <f>EC_projects_original!E100</f>
        <v>Trynergie/  Trynwâldster zonnedak de Vries</v>
      </c>
      <c r="G100" t="str">
        <f>EC_projects_original!G100</f>
        <v>realized</v>
      </c>
      <c r="H100">
        <f>EC_projects_original!H100</f>
        <v>2023</v>
      </c>
      <c r="I100" t="str">
        <f>EC_projects_original!I100</f>
        <v>PV</v>
      </c>
      <c r="J100" t="str">
        <f>EC_projects_original!J100</f>
        <v>rooftop</v>
      </c>
      <c r="K100" t="str">
        <f>EC_projects_original!K100</f>
        <v>lokale coöperatie</v>
      </c>
      <c r="L100" t="str">
        <f>EC_projects_original!L100</f>
        <v>Trynergie</v>
      </c>
      <c r="M100">
        <f>EC_projects_original!P100</f>
        <v>66.75</v>
      </c>
      <c r="N100">
        <f>EC_projects_original!R100</f>
        <v>1</v>
      </c>
    </row>
    <row r="101" spans="1:14" x14ac:dyDescent="0.25">
      <c r="A101" t="str">
        <f>EC_projects_original!A101</f>
        <v>Friesland</v>
      </c>
      <c r="B101" t="str">
        <f>EC_projects_original!B101</f>
        <v>Friesland</v>
      </c>
      <c r="C101" t="str">
        <f>EC_projects_original!C101</f>
        <v>Tytsjerksteradiel</v>
      </c>
      <c r="D101" t="str" cm="1">
        <f t="array" ref="D101">_xlfn.IFNA(INDEX(municipalities!B:B, MATCH(EC_projects!C101,municipalities!C:C,0),0),"unknown")</f>
        <v>GM0737</v>
      </c>
      <c r="E101" t="str">
        <f>EC_projects_original!D101</f>
        <v>Readtjerk</v>
      </c>
      <c r="F101" t="str">
        <f>EC_projects_original!E101</f>
        <v>Trynergie/  Trynwâldster zonnedak van der Kooi</v>
      </c>
      <c r="G101" t="str">
        <f>EC_projects_original!G101</f>
        <v>realized</v>
      </c>
      <c r="H101">
        <f>EC_projects_original!H101</f>
        <v>2022</v>
      </c>
      <c r="I101" t="str">
        <f>EC_projects_original!I101</f>
        <v>PV</v>
      </c>
      <c r="J101" t="str">
        <f>EC_projects_original!J101</f>
        <v>rooftop</v>
      </c>
      <c r="K101" t="str">
        <f>EC_projects_original!K101</f>
        <v>lokale coöperatie</v>
      </c>
      <c r="L101" t="str">
        <f>EC_projects_original!L101</f>
        <v>Trynergie</v>
      </c>
      <c r="M101">
        <f>EC_projects_original!P101</f>
        <v>97.679999999999993</v>
      </c>
      <c r="N101">
        <f>EC_projects_original!R101</f>
        <v>1</v>
      </c>
    </row>
    <row r="102" spans="1:14" x14ac:dyDescent="0.25">
      <c r="A102" t="str">
        <f>EC_projects_original!A102</f>
        <v>Friesland</v>
      </c>
      <c r="B102" t="str">
        <f>EC_projects_original!B102</f>
        <v>Friesland</v>
      </c>
      <c r="C102" t="str">
        <f>EC_projects_original!C102</f>
        <v>Tytsjerksteradiel</v>
      </c>
      <c r="D102" t="str" cm="1">
        <f t="array" ref="D102">_xlfn.IFNA(INDEX(municipalities!B:B, MATCH(EC_projects!C102,municipalities!C:C,0),0),"unknown")</f>
        <v>GM0737</v>
      </c>
      <c r="E102" t="str">
        <f>EC_projects_original!D102</f>
        <v>Gytskerk</v>
      </c>
      <c r="F102" t="str">
        <f>EC_projects_original!E102</f>
        <v>Trynergie/ Zonnecentrale Trynwâlden (zonnedak  Gytsjerk)</v>
      </c>
      <c r="G102" t="str">
        <f>EC_projects_original!G102</f>
        <v>realized</v>
      </c>
      <c r="H102">
        <f>EC_projects_original!H102</f>
        <v>2020</v>
      </c>
      <c r="I102" t="str">
        <f>EC_projects_original!I102</f>
        <v>PV</v>
      </c>
      <c r="J102" t="str">
        <f>EC_projects_original!J102</f>
        <v>rooftop</v>
      </c>
      <c r="K102" t="str">
        <f>EC_projects_original!K102</f>
        <v>lokale coöperatie</v>
      </c>
      <c r="L102" t="str">
        <f>EC_projects_original!L102</f>
        <v>Trynergie</v>
      </c>
      <c r="M102">
        <f>EC_projects_original!P102</f>
        <v>1152.03</v>
      </c>
      <c r="N102">
        <f>EC_projects_original!R102</f>
        <v>1</v>
      </c>
    </row>
    <row r="103" spans="1:14" x14ac:dyDescent="0.25">
      <c r="A103" t="str">
        <f>EC_projects_original!A103</f>
        <v>Friesland</v>
      </c>
      <c r="B103" t="str">
        <f>EC_projects_original!B103</f>
        <v>Friesland</v>
      </c>
      <c r="C103" t="str">
        <f>EC_projects_original!C103</f>
        <v>Vlieland</v>
      </c>
      <c r="D103" t="str" cm="1">
        <f t="array" ref="D103">_xlfn.IFNA(INDEX(municipalities!B:B, MATCH(EC_projects!C103,municipalities!C:C,0),0),"unknown")</f>
        <v>GM0096</v>
      </c>
      <c r="E103">
        <f>EC_projects_original!D103</f>
        <v>0</v>
      </c>
      <c r="F103" t="str">
        <f>EC_projects_original!E103</f>
        <v xml:space="preserve">EC Vlieland/ Zonnedak Frisia </v>
      </c>
      <c r="G103" t="str">
        <f>EC_projects_original!G103</f>
        <v>realized</v>
      </c>
      <c r="H103">
        <f>EC_projects_original!H103</f>
        <v>2019</v>
      </c>
      <c r="I103" t="str">
        <f>EC_projects_original!I103</f>
        <v>PV</v>
      </c>
      <c r="J103" t="str">
        <f>EC_projects_original!J103</f>
        <v>rooftop</v>
      </c>
      <c r="K103" t="str">
        <f>EC_projects_original!K103</f>
        <v>lokale coöperatie</v>
      </c>
      <c r="L103" t="str">
        <f>EC_projects_original!L103</f>
        <v>EC Vlieland</v>
      </c>
      <c r="M103">
        <f>EC_projects_original!P103</f>
        <v>45.36</v>
      </c>
      <c r="N103">
        <f>EC_projects_original!R103</f>
        <v>1</v>
      </c>
    </row>
    <row r="104" spans="1:14" x14ac:dyDescent="0.25">
      <c r="A104" t="str">
        <f>EC_projects_original!A104</f>
        <v>Friesland</v>
      </c>
      <c r="B104" t="str">
        <f>EC_projects_original!B104</f>
        <v>Friesland</v>
      </c>
      <c r="C104" t="str">
        <f>EC_projects_original!C104</f>
        <v>Vlieland</v>
      </c>
      <c r="D104" t="str" cm="1">
        <f t="array" ref="D104">_xlfn.IFNA(INDEX(municipalities!B:B, MATCH(EC_projects!C104,municipalities!C:C,0),0),"unknown")</f>
        <v>GM0096</v>
      </c>
      <c r="E104">
        <f>EC_projects_original!D104</f>
        <v>0</v>
      </c>
      <c r="F104" t="str">
        <f>EC_projects_original!E104</f>
        <v>EC Vlieland/ Zonnedak Havenweg 38</v>
      </c>
      <c r="G104" t="str">
        <f>EC_projects_original!G104</f>
        <v>realized</v>
      </c>
      <c r="H104">
        <f>EC_projects_original!H104</f>
        <v>2023</v>
      </c>
      <c r="I104" t="str">
        <f>EC_projects_original!I104</f>
        <v>PV</v>
      </c>
      <c r="J104" t="str">
        <f>EC_projects_original!J104</f>
        <v>rooftop</v>
      </c>
      <c r="K104" t="str">
        <f>EC_projects_original!K104</f>
        <v>lokale coöperatie</v>
      </c>
      <c r="L104" t="str">
        <f>EC_projects_original!L104</f>
        <v>EC Vlieland</v>
      </c>
      <c r="M104">
        <f>EC_projects_original!P104</f>
        <v>44.800000000000004</v>
      </c>
      <c r="N104">
        <f>EC_projects_original!R104</f>
        <v>1</v>
      </c>
    </row>
    <row r="105" spans="1:14" x14ac:dyDescent="0.25">
      <c r="A105" t="str">
        <f>EC_projects_original!A105</f>
        <v>Friesland</v>
      </c>
      <c r="B105" t="str">
        <f>EC_projects_original!B105</f>
        <v>Friesland</v>
      </c>
      <c r="C105" t="str">
        <f>EC_projects_original!C105</f>
        <v>Vlieland</v>
      </c>
      <c r="D105" t="str" cm="1">
        <f t="array" ref="D105">_xlfn.IFNA(INDEX(municipalities!B:B, MATCH(EC_projects!C105,municipalities!C:C,0),0),"unknown")</f>
        <v>GM0096</v>
      </c>
      <c r="E105">
        <f>EC_projects_original!D105</f>
        <v>0</v>
      </c>
      <c r="F105" t="str">
        <f>EC_projects_original!E105</f>
        <v>EC Vlieland/ Zonnedak Havenweg 56</v>
      </c>
      <c r="G105" t="str">
        <f>EC_projects_original!G105</f>
        <v>realized</v>
      </c>
      <c r="H105">
        <f>EC_projects_original!H105</f>
        <v>2023</v>
      </c>
      <c r="I105" t="str">
        <f>EC_projects_original!I105</f>
        <v>PV</v>
      </c>
      <c r="J105" t="str">
        <f>EC_projects_original!J105</f>
        <v>rooftop</v>
      </c>
      <c r="K105" t="str">
        <f>EC_projects_original!K105</f>
        <v>lokale coöperatie</v>
      </c>
      <c r="L105" t="str">
        <f>EC_projects_original!L105</f>
        <v>EC Vlieland</v>
      </c>
      <c r="M105">
        <f>EC_projects_original!P105</f>
        <v>28</v>
      </c>
      <c r="N105">
        <f>EC_projects_original!R105</f>
        <v>1</v>
      </c>
    </row>
    <row r="106" spans="1:14" x14ac:dyDescent="0.25">
      <c r="A106" t="str">
        <f>EC_projects_original!A106</f>
        <v>Friesland</v>
      </c>
      <c r="B106" t="str">
        <f>EC_projects_original!B106</f>
        <v>Friesland</v>
      </c>
      <c r="C106" t="str">
        <f>EC_projects_original!C106</f>
        <v>Vlieland</v>
      </c>
      <c r="D106" t="str" cm="1">
        <f t="array" ref="D106">_xlfn.IFNA(INDEX(municipalities!B:B, MATCH(EC_projects!C106,municipalities!C:C,0),0),"unknown")</f>
        <v>GM0096</v>
      </c>
      <c r="E106">
        <f>EC_projects_original!D106</f>
        <v>0</v>
      </c>
      <c r="F106" t="str">
        <f>EC_projects_original!E106</f>
        <v>EC Vlieland/ Zonnedak Houter</v>
      </c>
      <c r="G106" t="str">
        <f>EC_projects_original!G106</f>
        <v>realized</v>
      </c>
      <c r="H106">
        <f>EC_projects_original!H106</f>
        <v>2020</v>
      </c>
      <c r="I106" t="str">
        <f>EC_projects_original!I106</f>
        <v>PV</v>
      </c>
      <c r="J106" t="str">
        <f>EC_projects_original!J106</f>
        <v>rooftop</v>
      </c>
      <c r="K106" t="str">
        <f>EC_projects_original!K106</f>
        <v>lokale coöperatie</v>
      </c>
      <c r="L106" t="str">
        <f>EC_projects_original!L106</f>
        <v>EC Vlieland</v>
      </c>
      <c r="M106">
        <f>EC_projects_original!P106</f>
        <v>57.6</v>
      </c>
      <c r="N106">
        <f>EC_projects_original!R106</f>
        <v>1</v>
      </c>
    </row>
    <row r="107" spans="1:14" x14ac:dyDescent="0.25">
      <c r="A107" t="str">
        <f>EC_projects_original!A107</f>
        <v>Friesland</v>
      </c>
      <c r="B107" t="str">
        <f>EC_projects_original!B107</f>
        <v>Friesland</v>
      </c>
      <c r="C107" t="str">
        <f>EC_projects_original!C107</f>
        <v>Waadhoeke</v>
      </c>
      <c r="D107" t="str" cm="1">
        <f t="array" ref="D107">_xlfn.IFNA(INDEX(municipalities!B:B, MATCH(EC_projects!C107,municipalities!C:C,0),0),"unknown")</f>
        <v>GM1949</v>
      </c>
      <c r="E107" t="str">
        <f>EC_projects_original!D107</f>
        <v xml:space="preserve">Het Bildt </v>
      </c>
      <c r="F107" t="str">
        <f>EC_projects_original!E107</f>
        <v>Bildtse Stroom/ Zonnedak  Marra Sint Jacobiparochie</v>
      </c>
      <c r="G107" t="str">
        <f>EC_projects_original!G107</f>
        <v>realized</v>
      </c>
      <c r="H107">
        <f>EC_projects_original!H107</f>
        <v>2018</v>
      </c>
      <c r="I107" t="str">
        <f>EC_projects_original!I107</f>
        <v>PV</v>
      </c>
      <c r="J107" t="str">
        <f>EC_projects_original!J107</f>
        <v>rooftop</v>
      </c>
      <c r="K107" t="str">
        <f>EC_projects_original!K107</f>
        <v>lokale coöperatie</v>
      </c>
      <c r="L107" t="str">
        <f>EC_projects_original!L107</f>
        <v>Bildste Stroom</v>
      </c>
      <c r="M107">
        <f>EC_projects_original!P107</f>
        <v>59</v>
      </c>
      <c r="N107">
        <f>EC_projects_original!R107</f>
        <v>1</v>
      </c>
    </row>
    <row r="108" spans="1:14" x14ac:dyDescent="0.25">
      <c r="A108" t="str">
        <f>EC_projects_original!A108</f>
        <v>Friesland</v>
      </c>
      <c r="B108" t="str">
        <f>EC_projects_original!B108</f>
        <v>Friesland</v>
      </c>
      <c r="C108" t="str">
        <f>EC_projects_original!C108</f>
        <v>Waadhoeke</v>
      </c>
      <c r="D108" t="str" cm="1">
        <f t="array" ref="D108">_xlfn.IFNA(INDEX(municipalities!B:B, MATCH(EC_projects!C108,municipalities!C:C,0),0),"unknown")</f>
        <v>GM1949</v>
      </c>
      <c r="E108" t="str">
        <f>EC_projects_original!D108</f>
        <v xml:space="preserve">Het Bildt </v>
      </c>
      <c r="F108" t="str">
        <f>EC_projects_original!E108</f>
        <v xml:space="preserve">Bildtse Stroom/ Zonnedak Autobedrijf Douma </v>
      </c>
      <c r="G108" t="str">
        <f>EC_projects_original!G108</f>
        <v>realized</v>
      </c>
      <c r="H108">
        <f>EC_projects_original!H108</f>
        <v>2020</v>
      </c>
      <c r="I108" t="str">
        <f>EC_projects_original!I108</f>
        <v>PV</v>
      </c>
      <c r="J108" t="str">
        <f>EC_projects_original!J108</f>
        <v>rooftop</v>
      </c>
      <c r="K108" t="str">
        <f>EC_projects_original!K108</f>
        <v>lokale coöperatie</v>
      </c>
      <c r="L108" t="str">
        <f>EC_projects_original!L108</f>
        <v>Bildste Stroom</v>
      </c>
      <c r="M108">
        <f>EC_projects_original!P108</f>
        <v>166.5</v>
      </c>
      <c r="N108">
        <f>EC_projects_original!R108</f>
        <v>1</v>
      </c>
    </row>
    <row r="109" spans="1:14" x14ac:dyDescent="0.25">
      <c r="A109" t="str">
        <f>EC_projects_original!A109</f>
        <v>Friesland</v>
      </c>
      <c r="B109" t="str">
        <f>EC_projects_original!B109</f>
        <v>Friesland</v>
      </c>
      <c r="C109" t="str">
        <f>EC_projects_original!C109</f>
        <v>Waadhoeke</v>
      </c>
      <c r="D109" t="str" cm="1">
        <f t="array" ref="D109">_xlfn.IFNA(INDEX(municipalities!B:B, MATCH(EC_projects!C109,municipalities!C:C,0),0),"unknown")</f>
        <v>GM1949</v>
      </c>
      <c r="E109" t="str">
        <f>EC_projects_original!D109</f>
        <v>Minnerstga</v>
      </c>
      <c r="F109" t="str">
        <f>EC_projects_original!E109</f>
        <v>Bildtse Stroom/ Zonnedak Joostema Minnertsga</v>
      </c>
      <c r="G109" t="str">
        <f>EC_projects_original!G109</f>
        <v>realized</v>
      </c>
      <c r="H109">
        <f>EC_projects_original!H109</f>
        <v>2022</v>
      </c>
      <c r="I109" t="str">
        <f>EC_projects_original!I109</f>
        <v>PV</v>
      </c>
      <c r="J109" t="str">
        <f>EC_projects_original!J109</f>
        <v>rooftop</v>
      </c>
      <c r="K109" t="str">
        <f>EC_projects_original!K109</f>
        <v>lokale coöperatie</v>
      </c>
      <c r="L109" t="str">
        <f>EC_projects_original!L109</f>
        <v>Bildste Stroom</v>
      </c>
      <c r="M109">
        <f>EC_projects_original!P109</f>
        <v>99.75</v>
      </c>
      <c r="N109">
        <f>EC_projects_original!R109</f>
        <v>1</v>
      </c>
    </row>
    <row r="110" spans="1:14" x14ac:dyDescent="0.25">
      <c r="A110" t="str">
        <f>EC_projects_original!A110</f>
        <v>Friesland</v>
      </c>
      <c r="B110" t="str">
        <f>EC_projects_original!B110</f>
        <v>Friesland</v>
      </c>
      <c r="C110" t="str">
        <f>EC_projects_original!C110</f>
        <v>Waadhoeke</v>
      </c>
      <c r="D110" t="str" cm="1">
        <f t="array" ref="D110">_xlfn.IFNA(INDEX(municipalities!B:B, MATCH(EC_projects!C110,municipalities!C:C,0),0),"unknown")</f>
        <v>GM1949</v>
      </c>
      <c r="E110" t="str">
        <f>EC_projects_original!D110</f>
        <v xml:space="preserve">Het Bildt </v>
      </c>
      <c r="F110" t="str">
        <f>EC_projects_original!E110</f>
        <v>Bildtse Stroom/ Zonnedak Miedema Stiens</v>
      </c>
      <c r="G110" t="str">
        <f>EC_projects_original!G110</f>
        <v>realized</v>
      </c>
      <c r="H110">
        <f>EC_projects_original!H110</f>
        <v>2018</v>
      </c>
      <c r="I110" t="str">
        <f>EC_projects_original!I110</f>
        <v>PV</v>
      </c>
      <c r="J110" t="str">
        <f>EC_projects_original!J110</f>
        <v>rooftop</v>
      </c>
      <c r="K110" t="str">
        <f>EC_projects_original!K110</f>
        <v>lokale coöperatie</v>
      </c>
      <c r="L110" t="str">
        <f>EC_projects_original!L110</f>
        <v>Bildste Stroom</v>
      </c>
      <c r="M110">
        <f>EC_projects_original!P110</f>
        <v>55.199999999999996</v>
      </c>
      <c r="N110">
        <f>EC_projects_original!R110</f>
        <v>1</v>
      </c>
    </row>
    <row r="111" spans="1:14" x14ac:dyDescent="0.25">
      <c r="A111" t="str">
        <f>EC_projects_original!A111</f>
        <v>Friesland</v>
      </c>
      <c r="B111" t="str">
        <f>EC_projects_original!B111</f>
        <v>Friesland</v>
      </c>
      <c r="C111" t="str">
        <f>EC_projects_original!C111</f>
        <v>Waadhoeke</v>
      </c>
      <c r="D111" t="str" cm="1">
        <f t="array" ref="D111">_xlfn.IFNA(INDEX(municipalities!B:B, MATCH(EC_projects!C111,municipalities!C:C,0),0),"unknown")</f>
        <v>GM1949</v>
      </c>
      <c r="E111" t="str">
        <f>EC_projects_original!D111</f>
        <v xml:space="preserve">Het Bildt </v>
      </c>
      <c r="F111" t="str">
        <f>EC_projects_original!E111</f>
        <v>Bildtse Stroom/ Zonnedak Plantinga Oude Bildtzijl</v>
      </c>
      <c r="G111" t="str">
        <f>EC_projects_original!G111</f>
        <v>realized</v>
      </c>
      <c r="H111">
        <f>EC_projects_original!H111</f>
        <v>2017</v>
      </c>
      <c r="I111" t="str">
        <f>EC_projects_original!I111</f>
        <v>PV</v>
      </c>
      <c r="J111" t="str">
        <f>EC_projects_original!J111</f>
        <v>rooftop</v>
      </c>
      <c r="K111" t="str">
        <f>EC_projects_original!K111</f>
        <v>lokale coöperatie</v>
      </c>
      <c r="L111" t="str">
        <f>EC_projects_original!L111</f>
        <v>Bildste Stroom</v>
      </c>
      <c r="M111">
        <f>EC_projects_original!P111</f>
        <v>54</v>
      </c>
      <c r="N111">
        <f>EC_projects_original!R111</f>
        <v>1</v>
      </c>
    </row>
    <row r="112" spans="1:14" x14ac:dyDescent="0.25">
      <c r="A112" t="str">
        <f>EC_projects_original!A112</f>
        <v>Friesland</v>
      </c>
      <c r="B112" t="str">
        <f>EC_projects_original!B112</f>
        <v>Friesland</v>
      </c>
      <c r="C112" t="str">
        <f>EC_projects_original!C112</f>
        <v>Waadhoeke</v>
      </c>
      <c r="D112" t="str" cm="1">
        <f t="array" ref="D112">_xlfn.IFNA(INDEX(municipalities!B:B, MATCH(EC_projects!C112,municipalities!C:C,0),0),"unknown")</f>
        <v>GM1949</v>
      </c>
      <c r="E112" t="str">
        <f>EC_projects_original!D112</f>
        <v xml:space="preserve">Het Bildt </v>
      </c>
      <c r="F112" t="str">
        <f>EC_projects_original!E112</f>
        <v>Bildtse Stroom/ Zonnedak Platstore St Annaparochie</v>
      </c>
      <c r="G112" t="str">
        <f>EC_projects_original!G112</f>
        <v>realized</v>
      </c>
      <c r="H112">
        <f>EC_projects_original!H112</f>
        <v>2017</v>
      </c>
      <c r="I112" t="str">
        <f>EC_projects_original!I112</f>
        <v>PV</v>
      </c>
      <c r="J112" t="str">
        <f>EC_projects_original!J112</f>
        <v>rooftop</v>
      </c>
      <c r="K112" t="str">
        <f>EC_projects_original!K112</f>
        <v>lokale coöperatie</v>
      </c>
      <c r="L112" t="str">
        <f>EC_projects_original!L112</f>
        <v>Bildste Stroom</v>
      </c>
      <c r="M112">
        <f>EC_projects_original!P112</f>
        <v>54.45</v>
      </c>
      <c r="N112">
        <f>EC_projects_original!R112</f>
        <v>1</v>
      </c>
    </row>
    <row r="113" spans="1:14" x14ac:dyDescent="0.25">
      <c r="A113" t="str">
        <f>EC_projects_original!A113</f>
        <v>Friesland</v>
      </c>
      <c r="B113" t="str">
        <f>EC_projects_original!B113</f>
        <v>Friesland</v>
      </c>
      <c r="C113" t="str">
        <f>EC_projects_original!C113</f>
        <v>Waadhoeke</v>
      </c>
      <c r="D113" t="str" cm="1">
        <f t="array" ref="D113">_xlfn.IFNA(INDEX(municipalities!B:B, MATCH(EC_projects!C113,municipalities!C:C,0),0),"unknown")</f>
        <v>GM1949</v>
      </c>
      <c r="E113">
        <f>EC_projects_original!D113</f>
        <v>0</v>
      </c>
      <c r="F113" t="str">
        <f>EC_projects_original!E113</f>
        <v>Bildtse Stroom/ Zonnedak Van der Meer</v>
      </c>
      <c r="G113" t="str">
        <f>EC_projects_original!G113</f>
        <v>realized</v>
      </c>
      <c r="H113">
        <f>EC_projects_original!H113</f>
        <v>2023</v>
      </c>
      <c r="I113" t="str">
        <f>EC_projects_original!I113</f>
        <v>PV</v>
      </c>
      <c r="J113" t="str">
        <f>EC_projects_original!J113</f>
        <v>rooftop</v>
      </c>
      <c r="K113" t="str">
        <f>EC_projects_original!K113</f>
        <v>lokale coöperatie</v>
      </c>
      <c r="L113" t="str">
        <f>EC_projects_original!L113</f>
        <v>Bildste Stroom</v>
      </c>
      <c r="M113">
        <f>EC_projects_original!P113</f>
        <v>99.8</v>
      </c>
      <c r="N113">
        <f>EC_projects_original!R113</f>
        <v>1</v>
      </c>
    </row>
    <row r="114" spans="1:14" x14ac:dyDescent="0.25">
      <c r="A114" t="str">
        <f>EC_projects_original!A114</f>
        <v>Friesland</v>
      </c>
      <c r="B114" t="str">
        <f>EC_projects_original!B114</f>
        <v>Friesland</v>
      </c>
      <c r="C114" t="str">
        <f>EC_projects_original!C114</f>
        <v>Waadhoeke</v>
      </c>
      <c r="D114" t="str" cm="1">
        <f t="array" ref="D114">_xlfn.IFNA(INDEX(municipalities!B:B, MATCH(EC_projects!C114,municipalities!C:C,0),0),"unknown")</f>
        <v>GM1949</v>
      </c>
      <c r="E114" t="str">
        <f>EC_projects_original!D114</f>
        <v xml:space="preserve">Het Bildt </v>
      </c>
      <c r="F114" t="str">
        <f>EC_projects_original!E114</f>
        <v>Bildtse Stroom/ Zonnedak van der Plaats Vrouwenparochie</v>
      </c>
      <c r="G114" t="str">
        <f>EC_projects_original!G114</f>
        <v>realized</v>
      </c>
      <c r="H114">
        <f>EC_projects_original!H114</f>
        <v>2019</v>
      </c>
      <c r="I114" t="str">
        <f>EC_projects_original!I114</f>
        <v>PV</v>
      </c>
      <c r="J114" t="str">
        <f>EC_projects_original!J114</f>
        <v>rooftop</v>
      </c>
      <c r="K114" t="str">
        <f>EC_projects_original!K114</f>
        <v>lokale coöperatie</v>
      </c>
      <c r="L114" t="str">
        <f>EC_projects_original!L114</f>
        <v>Bildste Stroom</v>
      </c>
      <c r="M114">
        <f>EC_projects_original!P114</f>
        <v>38.475000000000001</v>
      </c>
      <c r="N114">
        <f>EC_projects_original!R114</f>
        <v>1</v>
      </c>
    </row>
    <row r="115" spans="1:14" x14ac:dyDescent="0.25">
      <c r="A115" t="str">
        <f>EC_projects_original!A115</f>
        <v>Friesland</v>
      </c>
      <c r="B115" t="str">
        <f>EC_projects_original!B115</f>
        <v>Friesland</v>
      </c>
      <c r="C115" t="str">
        <f>EC_projects_original!C115</f>
        <v>Waadhoeke</v>
      </c>
      <c r="D115" t="str" cm="1">
        <f t="array" ref="D115">_xlfn.IFNA(INDEX(municipalities!B:B, MATCH(EC_projects!C115,municipalities!C:C,0),0),"unknown")</f>
        <v>GM1949</v>
      </c>
      <c r="E115" t="str">
        <f>EC_projects_original!D115</f>
        <v xml:space="preserve">Het Bildt/ Nij Altoenae </v>
      </c>
      <c r="F115" t="str">
        <f>EC_projects_original!E115</f>
        <v xml:space="preserve">BildtseStroom NEN2020/ Zonnedak Swart Nij Altoenae </v>
      </c>
      <c r="G115" t="str">
        <f>EC_projects_original!G115</f>
        <v>realized</v>
      </c>
      <c r="H115">
        <f>EC_projects_original!H115</f>
        <v>2018</v>
      </c>
      <c r="I115" t="str">
        <f>EC_projects_original!I115</f>
        <v>PV</v>
      </c>
      <c r="J115" t="str">
        <f>EC_projects_original!J115</f>
        <v>rooftop</v>
      </c>
      <c r="K115" t="str">
        <f>EC_projects_original!K115</f>
        <v>lokale coöperatie</v>
      </c>
      <c r="L115" t="str">
        <f>EC_projects_original!L115</f>
        <v>Bildste Stroom</v>
      </c>
      <c r="M115">
        <f>EC_projects_original!P115</f>
        <v>66.08</v>
      </c>
      <c r="N115">
        <f>EC_projects_original!R115</f>
        <v>1</v>
      </c>
    </row>
    <row r="116" spans="1:14" x14ac:dyDescent="0.25">
      <c r="A116" t="str">
        <f>EC_projects_original!A116</f>
        <v>Friesland</v>
      </c>
      <c r="B116" t="str">
        <f>EC_projects_original!B116</f>
        <v>Friesland</v>
      </c>
      <c r="C116" t="str">
        <f>EC_projects_original!C116</f>
        <v>Waadhoeke</v>
      </c>
      <c r="D116" t="str" cm="1">
        <f t="array" ref="D116">_xlfn.IFNA(INDEX(municipalities!B:B, MATCH(EC_projects!C116,municipalities!C:C,0),0),"unknown")</f>
        <v>GM1949</v>
      </c>
      <c r="E116" t="str">
        <f>EC_projects_original!D116</f>
        <v>Boksum</v>
      </c>
      <c r="F116" t="str">
        <f>EC_projects_original!E116</f>
        <v>BoksumEnergiek/ zonnedak dorpshuis</v>
      </c>
      <c r="G116" t="str">
        <f>EC_projects_original!G116</f>
        <v>realized</v>
      </c>
      <c r="H116">
        <f>EC_projects_original!H116</f>
        <v>2018</v>
      </c>
      <c r="I116" t="str">
        <f>EC_projects_original!I116</f>
        <v>PV</v>
      </c>
      <c r="J116" t="str">
        <f>EC_projects_original!J116</f>
        <v>rooftop</v>
      </c>
      <c r="K116" t="str">
        <f>EC_projects_original!K116</f>
        <v>lokale coöperatie</v>
      </c>
      <c r="L116" t="str">
        <f>EC_projects_original!L116</f>
        <v>BokumEnergie(k)</v>
      </c>
      <c r="M116">
        <f>EC_projects_original!P116</f>
        <v>10.4</v>
      </c>
      <c r="N116">
        <f>EC_projects_original!R116</f>
        <v>1</v>
      </c>
    </row>
    <row r="117" spans="1:14" x14ac:dyDescent="0.25">
      <c r="A117" t="str">
        <f>EC_projects_original!A117</f>
        <v>Friesland</v>
      </c>
      <c r="B117" t="str">
        <f>EC_projects_original!B117</f>
        <v>Friesland</v>
      </c>
      <c r="C117" t="str">
        <f>EC_projects_original!C117</f>
        <v>Waadhoeke</v>
      </c>
      <c r="D117" t="str" cm="1">
        <f t="array" ref="D117">_xlfn.IFNA(INDEX(municipalities!B:B, MATCH(EC_projects!C117,municipalities!C:C,0),0),"unknown")</f>
        <v>GM1949</v>
      </c>
      <c r="E117" t="str">
        <f>EC_projects_original!D117</f>
        <v>Wier</v>
      </c>
      <c r="F117" t="str">
        <f>EC_projects_original!E117</f>
        <v>Duorsum BerltsumWier/ zonnedak Fa. ESV aan de Seize 5  (fase 2)</v>
      </c>
      <c r="G117" t="str">
        <f>EC_projects_original!G117</f>
        <v>realized</v>
      </c>
      <c r="H117">
        <f>EC_projects_original!H117</f>
        <v>2021</v>
      </c>
      <c r="I117" t="str">
        <f>EC_projects_original!I117</f>
        <v>PV</v>
      </c>
      <c r="J117" t="str">
        <f>EC_projects_original!J117</f>
        <v>rooftop</v>
      </c>
      <c r="K117" t="str">
        <f>EC_projects_original!K117</f>
        <v>lokale coöperatie</v>
      </c>
      <c r="L117" t="str">
        <f>EC_projects_original!L117</f>
        <v>DuorsumBerltsumWier</v>
      </c>
      <c r="M117">
        <f>EC_projects_original!P117</f>
        <v>34.299999999999997</v>
      </c>
      <c r="N117">
        <f>EC_projects_original!R117</f>
        <v>1</v>
      </c>
    </row>
    <row r="118" spans="1:14" x14ac:dyDescent="0.25">
      <c r="A118" t="str">
        <f>EC_projects_original!A118</f>
        <v>Friesland</v>
      </c>
      <c r="B118" t="str">
        <f>EC_projects_original!B118</f>
        <v>Friesland</v>
      </c>
      <c r="C118" t="str">
        <f>EC_projects_original!C118</f>
        <v>Waadhoeke</v>
      </c>
      <c r="D118" t="str" cm="1">
        <f t="array" ref="D118">_xlfn.IFNA(INDEX(municipalities!B:B, MATCH(EC_projects!C118,municipalities!C:C,0),0),"unknown")</f>
        <v>GM1949</v>
      </c>
      <c r="E118" t="str">
        <f>EC_projects_original!D118</f>
        <v>Wier</v>
      </c>
      <c r="F118" t="str">
        <f>EC_projects_original!E118</f>
        <v>Duorsum BerltsumWier/ zonnedak Fa. ESV aan de Seize 5 (fase 1)</v>
      </c>
      <c r="G118" t="str">
        <f>EC_projects_original!G118</f>
        <v>realized</v>
      </c>
      <c r="H118">
        <f>EC_projects_original!H118</f>
        <v>2020</v>
      </c>
      <c r="I118" t="str">
        <f>EC_projects_original!I118</f>
        <v>PV</v>
      </c>
      <c r="J118" t="str">
        <f>EC_projects_original!J118</f>
        <v>rooftop</v>
      </c>
      <c r="K118" t="str">
        <f>EC_projects_original!K118</f>
        <v>lokale coöperatie</v>
      </c>
      <c r="L118" t="str">
        <f>EC_projects_original!L118</f>
        <v>DuorsumBerltsumWier</v>
      </c>
      <c r="M118">
        <f>EC_projects_original!P118</f>
        <v>33</v>
      </c>
      <c r="N118">
        <f>EC_projects_original!R118</f>
        <v>1</v>
      </c>
    </row>
    <row r="119" spans="1:14" x14ac:dyDescent="0.25">
      <c r="A119" t="str">
        <f>EC_projects_original!A119</f>
        <v>Friesland</v>
      </c>
      <c r="B119" t="str">
        <f>EC_projects_original!B119</f>
        <v>Friesland</v>
      </c>
      <c r="C119" t="str">
        <f>EC_projects_original!C119</f>
        <v>Waadhoeke</v>
      </c>
      <c r="D119" t="str" cm="1">
        <f t="array" ref="D119">_xlfn.IFNA(INDEX(municipalities!B:B, MATCH(EC_projects!C119,municipalities!C:C,0),0),"unknown")</f>
        <v>GM1949</v>
      </c>
      <c r="E119" t="str">
        <f>EC_projects_original!D119</f>
        <v xml:space="preserve">Spannum/ Littenseradiel </v>
      </c>
      <c r="F119" t="str">
        <f>EC_projects_original!E119</f>
        <v>ECSpannum/ zonnedak 1 Plattedijk</v>
      </c>
      <c r="G119" t="str">
        <f>EC_projects_original!G119</f>
        <v>realized</v>
      </c>
      <c r="H119">
        <f>EC_projects_original!H119</f>
        <v>2020</v>
      </c>
      <c r="I119" t="str">
        <f>EC_projects_original!I119</f>
        <v>PV</v>
      </c>
      <c r="J119" t="str">
        <f>EC_projects_original!J119</f>
        <v>rooftop</v>
      </c>
      <c r="K119" t="str">
        <f>EC_projects_original!K119</f>
        <v>lokale coöperatie</v>
      </c>
      <c r="L119" t="str">
        <f>EC_projects_original!L119</f>
        <v>EC Spannum</v>
      </c>
      <c r="M119">
        <f>EC_projects_original!P119</f>
        <v>63</v>
      </c>
      <c r="N119">
        <f>EC_projects_original!R119</f>
        <v>1</v>
      </c>
    </row>
    <row r="120" spans="1:14" x14ac:dyDescent="0.25">
      <c r="A120" t="str">
        <f>EC_projects_original!A120</f>
        <v>Friesland</v>
      </c>
      <c r="B120" t="str">
        <f>EC_projects_original!B120</f>
        <v>Friesland</v>
      </c>
      <c r="C120" t="str">
        <f>EC_projects_original!C120</f>
        <v>Waadhoeke</v>
      </c>
      <c r="D120" t="str" cm="1">
        <f t="array" ref="D120">_xlfn.IFNA(INDEX(municipalities!B:B, MATCH(EC_projects!C120,municipalities!C:C,0),0),"unknown")</f>
        <v>GM1949</v>
      </c>
      <c r="E120">
        <f>EC_projects_original!D120</f>
        <v>0</v>
      </c>
      <c r="F120" t="str">
        <f>EC_projects_original!E120</f>
        <v>EKON/ zonnedak Kloosterpolder Zonne-energie</v>
      </c>
      <c r="G120" t="str">
        <f>EC_projects_original!G120</f>
        <v>realized</v>
      </c>
      <c r="H120">
        <f>EC_projects_original!H120</f>
        <v>2021</v>
      </c>
      <c r="I120" t="str">
        <f>EC_projects_original!I120</f>
        <v>PV</v>
      </c>
      <c r="J120" t="str">
        <f>EC_projects_original!J120</f>
        <v>rooftop</v>
      </c>
      <c r="K120" t="str">
        <f>EC_projects_original!K120</f>
        <v>lokale coöperatie</v>
      </c>
      <c r="L120" t="str">
        <f>EC_projects_original!L120</f>
        <v>EKON/ Enerzji Kooperasje Om (de) Noorderpolder</v>
      </c>
      <c r="M120">
        <f>EC_projects_original!P120</f>
        <v>186</v>
      </c>
      <c r="N120">
        <f>EC_projects_original!R120</f>
        <v>1</v>
      </c>
    </row>
    <row r="121" spans="1:14" x14ac:dyDescent="0.25">
      <c r="A121" t="str">
        <f>EC_projects_original!A121</f>
        <v>Friesland</v>
      </c>
      <c r="B121" t="str">
        <f>EC_projects_original!B121</f>
        <v>Friesland</v>
      </c>
      <c r="C121" t="str">
        <f>EC_projects_original!C121</f>
        <v>Waadhoeke</v>
      </c>
      <c r="D121" t="str" cm="1">
        <f t="array" ref="D121">_xlfn.IFNA(INDEX(municipalities!B:B, MATCH(EC_projects!C121,municipalities!C:C,0),0),"unknown")</f>
        <v>GM1949</v>
      </c>
      <c r="E121" t="str">
        <f>EC_projects_original!D121</f>
        <v>Slappeterp</v>
      </c>
      <c r="F121" t="str">
        <f>EC_projects_original!E121</f>
        <v>EKON/ zonnedak Slappeterp Fokkema  I</v>
      </c>
      <c r="G121" t="str">
        <f>EC_projects_original!G121</f>
        <v>realized</v>
      </c>
      <c r="H121">
        <f>EC_projects_original!H121</f>
        <v>2016</v>
      </c>
      <c r="I121" t="str">
        <f>EC_projects_original!I121</f>
        <v>PV</v>
      </c>
      <c r="J121" t="str">
        <f>EC_projects_original!J121</f>
        <v>rooftop</v>
      </c>
      <c r="K121" t="str">
        <f>EC_projects_original!K121</f>
        <v>lokale coöperatie</v>
      </c>
      <c r="L121" t="str">
        <f>EC_projects_original!L121</f>
        <v>EKON/ Enerzji Kooperasje Om (de) Noorderpolder</v>
      </c>
      <c r="M121">
        <f>EC_projects_original!P121</f>
        <v>312</v>
      </c>
      <c r="N121">
        <f>EC_projects_original!R121</f>
        <v>1</v>
      </c>
    </row>
    <row r="122" spans="1:14" x14ac:dyDescent="0.25">
      <c r="A122" t="str">
        <f>EC_projects_original!A122</f>
        <v>Friesland</v>
      </c>
      <c r="B122" t="str">
        <f>EC_projects_original!B122</f>
        <v>Friesland</v>
      </c>
      <c r="C122" t="str">
        <f>EC_projects_original!C122</f>
        <v>Waadhoeke</v>
      </c>
      <c r="D122" t="str" cm="1">
        <f t="array" ref="D122">_xlfn.IFNA(INDEX(municipalities!B:B, MATCH(EC_projects!C122,municipalities!C:C,0),0),"unknown")</f>
        <v>GM1949</v>
      </c>
      <c r="E122" t="str">
        <f>EC_projects_original!D122</f>
        <v>Oosterbierum</v>
      </c>
      <c r="F122" t="str">
        <f>EC_projects_original!E122</f>
        <v>FryskeFlinter/zonnedak De Flambou</v>
      </c>
      <c r="G122" t="str">
        <f>EC_projects_original!G122</f>
        <v>realized</v>
      </c>
      <c r="H122">
        <f>EC_projects_original!H122</f>
        <v>2017</v>
      </c>
      <c r="I122" t="str">
        <f>EC_projects_original!I122</f>
        <v>PV</v>
      </c>
      <c r="J122" t="str">
        <f>EC_projects_original!J122</f>
        <v>rooftop</v>
      </c>
      <c r="K122" t="str">
        <f>EC_projects_original!K122</f>
        <v>lokale coöperatie</v>
      </c>
      <c r="L122" t="str">
        <f>EC_projects_original!L122</f>
        <v>FryskeFlinter</v>
      </c>
      <c r="M122">
        <f>EC_projects_original!P122</f>
        <v>41.25</v>
      </c>
      <c r="N122">
        <f>EC_projects_original!R122</f>
        <v>1</v>
      </c>
    </row>
    <row r="123" spans="1:14" x14ac:dyDescent="0.25">
      <c r="A123" t="str">
        <f>EC_projects_original!A123</f>
        <v>Friesland</v>
      </c>
      <c r="B123" t="str">
        <f>EC_projects_original!B123</f>
        <v>Friesland</v>
      </c>
      <c r="C123" t="str">
        <f>EC_projects_original!C123</f>
        <v>Waadhoeke</v>
      </c>
      <c r="D123" t="str" cm="1">
        <f t="array" ref="D123">_xlfn.IFNA(INDEX(municipalities!B:B, MATCH(EC_projects!C123,municipalities!C:C,0),0),"unknown")</f>
        <v>GM1949</v>
      </c>
      <c r="E123" t="str">
        <f>EC_projects_original!D123</f>
        <v>Sexbierum</v>
      </c>
      <c r="F123" t="str">
        <f>EC_projects_original!E123</f>
        <v>FryskeFlinter/zonnedak Sexbierum</v>
      </c>
      <c r="G123" t="str">
        <f>EC_projects_original!G123</f>
        <v>realized</v>
      </c>
      <c r="H123">
        <f>EC_projects_original!H123</f>
        <v>2022</v>
      </c>
      <c r="I123" t="str">
        <f>EC_projects_original!I123</f>
        <v>PV</v>
      </c>
      <c r="J123" t="str">
        <f>EC_projects_original!J123</f>
        <v>rooftop</v>
      </c>
      <c r="K123" t="str">
        <f>EC_projects_original!K123</f>
        <v>lokale coöperatie</v>
      </c>
      <c r="L123" t="str">
        <f>EC_projects_original!L123</f>
        <v>FryskeFlinter</v>
      </c>
      <c r="M123">
        <f>EC_projects_original!P123</f>
        <v>68.34</v>
      </c>
      <c r="N123">
        <f>EC_projects_original!R123</f>
        <v>1</v>
      </c>
    </row>
    <row r="124" spans="1:14" x14ac:dyDescent="0.25">
      <c r="A124" t="str">
        <f>EC_projects_original!A124</f>
        <v>Friesland</v>
      </c>
      <c r="B124" t="str">
        <f>EC_projects_original!B124</f>
        <v>Friesland</v>
      </c>
      <c r="C124" t="str">
        <f>EC_projects_original!C124</f>
        <v>Weststellingwerf</v>
      </c>
      <c r="D124" t="str" cm="1">
        <f t="array" ref="D124">_xlfn.IFNA(INDEX(municipalities!B:B, MATCH(EC_projects!C124,municipalities!C:C,0),0),"unknown")</f>
        <v>GM0098</v>
      </c>
      <c r="E124" t="str">
        <f>EC_projects_original!D124</f>
        <v>Wolvega</v>
      </c>
      <c r="F124" t="str">
        <f>EC_projects_original!E124</f>
        <v>ECDeToekomst/ zonnedak de Meenthe Wolvega</v>
      </c>
      <c r="G124" t="str">
        <f>EC_projects_original!G124</f>
        <v>realized</v>
      </c>
      <c r="H124">
        <f>EC_projects_original!H124</f>
        <v>2019</v>
      </c>
      <c r="I124" t="str">
        <f>EC_projects_original!I124</f>
        <v>PV</v>
      </c>
      <c r="J124" t="str">
        <f>EC_projects_original!J124</f>
        <v>rooftop</v>
      </c>
      <c r="K124" t="str">
        <f>EC_projects_original!K124</f>
        <v>lokale coöperatie</v>
      </c>
      <c r="L124" t="str">
        <f>EC_projects_original!L124</f>
        <v>EC DeToekomst</v>
      </c>
      <c r="M124">
        <f>EC_projects_original!P124</f>
        <v>61.64</v>
      </c>
      <c r="N124">
        <f>EC_projects_original!R124</f>
        <v>1</v>
      </c>
    </row>
    <row r="125" spans="1:14" x14ac:dyDescent="0.25">
      <c r="A125" t="str">
        <f>EC_projects_original!A125</f>
        <v>Friesland</v>
      </c>
      <c r="B125" t="str">
        <f>EC_projects_original!B125</f>
        <v>Friesland</v>
      </c>
      <c r="C125" t="str">
        <f>EC_projects_original!C125</f>
        <v>Weststellingwerf</v>
      </c>
      <c r="D125" t="str" cm="1">
        <f t="array" ref="D125">_xlfn.IFNA(INDEX(municipalities!B:B, MATCH(EC_projects!C125,municipalities!C:C,0),0),"unknown")</f>
        <v>GM0098</v>
      </c>
      <c r="E125" t="str">
        <f>EC_projects_original!D125</f>
        <v>Steggerda</v>
      </c>
      <c r="F125" t="str">
        <f>EC_projects_original!E125</f>
        <v>ECDeToekomst/ zonnedak Vaartweg Steggerda</v>
      </c>
      <c r="G125" t="str">
        <f>EC_projects_original!G125</f>
        <v>realized</v>
      </c>
      <c r="H125">
        <f>EC_projects_original!H125</f>
        <v>2018</v>
      </c>
      <c r="I125" t="str">
        <f>EC_projects_original!I125</f>
        <v>PV</v>
      </c>
      <c r="J125" t="str">
        <f>EC_projects_original!J125</f>
        <v>rooftop</v>
      </c>
      <c r="K125" t="str">
        <f>EC_projects_original!K125</f>
        <v>lokale coöperatie</v>
      </c>
      <c r="L125" t="str">
        <f>EC_projects_original!L125</f>
        <v>EC DeToekomst</v>
      </c>
      <c r="M125">
        <f>EC_projects_original!P125</f>
        <v>54</v>
      </c>
      <c r="N125">
        <f>EC_projects_original!R125</f>
        <v>1</v>
      </c>
    </row>
    <row r="126" spans="1:14" x14ac:dyDescent="0.25">
      <c r="A126" t="str">
        <f>EC_projects_original!A126</f>
        <v>Gelderland</v>
      </c>
      <c r="B126" t="str">
        <f>EC_projects_original!B126</f>
        <v>Achterhoek</v>
      </c>
      <c r="C126" t="str">
        <f>EC_projects_original!C126</f>
        <v>Aalten</v>
      </c>
      <c r="D126" t="str" cm="1">
        <f t="array" ref="D126">_xlfn.IFNA(INDEX(municipalities!B:B, MATCH(EC_projects!C126,municipalities!C:C,0),0),"unknown")</f>
        <v>GM0197</v>
      </c>
      <c r="E126" t="str">
        <f>EC_projects_original!D126</f>
        <v>Bredevoort</v>
      </c>
      <c r="F126" t="str">
        <f>EC_projects_original!E126</f>
        <v>ECBredevoort/ zonnedak  Betting Wonen  &amp; Zonnedak Grachthuys</v>
      </c>
      <c r="G126" t="str">
        <f>EC_projects_original!G126</f>
        <v>realized</v>
      </c>
      <c r="H126">
        <f>EC_projects_original!H126</f>
        <v>2019</v>
      </c>
      <c r="I126" t="str">
        <f>EC_projects_original!I126</f>
        <v>PV</v>
      </c>
      <c r="J126" t="str">
        <f>EC_projects_original!J126</f>
        <v>rooftop</v>
      </c>
      <c r="K126" t="str">
        <f>EC_projects_original!K126</f>
        <v>lokale coöperatie</v>
      </c>
      <c r="L126" t="str">
        <f>EC_projects_original!L126</f>
        <v xml:space="preserve">Energie Coöperatie Bredevoort </v>
      </c>
      <c r="M126">
        <f>EC_projects_original!P126</f>
        <v>130</v>
      </c>
      <c r="N126">
        <f>EC_projects_original!R126</f>
        <v>1</v>
      </c>
    </row>
    <row r="127" spans="1:14" x14ac:dyDescent="0.25">
      <c r="A127" t="str">
        <f>EC_projects_original!A127</f>
        <v>Gelderland</v>
      </c>
      <c r="B127" t="str">
        <f>EC_projects_original!B127</f>
        <v>Cleantech regio</v>
      </c>
      <c r="C127" t="str">
        <f>EC_projects_original!C127</f>
        <v>Apeldoorn</v>
      </c>
      <c r="D127" t="str" cm="1">
        <f t="array" ref="D127">_xlfn.IFNA(INDEX(municipalities!B:B, MATCH(EC_projects!C127,municipalities!C:C,0),0),"unknown")</f>
        <v>GM0200</v>
      </c>
      <c r="E127">
        <f>EC_projects_original!D127</f>
        <v>0</v>
      </c>
      <c r="F127" t="str">
        <f>EC_projects_original!E127</f>
        <v>deA  Zon voor Huur (171 huurwoningen, periode 2015-2016)</v>
      </c>
      <c r="G127" t="str">
        <f>EC_projects_original!G127</f>
        <v>realized</v>
      </c>
      <c r="H127">
        <f>EC_projects_original!H127</f>
        <v>2015</v>
      </c>
      <c r="I127" t="str">
        <f>EC_projects_original!I127</f>
        <v>PV</v>
      </c>
      <c r="J127" t="str">
        <f>EC_projects_original!J127</f>
        <v>rooftop</v>
      </c>
      <c r="K127" t="str">
        <f>EC_projects_original!K127</f>
        <v>lokale coöperatie</v>
      </c>
      <c r="L127" t="str">
        <f>EC_projects_original!L127</f>
        <v>deA Apeldoorn</v>
      </c>
      <c r="M127">
        <f>EC_projects_original!P127</f>
        <v>291.72000000000003</v>
      </c>
      <c r="N127">
        <f>EC_projects_original!R127</f>
        <v>1</v>
      </c>
    </row>
    <row r="128" spans="1:14" x14ac:dyDescent="0.25">
      <c r="A128" t="str">
        <f>EC_projects_original!A128</f>
        <v>Gelderland</v>
      </c>
      <c r="B128" t="str">
        <f>EC_projects_original!B128</f>
        <v>Cleantech regio</v>
      </c>
      <c r="C128" t="str">
        <f>EC_projects_original!C128</f>
        <v>Apeldoorn</v>
      </c>
      <c r="D128" t="str" cm="1">
        <f t="array" ref="D128">_xlfn.IFNA(INDEX(municipalities!B:B, MATCH(EC_projects!C128,municipalities!C:C,0),0),"unknown")</f>
        <v>GM0200</v>
      </c>
      <c r="E128">
        <f>EC_projects_original!D128</f>
        <v>0</v>
      </c>
      <c r="F128" t="str">
        <f>EC_projects_original!E128</f>
        <v>deA Zon op school (3 scholen)</v>
      </c>
      <c r="G128" t="str">
        <f>EC_projects_original!G128</f>
        <v>realized</v>
      </c>
      <c r="H128">
        <f>EC_projects_original!H128</f>
        <v>2014</v>
      </c>
      <c r="I128" t="str">
        <f>EC_projects_original!I128</f>
        <v>PV</v>
      </c>
      <c r="J128" t="str">
        <f>EC_projects_original!J128</f>
        <v>rooftop</v>
      </c>
      <c r="K128" t="str">
        <f>EC_projects_original!K128</f>
        <v>lokale coöperatie</v>
      </c>
      <c r="L128" t="str">
        <f>EC_projects_original!L128</f>
        <v>deA Apeldoorn</v>
      </c>
      <c r="M128">
        <f>EC_projects_original!P128</f>
        <v>62.92</v>
      </c>
      <c r="N128">
        <f>EC_projects_original!R128</f>
        <v>1</v>
      </c>
    </row>
    <row r="129" spans="1:14" x14ac:dyDescent="0.25">
      <c r="A129" t="str">
        <f>EC_projects_original!A129</f>
        <v>Gelderland</v>
      </c>
      <c r="B129" t="str">
        <f>EC_projects_original!B129</f>
        <v>Cleantech regio</v>
      </c>
      <c r="C129" t="str">
        <f>EC_projects_original!C129</f>
        <v>Apeldoorn</v>
      </c>
      <c r="D129" t="str" cm="1">
        <f t="array" ref="D129">_xlfn.IFNA(INDEX(municipalities!B:B, MATCH(EC_projects!C129,municipalities!C:C,0),0),"unknown")</f>
        <v>GM0200</v>
      </c>
      <c r="E129">
        <f>EC_projects_original!D129</f>
        <v>0</v>
      </c>
      <c r="F129" t="str">
        <f>EC_projects_original!E129</f>
        <v>deA Zon op School (6 scholen)</v>
      </c>
      <c r="G129" t="str">
        <f>EC_projects_original!G129</f>
        <v>realized</v>
      </c>
      <c r="H129">
        <f>EC_projects_original!H129</f>
        <v>2016</v>
      </c>
      <c r="I129" t="str">
        <f>EC_projects_original!I129</f>
        <v>PV</v>
      </c>
      <c r="J129" t="str">
        <f>EC_projects_original!J129</f>
        <v>rooftop</v>
      </c>
      <c r="K129" t="str">
        <f>EC_projects_original!K129</f>
        <v>lokale coöperatie</v>
      </c>
      <c r="L129" t="str">
        <f>EC_projects_original!L129</f>
        <v>deA Apeldoorn</v>
      </c>
      <c r="M129">
        <f>EC_projects_original!P129</f>
        <v>56.16</v>
      </c>
      <c r="N129">
        <f>EC_projects_original!R129</f>
        <v>1</v>
      </c>
    </row>
    <row r="130" spans="1:14" x14ac:dyDescent="0.25">
      <c r="A130" t="str">
        <f>EC_projects_original!A130</f>
        <v>Gelderland</v>
      </c>
      <c r="B130" t="str">
        <f>EC_projects_original!B130</f>
        <v>Cleantech regio</v>
      </c>
      <c r="C130" t="str">
        <f>EC_projects_original!C130</f>
        <v>Apeldoorn</v>
      </c>
      <c r="D130" t="str" cm="1">
        <f t="array" ref="D130">_xlfn.IFNA(INDEX(municipalities!B:B, MATCH(EC_projects!C130,municipalities!C:C,0),0),"unknown")</f>
        <v>GM0200</v>
      </c>
      <c r="E130">
        <f>EC_projects_original!D130</f>
        <v>0</v>
      </c>
      <c r="F130" t="str">
        <f>EC_projects_original!E130</f>
        <v>deA Zon op School (7 scholen)</v>
      </c>
      <c r="G130" t="str">
        <f>EC_projects_original!G130</f>
        <v>realized</v>
      </c>
      <c r="H130">
        <f>EC_projects_original!H130</f>
        <v>2015</v>
      </c>
      <c r="I130" t="str">
        <f>EC_projects_original!I130</f>
        <v>PV</v>
      </c>
      <c r="J130" t="str">
        <f>EC_projects_original!J130</f>
        <v>rooftop</v>
      </c>
      <c r="K130" t="str">
        <f>EC_projects_original!K130</f>
        <v>lokale coöperatie</v>
      </c>
      <c r="L130" t="str">
        <f>EC_projects_original!L130</f>
        <v>deA Apeldoorn</v>
      </c>
      <c r="M130">
        <f>EC_projects_original!P130</f>
        <v>129</v>
      </c>
      <c r="N130">
        <f>EC_projects_original!R130</f>
        <v>1</v>
      </c>
    </row>
    <row r="131" spans="1:14" x14ac:dyDescent="0.25">
      <c r="A131" t="str">
        <f>EC_projects_original!A131</f>
        <v>Gelderland</v>
      </c>
      <c r="B131" t="str">
        <f>EC_projects_original!B131</f>
        <v>Cleantech regio</v>
      </c>
      <c r="C131" t="str">
        <f>EC_projects_original!C131</f>
        <v>Apeldoorn</v>
      </c>
      <c r="D131" t="str" cm="1">
        <f t="array" ref="D131">_xlfn.IFNA(INDEX(municipalities!B:B, MATCH(EC_projects!C131,municipalities!C:C,0),0),"unknown")</f>
        <v>GM0200</v>
      </c>
      <c r="E131">
        <f>EC_projects_original!D131</f>
        <v>0</v>
      </c>
      <c r="F131" t="str">
        <f>EC_projects_original!E131</f>
        <v>deA/ Buurtstroom  De Vijfster</v>
      </c>
      <c r="G131" t="str">
        <f>EC_projects_original!G131</f>
        <v>realized</v>
      </c>
      <c r="H131">
        <f>EC_projects_original!H131</f>
        <v>2019</v>
      </c>
      <c r="I131" t="str">
        <f>EC_projects_original!I131</f>
        <v>PV</v>
      </c>
      <c r="J131" t="str">
        <f>EC_projects_original!J131</f>
        <v>rooftop</v>
      </c>
      <c r="K131" t="str">
        <f>EC_projects_original!K131</f>
        <v>productiecoöperatie/ bewonersinitiatief</v>
      </c>
      <c r="L131" t="str">
        <f>EC_projects_original!L131</f>
        <v>deA/ Buurtstroom</v>
      </c>
      <c r="M131">
        <f>EC_projects_original!P131</f>
        <v>41.23</v>
      </c>
      <c r="N131">
        <f>EC_projects_original!R131</f>
        <v>1</v>
      </c>
    </row>
    <row r="132" spans="1:14" x14ac:dyDescent="0.25">
      <c r="A132" t="str">
        <f>EC_projects_original!A132</f>
        <v>Gelderland</v>
      </c>
      <c r="B132" t="str">
        <f>EC_projects_original!B132</f>
        <v>Cleantech regio</v>
      </c>
      <c r="C132" t="str">
        <f>EC_projects_original!C132</f>
        <v>Apeldoorn</v>
      </c>
      <c r="D132" t="str" cm="1">
        <f t="array" ref="D132">_xlfn.IFNA(INDEX(municipalities!B:B, MATCH(EC_projects!C132,municipalities!C:C,0),0),"unknown")</f>
        <v>GM0200</v>
      </c>
      <c r="E132">
        <f>EC_projects_original!D132</f>
        <v>0</v>
      </c>
      <c r="F132" t="str">
        <f>EC_projects_original!E132</f>
        <v xml:space="preserve">deA/ Buurtstroom Dok Zuid </v>
      </c>
      <c r="G132" t="str">
        <f>EC_projects_original!G132</f>
        <v>realized</v>
      </c>
      <c r="H132">
        <f>EC_projects_original!H132</f>
        <v>2019</v>
      </c>
      <c r="I132" t="str">
        <f>EC_projects_original!I132</f>
        <v>PV</v>
      </c>
      <c r="J132" t="str">
        <f>EC_projects_original!J132</f>
        <v>rooftop</v>
      </c>
      <c r="K132" t="str">
        <f>EC_projects_original!K132</f>
        <v>productiecoöperatie/ bewonersinitiatief</v>
      </c>
      <c r="L132" t="str">
        <f>EC_projects_original!L132</f>
        <v>deA/ Buurtstroom</v>
      </c>
      <c r="M132">
        <f>EC_projects_original!P132</f>
        <v>90.83</v>
      </c>
      <c r="N132">
        <f>EC_projects_original!R132</f>
        <v>1</v>
      </c>
    </row>
    <row r="133" spans="1:14" x14ac:dyDescent="0.25">
      <c r="A133" t="str">
        <f>EC_projects_original!A133</f>
        <v>Gelderland</v>
      </c>
      <c r="B133" t="str">
        <f>EC_projects_original!B133</f>
        <v>Cleantech regio</v>
      </c>
      <c r="C133" t="str">
        <f>EC_projects_original!C133</f>
        <v>Apeldoorn</v>
      </c>
      <c r="D133" t="str" cm="1">
        <f t="array" ref="D133">_xlfn.IFNA(INDEX(municipalities!B:B, MATCH(EC_projects!C133,municipalities!C:C,0),0),"unknown")</f>
        <v>GM0200</v>
      </c>
      <c r="E133">
        <f>EC_projects_original!D133</f>
        <v>0</v>
      </c>
      <c r="F133" t="str">
        <f>EC_projects_original!E133</f>
        <v>deA/ Buurtstroom Foenix Aruba</v>
      </c>
      <c r="G133" t="str">
        <f>EC_projects_original!G133</f>
        <v>realized</v>
      </c>
      <c r="H133">
        <f>EC_projects_original!H133</f>
        <v>2020</v>
      </c>
      <c r="I133" t="str">
        <f>EC_projects_original!I133</f>
        <v>PV</v>
      </c>
      <c r="J133" t="str">
        <f>EC_projects_original!J133</f>
        <v>rooftop</v>
      </c>
      <c r="K133" t="str">
        <f>EC_projects_original!K133</f>
        <v>productiecoöperatie/ bewonersinitiatief</v>
      </c>
      <c r="L133" t="str">
        <f>EC_projects_original!L133</f>
        <v>deA/ Buurtstroom</v>
      </c>
      <c r="M133">
        <f>EC_projects_original!P133</f>
        <v>56.1</v>
      </c>
      <c r="N133">
        <f>EC_projects_original!R133</f>
        <v>1</v>
      </c>
    </row>
    <row r="134" spans="1:14" x14ac:dyDescent="0.25">
      <c r="A134" t="str">
        <f>EC_projects_original!A134</f>
        <v>Gelderland</v>
      </c>
      <c r="B134" t="str">
        <f>EC_projects_original!B134</f>
        <v>Cleantech regio</v>
      </c>
      <c r="C134" t="str">
        <f>EC_projects_original!C134</f>
        <v>Apeldoorn</v>
      </c>
      <c r="D134" t="str" cm="1">
        <f t="array" ref="D134">_xlfn.IFNA(INDEX(municipalities!B:B, MATCH(EC_projects!C134,municipalities!C:C,0),0),"unknown")</f>
        <v>GM0200</v>
      </c>
      <c r="E134">
        <f>EC_projects_original!D134</f>
        <v>0</v>
      </c>
      <c r="F134" t="str">
        <f>EC_projects_original!E134</f>
        <v>deA/ Buurtstroom Foenix Molenmakershoek</v>
      </c>
      <c r="G134" t="str">
        <f>EC_projects_original!G134</f>
        <v>realized</v>
      </c>
      <c r="H134">
        <f>EC_projects_original!H134</f>
        <v>2018</v>
      </c>
      <c r="I134" t="str">
        <f>EC_projects_original!I134</f>
        <v>PV</v>
      </c>
      <c r="J134" t="str">
        <f>EC_projects_original!J134</f>
        <v>rooftop</v>
      </c>
      <c r="K134" t="str">
        <f>EC_projects_original!K134</f>
        <v>productiecoöperatie/ bewonersinitiatief</v>
      </c>
      <c r="L134" t="str">
        <f>EC_projects_original!L134</f>
        <v>deA/ Buurtstroom</v>
      </c>
      <c r="M134">
        <f>EC_projects_original!P134</f>
        <v>53.04</v>
      </c>
      <c r="N134">
        <f>EC_projects_original!R134</f>
        <v>1</v>
      </c>
    </row>
    <row r="135" spans="1:14" x14ac:dyDescent="0.25">
      <c r="A135" t="str">
        <f>EC_projects_original!A135</f>
        <v>Gelderland</v>
      </c>
      <c r="B135" t="str">
        <f>EC_projects_original!B135</f>
        <v>Cleantech regio</v>
      </c>
      <c r="C135" t="str">
        <f>EC_projects_original!C135</f>
        <v>Apeldoorn</v>
      </c>
      <c r="D135" t="str" cm="1">
        <f t="array" ref="D135">_xlfn.IFNA(INDEX(municipalities!B:B, MATCH(EC_projects!C135,municipalities!C:C,0),0),"unknown")</f>
        <v>GM0200</v>
      </c>
      <c r="E135">
        <f>EC_projects_original!D135</f>
        <v>0</v>
      </c>
      <c r="F135" t="str">
        <f>EC_projects_original!E135</f>
        <v>deA/ Buurtstroom Het Kristal</v>
      </c>
      <c r="G135" t="str">
        <f>EC_projects_original!G135</f>
        <v>realized</v>
      </c>
      <c r="H135">
        <f>EC_projects_original!H135</f>
        <v>2020</v>
      </c>
      <c r="I135" t="str">
        <f>EC_projects_original!I135</f>
        <v>PV</v>
      </c>
      <c r="J135" t="str">
        <f>EC_projects_original!J135</f>
        <v>rooftop</v>
      </c>
      <c r="K135" t="str">
        <f>EC_projects_original!K135</f>
        <v>productiecoöperatie/ bewonersinitiatief</v>
      </c>
      <c r="L135" t="str">
        <f>EC_projects_original!L135</f>
        <v>deA/ Buurtstroom</v>
      </c>
      <c r="M135">
        <f>EC_projects_original!P135</f>
        <v>56.1</v>
      </c>
      <c r="N135">
        <f>EC_projects_original!R135</f>
        <v>1</v>
      </c>
    </row>
    <row r="136" spans="1:14" x14ac:dyDescent="0.25">
      <c r="A136" t="str">
        <f>EC_projects_original!A136</f>
        <v>Gelderland</v>
      </c>
      <c r="B136" t="str">
        <f>EC_projects_original!B136</f>
        <v>Cleantech regio</v>
      </c>
      <c r="C136" t="str">
        <f>EC_projects_original!C136</f>
        <v>Apeldoorn</v>
      </c>
      <c r="D136" t="str" cm="1">
        <f t="array" ref="D136">_xlfn.IFNA(INDEX(municipalities!B:B, MATCH(EC_projects!C136,municipalities!C:C,0),0),"unknown")</f>
        <v>GM0200</v>
      </c>
      <c r="E136">
        <f>EC_projects_original!D136</f>
        <v>0</v>
      </c>
      <c r="F136" t="str">
        <f>EC_projects_original!E136</f>
        <v>deA/ Buurtstroom Sprengeloo</v>
      </c>
      <c r="G136" t="str">
        <f>EC_projects_original!G136</f>
        <v>realized</v>
      </c>
      <c r="H136">
        <f>EC_projects_original!H136</f>
        <v>2018</v>
      </c>
      <c r="I136" t="str">
        <f>EC_projects_original!I136</f>
        <v>PV</v>
      </c>
      <c r="J136" t="str">
        <f>EC_projects_original!J136</f>
        <v>rooftop</v>
      </c>
      <c r="K136" t="str">
        <f>EC_projects_original!K136</f>
        <v>productiecoöperatie/ bewonersinitiatief</v>
      </c>
      <c r="L136" t="str">
        <f>EC_projects_original!L136</f>
        <v>deA/ Buurtstroom</v>
      </c>
      <c r="M136">
        <f>EC_projects_original!P136</f>
        <v>57.98</v>
      </c>
      <c r="N136">
        <f>EC_projects_original!R136</f>
        <v>1</v>
      </c>
    </row>
    <row r="137" spans="1:14" x14ac:dyDescent="0.25">
      <c r="A137" t="str">
        <f>EC_projects_original!A137</f>
        <v>Gelderland</v>
      </c>
      <c r="B137" t="str">
        <f>EC_projects_original!B137</f>
        <v>Cleantech regio</v>
      </c>
      <c r="C137" t="str">
        <f>EC_projects_original!C137</f>
        <v>Apeldoorn</v>
      </c>
      <c r="D137" t="str" cm="1">
        <f t="array" ref="D137">_xlfn.IFNA(INDEX(municipalities!B:B, MATCH(EC_projects!C137,municipalities!C:C,0),0),"unknown")</f>
        <v>GM0200</v>
      </c>
      <c r="E137">
        <f>EC_projects_original!D137</f>
        <v>0</v>
      </c>
      <c r="F137" t="str">
        <f>EC_projects_original!E137</f>
        <v>deA/ Zonnepark Ecofactorij</v>
      </c>
      <c r="G137" t="str">
        <f>EC_projects_original!G137</f>
        <v>realized</v>
      </c>
      <c r="H137">
        <f>EC_projects_original!H137</f>
        <v>2016</v>
      </c>
      <c r="I137" t="str">
        <f>EC_projects_original!I137</f>
        <v>PV</v>
      </c>
      <c r="J137" t="str">
        <f>EC_projects_original!J137</f>
        <v>rooftop</v>
      </c>
      <c r="K137" t="str">
        <f>EC_projects_original!K137</f>
        <v>lokale coöperatie</v>
      </c>
      <c r="L137" t="str">
        <f>EC_projects_original!L137</f>
        <v>deA Apeldoorn</v>
      </c>
      <c r="M137">
        <f>EC_projects_original!P137</f>
        <v>578</v>
      </c>
      <c r="N137">
        <f>EC_projects_original!R137</f>
        <v>1</v>
      </c>
    </row>
    <row r="138" spans="1:14" x14ac:dyDescent="0.25">
      <c r="A138" t="str">
        <f>EC_projects_original!A138</f>
        <v>Gelderland</v>
      </c>
      <c r="B138" t="str">
        <f>EC_projects_original!B138</f>
        <v>Cleantech regio</v>
      </c>
      <c r="C138" t="str">
        <f>EC_projects_original!C138</f>
        <v>Apeldoorn</v>
      </c>
      <c r="D138" t="str" cm="1">
        <f t="array" ref="D138">_xlfn.IFNA(INDEX(municipalities!B:B, MATCH(EC_projects!C138,municipalities!C:C,0),0),"unknown")</f>
        <v>GM0200</v>
      </c>
      <c r="E138" t="str">
        <f>EC_projects_original!D138</f>
        <v>Loenen</v>
      </c>
      <c r="F138" t="str">
        <f>EC_projects_original!E138</f>
        <v>LoenenEnergieNeutraal/ zonnedak Thomassen</v>
      </c>
      <c r="G138" t="str">
        <f>EC_projects_original!G138</f>
        <v>realized</v>
      </c>
      <c r="H138">
        <f>EC_projects_original!H138</f>
        <v>2020</v>
      </c>
      <c r="I138" t="str">
        <f>EC_projects_original!I138</f>
        <v>PV</v>
      </c>
      <c r="J138" t="str">
        <f>EC_projects_original!J138</f>
        <v>rooftop</v>
      </c>
      <c r="K138" t="str">
        <f>EC_projects_original!K138</f>
        <v>lokale coöperatie</v>
      </c>
      <c r="L138" t="str">
        <f>EC_projects_original!L138</f>
        <v>Stichting Loenen Energie Neutraal</v>
      </c>
      <c r="M138">
        <f>EC_projects_original!P138</f>
        <v>901.5</v>
      </c>
      <c r="N138">
        <f>EC_projects_original!R138</f>
        <v>1</v>
      </c>
    </row>
    <row r="139" spans="1:14" x14ac:dyDescent="0.25">
      <c r="A139" t="str">
        <f>EC_projects_original!A139</f>
        <v>Gelderland</v>
      </c>
      <c r="B139" t="str">
        <f>EC_projects_original!B139</f>
        <v>Cleantech regio</v>
      </c>
      <c r="C139" t="str">
        <f>EC_projects_original!C139</f>
        <v>Apeldoorn</v>
      </c>
      <c r="D139" t="str" cm="1">
        <f t="array" ref="D139">_xlfn.IFNA(INDEX(municipalities!B:B, MATCH(EC_projects!C139,municipalities!C:C,0),0),"unknown")</f>
        <v>GM0200</v>
      </c>
      <c r="E139">
        <f>EC_projects_original!D139</f>
        <v>0</v>
      </c>
      <c r="F139" t="str">
        <f>EC_projects_original!E139</f>
        <v>Zon op Kerschoten &amp; De Naald/ zonnedak Groene Hoven</v>
      </c>
      <c r="G139" t="str">
        <f>EC_projects_original!G139</f>
        <v>realized</v>
      </c>
      <c r="H139">
        <f>EC_projects_original!H139</f>
        <v>2016</v>
      </c>
      <c r="I139" t="str">
        <f>EC_projects_original!I139</f>
        <v>PV</v>
      </c>
      <c r="J139" t="str">
        <f>EC_projects_original!J139</f>
        <v>rooftop</v>
      </c>
      <c r="K139" t="str">
        <f>EC_projects_original!K139</f>
        <v>productiecoöperatie/ bewonersinitiatief</v>
      </c>
      <c r="L139" t="str">
        <f>EC_projects_original!L139</f>
        <v>Zon op Kerschoten &amp; De Naald</v>
      </c>
      <c r="M139">
        <f>EC_projects_original!P139</f>
        <v>37</v>
      </c>
      <c r="N139">
        <f>EC_projects_original!R139</f>
        <v>1</v>
      </c>
    </row>
    <row r="140" spans="1:14" x14ac:dyDescent="0.25">
      <c r="A140" t="str">
        <f>EC_projects_original!A140</f>
        <v>Gelderland</v>
      </c>
      <c r="B140" t="str">
        <f>EC_projects_original!B140</f>
        <v>Cleantech regio</v>
      </c>
      <c r="C140" t="str">
        <f>EC_projects_original!C140</f>
        <v>Apeldoorn</v>
      </c>
      <c r="D140" t="str" cm="1">
        <f t="array" ref="D140">_xlfn.IFNA(INDEX(municipalities!B:B, MATCH(EC_projects!C140,municipalities!C:C,0),0),"unknown")</f>
        <v>GM0200</v>
      </c>
      <c r="E140">
        <f>EC_projects_original!D140</f>
        <v>0</v>
      </c>
      <c r="F140" t="str">
        <f>EC_projects_original!E140</f>
        <v>Zon op Kerschoten &amp; De Naald/ zonnedak Robur</v>
      </c>
      <c r="G140" t="str">
        <f>EC_projects_original!G140</f>
        <v>realized</v>
      </c>
      <c r="H140">
        <f>EC_projects_original!H140</f>
        <v>2019</v>
      </c>
      <c r="I140" t="str">
        <f>EC_projects_original!I140</f>
        <v>PV</v>
      </c>
      <c r="J140" t="str">
        <f>EC_projects_original!J140</f>
        <v>rooftop</v>
      </c>
      <c r="K140" t="str">
        <f>EC_projects_original!K140</f>
        <v>productiecoöperatie/ bewonersinitiatief</v>
      </c>
      <c r="L140" t="str">
        <f>EC_projects_original!L140</f>
        <v>Zon op Kerschoten &amp; De Naald</v>
      </c>
      <c r="M140">
        <f>EC_projects_original!P140</f>
        <v>68.319999999999993</v>
      </c>
      <c r="N140">
        <f>EC_projects_original!R140</f>
        <v>1</v>
      </c>
    </row>
    <row r="141" spans="1:14" x14ac:dyDescent="0.25">
      <c r="A141" t="str">
        <f>EC_projects_original!A141</f>
        <v>Gelderland</v>
      </c>
      <c r="B141" t="str">
        <f>EC_projects_original!B141</f>
        <v>Arnhem/ Nijmegen</v>
      </c>
      <c r="C141" t="str">
        <f>EC_projects_original!C141</f>
        <v>Arnhem</v>
      </c>
      <c r="D141" t="str" cm="1">
        <f t="array" ref="D141">_xlfn.IFNA(INDEX(municipalities!B:B, MATCH(EC_projects!C141,municipalities!C:C,0),0),"unknown")</f>
        <v>GM0202</v>
      </c>
      <c r="E141">
        <f>EC_projects_original!D141</f>
        <v>0</v>
      </c>
      <c r="F141" t="str">
        <f>EC_projects_original!E141</f>
        <v>Greencrowd/ Ziekenhuis Rijnstate</v>
      </c>
      <c r="G141" t="str">
        <f>EC_projects_original!G141</f>
        <v>realized</v>
      </c>
      <c r="H141">
        <f>EC_projects_original!H141</f>
        <v>2013</v>
      </c>
      <c r="I141" t="str">
        <f>EC_projects_original!I141</f>
        <v>PV</v>
      </c>
      <c r="J141" t="str">
        <f>EC_projects_original!J141</f>
        <v>rooftop</v>
      </c>
      <c r="K141" t="str">
        <f>EC_projects_original!K141</f>
        <v>participatie/ crowdfunding</v>
      </c>
      <c r="L141" t="str">
        <f>EC_projects_original!L141</f>
        <v>crowdfunding</v>
      </c>
      <c r="M141">
        <f>EC_projects_original!P141</f>
        <v>171.6</v>
      </c>
      <c r="N141">
        <f>EC_projects_original!R141</f>
        <v>0</v>
      </c>
    </row>
    <row r="142" spans="1:14" x14ac:dyDescent="0.25">
      <c r="A142" t="str">
        <f>EC_projects_original!A142</f>
        <v>Gelderland</v>
      </c>
      <c r="B142" t="str">
        <f>EC_projects_original!B142</f>
        <v>Arnhem/ Nijmegen</v>
      </c>
      <c r="C142" t="str">
        <f>EC_projects_original!C142</f>
        <v>Arnhem</v>
      </c>
      <c r="D142" t="str" cm="1">
        <f t="array" ref="D142">_xlfn.IFNA(INDEX(municipalities!B:B, MATCH(EC_projects!C142,municipalities!C:C,0),0),"unknown")</f>
        <v>GM0202</v>
      </c>
      <c r="E142">
        <f>EC_projects_original!D142</f>
        <v>0</v>
      </c>
      <c r="F142" t="str">
        <f>EC_projects_original!E142</f>
        <v>RIJE RijnenIjssel/ Montessorischool Arnhem (met GreenCrowd)</v>
      </c>
      <c r="G142" t="str">
        <f>EC_projects_original!G142</f>
        <v>realized</v>
      </c>
      <c r="H142">
        <f>EC_projects_original!H142</f>
        <v>2014</v>
      </c>
      <c r="I142" t="str">
        <f>EC_projects_original!I142</f>
        <v>PV</v>
      </c>
      <c r="J142" t="str">
        <f>EC_projects_original!J142</f>
        <v>rooftop</v>
      </c>
      <c r="K142" t="str">
        <f>EC_projects_original!K142</f>
        <v>lokale coöperatie</v>
      </c>
      <c r="L142" t="str">
        <f>EC_projects_original!L142</f>
        <v>RIJE RijnenIJssel</v>
      </c>
      <c r="M142">
        <f>EC_projects_original!P142</f>
        <v>8.32</v>
      </c>
      <c r="N142">
        <f>EC_projects_original!R142</f>
        <v>1</v>
      </c>
    </row>
    <row r="143" spans="1:14" x14ac:dyDescent="0.25">
      <c r="A143" t="str">
        <f>EC_projects_original!A143</f>
        <v>Gelderland</v>
      </c>
      <c r="B143" t="str">
        <f>EC_projects_original!B143</f>
        <v>Arnhem/ Nijmegen</v>
      </c>
      <c r="C143" t="str">
        <f>EC_projects_original!C143</f>
        <v>Arnhem</v>
      </c>
      <c r="D143" t="str" cm="1">
        <f t="array" ref="D143">_xlfn.IFNA(INDEX(municipalities!B:B, MATCH(EC_projects!C143,municipalities!C:C,0),0),"unknown")</f>
        <v>GM0202</v>
      </c>
      <c r="E143">
        <f>EC_projects_original!D143</f>
        <v>0</v>
      </c>
      <c r="F143" t="str">
        <f>EC_projects_original!E143</f>
        <v xml:space="preserve">RIJE RijnenIJssel/ zonnedak Schuytgraaf </v>
      </c>
      <c r="G143" t="str">
        <f>EC_projects_original!G143</f>
        <v>realized</v>
      </c>
      <c r="H143">
        <f>EC_projects_original!H143</f>
        <v>2022</v>
      </c>
      <c r="I143" t="str">
        <f>EC_projects_original!I143</f>
        <v>PV</v>
      </c>
      <c r="J143" t="str">
        <f>EC_projects_original!J143</f>
        <v>rooftop</v>
      </c>
      <c r="K143" t="str">
        <f>EC_projects_original!K143</f>
        <v>lokale coöperatie</v>
      </c>
      <c r="L143" t="str">
        <f>EC_projects_original!L143</f>
        <v>RIJE RijnenIJssel</v>
      </c>
      <c r="M143">
        <f>EC_projects_original!P143</f>
        <v>108</v>
      </c>
      <c r="N143">
        <f>EC_projects_original!R143</f>
        <v>1</v>
      </c>
    </row>
    <row r="144" spans="1:14" x14ac:dyDescent="0.25">
      <c r="A144" t="str">
        <f>EC_projects_original!A144</f>
        <v>Gelderland</v>
      </c>
      <c r="B144" t="str">
        <f>EC_projects_original!B144</f>
        <v>Arnhem/ Nijmegen</v>
      </c>
      <c r="C144" t="str">
        <f>EC_projects_original!C144</f>
        <v>Arnhem</v>
      </c>
      <c r="D144" t="str" cm="1">
        <f t="array" ref="D144">_xlfn.IFNA(INDEX(municipalities!B:B, MATCH(EC_projects!C144,municipalities!C:C,0),0),"unknown")</f>
        <v>GM0202</v>
      </c>
      <c r="E144" t="str">
        <f>EC_projects_original!D144</f>
        <v>RIJE Rijnen</v>
      </c>
      <c r="F144" t="str">
        <f>EC_projects_original!E144</f>
        <v>RIJE RijnenIjssel/ Zuivelboerderij Ijsseloord</v>
      </c>
      <c r="G144" t="str">
        <f>EC_projects_original!G144</f>
        <v>realized</v>
      </c>
      <c r="H144">
        <f>EC_projects_original!H144</f>
        <v>2014</v>
      </c>
      <c r="I144" t="str">
        <f>EC_projects_original!I144</f>
        <v>PV</v>
      </c>
      <c r="J144" t="str">
        <f>EC_projects_original!J144</f>
        <v>rooftop</v>
      </c>
      <c r="K144" t="str">
        <f>EC_projects_original!K144</f>
        <v>lokale coöperatie</v>
      </c>
      <c r="L144" t="str">
        <f>EC_projects_original!L144</f>
        <v>RIJE RijnenIJssel</v>
      </c>
      <c r="M144">
        <f>EC_projects_original!P144</f>
        <v>56.68</v>
      </c>
      <c r="N144">
        <f>EC_projects_original!R144</f>
        <v>1</v>
      </c>
    </row>
    <row r="145" spans="1:14" x14ac:dyDescent="0.25">
      <c r="A145" t="str">
        <f>EC_projects_original!A145</f>
        <v>Gelderland</v>
      </c>
      <c r="B145" t="str">
        <f>EC_projects_original!B145</f>
        <v>Arnhem/ Nijmegen</v>
      </c>
      <c r="C145" t="str">
        <f>EC_projects_original!C145</f>
        <v>Arnhem</v>
      </c>
      <c r="D145" t="str" cm="1">
        <f t="array" ref="D145">_xlfn.IFNA(INDEX(municipalities!B:B, MATCH(EC_projects!C145,municipalities!C:C,0),0),"unknown")</f>
        <v>GM0202</v>
      </c>
      <c r="E145">
        <f>EC_projects_original!D145</f>
        <v>0</v>
      </c>
      <c r="F145" t="str">
        <f>EC_projects_original!E145</f>
        <v>SpijkerEnergie/ De Lommerd (met Greencrowd)</v>
      </c>
      <c r="G145" t="str">
        <f>EC_projects_original!G145</f>
        <v>realized</v>
      </c>
      <c r="H145">
        <f>EC_projects_original!H145</f>
        <v>2016</v>
      </c>
      <c r="I145" t="str">
        <f>EC_projects_original!I145</f>
        <v>PV</v>
      </c>
      <c r="J145" t="str">
        <f>EC_projects_original!J145</f>
        <v>rooftop</v>
      </c>
      <c r="K145" t="str">
        <f>EC_projects_original!K145</f>
        <v>lokale coöperatie</v>
      </c>
      <c r="L145" t="str">
        <f>EC_projects_original!L145</f>
        <v>Spijker Energie</v>
      </c>
      <c r="M145">
        <f>EC_projects_original!P145</f>
        <v>34</v>
      </c>
      <c r="N145">
        <f>EC_projects_original!R145</f>
        <v>1</v>
      </c>
    </row>
    <row r="146" spans="1:14" x14ac:dyDescent="0.25">
      <c r="A146" t="str">
        <f>EC_projects_original!A146</f>
        <v>Gelderland</v>
      </c>
      <c r="B146" t="str">
        <f>EC_projects_original!B146</f>
        <v>Arnhem/ Nijmegen</v>
      </c>
      <c r="C146" t="str">
        <f>EC_projects_original!C146</f>
        <v>Arnhem</v>
      </c>
      <c r="D146" t="str" cm="1">
        <f t="array" ref="D146">_xlfn.IFNA(INDEX(municipalities!B:B, MATCH(EC_projects!C146,municipalities!C:C,0),0),"unknown")</f>
        <v>GM0202</v>
      </c>
      <c r="E146">
        <f>EC_projects_original!D146</f>
        <v>0</v>
      </c>
      <c r="F146" t="str">
        <f>EC_projects_original!E146</f>
        <v>SpijkerEnergie/ VVE Nieuwe Land (met GreenCrowd)</v>
      </c>
      <c r="G146" t="str">
        <f>EC_projects_original!G146</f>
        <v>realized</v>
      </c>
      <c r="H146">
        <f>EC_projects_original!H146</f>
        <v>2015</v>
      </c>
      <c r="I146" t="str">
        <f>EC_projects_original!I146</f>
        <v>PV</v>
      </c>
      <c r="J146" t="str">
        <f>EC_projects_original!J146</f>
        <v>rooftop</v>
      </c>
      <c r="K146" t="str">
        <f>EC_projects_original!K146</f>
        <v>lokale coöperatie</v>
      </c>
      <c r="L146" t="str">
        <f>EC_projects_original!L146</f>
        <v>Spijker Energie</v>
      </c>
      <c r="M146">
        <f>EC_projects_original!P146</f>
        <v>54.34</v>
      </c>
      <c r="N146">
        <f>EC_projects_original!R146</f>
        <v>1</v>
      </c>
    </row>
    <row r="147" spans="1:14" x14ac:dyDescent="0.25">
      <c r="A147" t="str">
        <f>EC_projects_original!A147</f>
        <v>Gelderland</v>
      </c>
      <c r="B147" t="str">
        <f>EC_projects_original!B147</f>
        <v>Food Valley</v>
      </c>
      <c r="C147" t="str">
        <f>EC_projects_original!C147</f>
        <v>Barneveld</v>
      </c>
      <c r="D147" t="str" cm="1">
        <f t="array" ref="D147">_xlfn.IFNA(INDEX(municipalities!B:B, MATCH(EC_projects!C147,municipalities!C:C,0),0),"unknown")</f>
        <v>GM0203</v>
      </c>
      <c r="E147">
        <f>EC_projects_original!D147</f>
        <v>0</v>
      </c>
      <c r="F147" t="str">
        <f>EC_projects_original!E147</f>
        <v>DuurzaamKootwijkerbroek/ zonnedak Bloemendal</v>
      </c>
      <c r="G147" t="str">
        <f>EC_projects_original!G147</f>
        <v>realized</v>
      </c>
      <c r="H147">
        <f>EC_projects_original!H147</f>
        <v>2022</v>
      </c>
      <c r="I147" t="str">
        <f>EC_projects_original!I147</f>
        <v>PV</v>
      </c>
      <c r="J147" t="str">
        <f>EC_projects_original!J147</f>
        <v>rooftop</v>
      </c>
      <c r="K147" t="str">
        <f>EC_projects_original!K147</f>
        <v>lokale coöperatie</v>
      </c>
      <c r="L147" t="str">
        <f>EC_projects_original!L147</f>
        <v>Duurzaam Kootwijkerbroek</v>
      </c>
      <c r="M147">
        <f>EC_projects_original!P147</f>
        <v>62</v>
      </c>
      <c r="N147">
        <f>EC_projects_original!R147</f>
        <v>1</v>
      </c>
    </row>
    <row r="148" spans="1:14" x14ac:dyDescent="0.25">
      <c r="A148" t="str">
        <f>EC_projects_original!A148</f>
        <v>Gelderland</v>
      </c>
      <c r="B148" t="str">
        <f>EC_projects_original!B148</f>
        <v>Noord-Veluwe</v>
      </c>
      <c r="C148" t="str">
        <f>EC_projects_original!C148</f>
        <v>Barneveld</v>
      </c>
      <c r="D148" t="str" cm="1">
        <f t="array" ref="D148">_xlfn.IFNA(INDEX(municipalities!B:B, MATCH(EC_projects!C148,municipalities!C:C,0),0),"unknown")</f>
        <v>GM0203</v>
      </c>
      <c r="E148">
        <f>EC_projects_original!D148</f>
        <v>0</v>
      </c>
      <c r="F148" t="str">
        <f>EC_projects_original!E148</f>
        <v>ZonnepanelenDelen/ zonnedak Lagerwey</v>
      </c>
      <c r="G148" t="str">
        <f>EC_projects_original!G148</f>
        <v>realized</v>
      </c>
      <c r="H148">
        <f>EC_projects_original!H148</f>
        <v>2017</v>
      </c>
      <c r="I148" t="str">
        <f>EC_projects_original!I148</f>
        <v>PV</v>
      </c>
      <c r="J148" t="str">
        <f>EC_projects_original!J148</f>
        <v>rooftop</v>
      </c>
      <c r="K148" t="str">
        <f>EC_projects_original!K148</f>
        <v>participatie/ crowdfunding</v>
      </c>
      <c r="L148" t="str">
        <f>EC_projects_original!L148</f>
        <v>crowdfunding</v>
      </c>
      <c r="M148">
        <f>EC_projects_original!P148</f>
        <v>243.00000000000003</v>
      </c>
      <c r="N148">
        <f>EC_projects_original!R148</f>
        <v>0</v>
      </c>
    </row>
    <row r="149" spans="1:14" x14ac:dyDescent="0.25">
      <c r="A149" t="str">
        <f>EC_projects_original!A149</f>
        <v>Gelderland</v>
      </c>
      <c r="B149" t="str">
        <f>EC_projects_original!B149</f>
        <v>Arnhem/ Nijmegen</v>
      </c>
      <c r="C149" t="str">
        <f>EC_projects_original!C149</f>
        <v>Berg en Dal</v>
      </c>
      <c r="D149" t="str" cm="1">
        <f t="array" ref="D149">_xlfn.IFNA(INDEX(municipalities!B:B, MATCH(EC_projects!C149,municipalities!C:C,0),0),"unknown")</f>
        <v>GM1945</v>
      </c>
      <c r="E149" t="str">
        <f>EC_projects_original!D149</f>
        <v>Persingen</v>
      </c>
      <c r="F149" t="str">
        <f>EC_projects_original!E149</f>
        <v>EcoHoogenLaag/ zonnedak Buitengast Persingen</v>
      </c>
      <c r="G149" t="str">
        <f>EC_projects_original!G149</f>
        <v>realized</v>
      </c>
      <c r="H149">
        <f>EC_projects_original!H149</f>
        <v>2023</v>
      </c>
      <c r="I149" t="str">
        <f>EC_projects_original!I149</f>
        <v>PV</v>
      </c>
      <c r="J149" t="str">
        <f>EC_projects_original!J149</f>
        <v>rooftop</v>
      </c>
      <c r="K149" t="str">
        <f>EC_projects_original!K149</f>
        <v>lokale coöperatie</v>
      </c>
      <c r="L149" t="str">
        <f>EC_projects_original!L149</f>
        <v>Eco Hoog en Laag</v>
      </c>
      <c r="M149">
        <f>EC_projects_original!P149</f>
        <v>72.625</v>
      </c>
      <c r="N149">
        <f>EC_projects_original!R149</f>
        <v>1</v>
      </c>
    </row>
    <row r="150" spans="1:14" x14ac:dyDescent="0.25">
      <c r="A150" t="str">
        <f>EC_projects_original!A150</f>
        <v>Gelderland</v>
      </c>
      <c r="B150" t="str">
        <f>EC_projects_original!B150</f>
        <v>Arnhem/ Nijmegen</v>
      </c>
      <c r="C150" t="str">
        <f>EC_projects_original!C150</f>
        <v>Berg en Dal</v>
      </c>
      <c r="D150" t="str" cm="1">
        <f t="array" ref="D150">_xlfn.IFNA(INDEX(municipalities!B:B, MATCH(EC_projects!C150,municipalities!C:C,0),0),"unknown")</f>
        <v>GM1945</v>
      </c>
      <c r="E150" t="str">
        <f>EC_projects_original!D150</f>
        <v>Ubbergen</v>
      </c>
      <c r="F150" t="str">
        <f>EC_projects_original!E150</f>
        <v>EcoHoogenLaag/ zonnedak Kleine Dame van de NotreDame Ubbergen</v>
      </c>
      <c r="G150" t="str">
        <f>EC_projects_original!G150</f>
        <v>realized</v>
      </c>
      <c r="H150">
        <f>EC_projects_original!H150</f>
        <v>2022</v>
      </c>
      <c r="I150" t="str">
        <f>EC_projects_original!I150</f>
        <v>PV</v>
      </c>
      <c r="J150" t="str">
        <f>EC_projects_original!J150</f>
        <v>rooftop</v>
      </c>
      <c r="K150" t="str">
        <f>EC_projects_original!K150</f>
        <v>lokale coöperatie</v>
      </c>
      <c r="L150" t="str">
        <f>EC_projects_original!L150</f>
        <v>Eco Hoog en Laag</v>
      </c>
      <c r="M150">
        <f>EC_projects_original!P150</f>
        <v>33.6</v>
      </c>
      <c r="N150">
        <f>EC_projects_original!R150</f>
        <v>1</v>
      </c>
    </row>
    <row r="151" spans="1:14" x14ac:dyDescent="0.25">
      <c r="A151" t="str">
        <f>EC_projects_original!A151</f>
        <v>Gelderland</v>
      </c>
      <c r="B151" t="str">
        <f>EC_projects_original!B151</f>
        <v>Arnhem/ Nijmegen</v>
      </c>
      <c r="C151" t="str">
        <f>EC_projects_original!C151</f>
        <v>Berg en Dal</v>
      </c>
      <c r="D151" t="str" cm="1">
        <f t="array" ref="D151">_xlfn.IFNA(INDEX(municipalities!B:B, MATCH(EC_projects!C151,municipalities!C:C,0),0),"unknown")</f>
        <v>GM1945</v>
      </c>
      <c r="E151" t="str">
        <f>EC_projects_original!D151</f>
        <v>Groesbeek</v>
      </c>
      <c r="F151" t="str">
        <f>EC_projects_original!E151</f>
        <v xml:space="preserve">EnergieRijckBerg&amp;dal/ zonnedak De Lubert </v>
      </c>
      <c r="G151" t="str">
        <f>EC_projects_original!G151</f>
        <v>realized</v>
      </c>
      <c r="H151">
        <f>EC_projects_original!H151</f>
        <v>2019</v>
      </c>
      <c r="I151" t="str">
        <f>EC_projects_original!I151</f>
        <v>PV</v>
      </c>
      <c r="J151" t="str">
        <f>EC_projects_original!J151</f>
        <v>rooftop</v>
      </c>
      <c r="K151" t="str">
        <f>EC_projects_original!K151</f>
        <v>lokale coöperatie</v>
      </c>
      <c r="L151" t="str">
        <f>EC_projects_original!L151</f>
        <v xml:space="preserve">Energierijck </v>
      </c>
      <c r="M151">
        <f>EC_projects_original!P151</f>
        <v>39</v>
      </c>
      <c r="N151">
        <f>EC_projects_original!R151</f>
        <v>1</v>
      </c>
    </row>
    <row r="152" spans="1:14" x14ac:dyDescent="0.25">
      <c r="A152" t="str">
        <f>EC_projects_original!A152</f>
        <v>Gelderland</v>
      </c>
      <c r="B152" t="str">
        <f>EC_projects_original!B152</f>
        <v>Arnhem/ Nijmegen</v>
      </c>
      <c r="C152" t="str">
        <f>EC_projects_original!C152</f>
        <v>Berg en Dal</v>
      </c>
      <c r="D152" t="str" cm="1">
        <f t="array" ref="D152">_xlfn.IFNA(INDEX(municipalities!B:B, MATCH(EC_projects!C152,municipalities!C:C,0),0),"unknown")</f>
        <v>GM1945</v>
      </c>
      <c r="E152">
        <f>EC_projects_original!D152</f>
        <v>0</v>
      </c>
      <c r="F152" t="str">
        <f>EC_projects_original!E152</f>
        <v>EnergieRijckBerg&amp;dal/ zonnedak Gemeentewerf</v>
      </c>
      <c r="G152" t="str">
        <f>EC_projects_original!G152</f>
        <v>realized</v>
      </c>
      <c r="H152">
        <f>EC_projects_original!H152</f>
        <v>2019</v>
      </c>
      <c r="I152" t="str">
        <f>EC_projects_original!I152</f>
        <v>PV</v>
      </c>
      <c r="J152" t="str">
        <f>EC_projects_original!J152</f>
        <v>rooftop</v>
      </c>
      <c r="K152" t="str">
        <f>EC_projects_original!K152</f>
        <v>lokale coöperatie</v>
      </c>
      <c r="L152" t="str">
        <f>EC_projects_original!L152</f>
        <v xml:space="preserve">Energierijck </v>
      </c>
      <c r="M152">
        <f>EC_projects_original!P152</f>
        <v>72</v>
      </c>
      <c r="N152">
        <f>EC_projects_original!R152</f>
        <v>1</v>
      </c>
    </row>
    <row r="153" spans="1:14" x14ac:dyDescent="0.25">
      <c r="A153" t="str">
        <f>EC_projects_original!A153</f>
        <v>Gelderland</v>
      </c>
      <c r="B153" t="str">
        <f>EC_projects_original!B153</f>
        <v>Arnhem/ Nijmegen</v>
      </c>
      <c r="C153" t="str">
        <f>EC_projects_original!C153</f>
        <v>Berg en Dal</v>
      </c>
      <c r="D153" t="str" cm="1">
        <f t="array" ref="D153">_xlfn.IFNA(INDEX(municipalities!B:B, MATCH(EC_projects!C153,municipalities!C:C,0),0),"unknown")</f>
        <v>GM1945</v>
      </c>
      <c r="E153" t="str">
        <f>EC_projects_original!D153</f>
        <v>Groenhouten/ Leuth</v>
      </c>
      <c r="F153" t="str">
        <f>EC_projects_original!E153</f>
        <v>EnergieRijckBerg&amp;dal/ zonnedak Groenhouten</v>
      </c>
      <c r="G153" t="str">
        <f>EC_projects_original!G153</f>
        <v>realized</v>
      </c>
      <c r="H153">
        <f>EC_projects_original!H153</f>
        <v>2019</v>
      </c>
      <c r="I153" t="str">
        <f>EC_projects_original!I153</f>
        <v>PV</v>
      </c>
      <c r="J153" t="str">
        <f>EC_projects_original!J153</f>
        <v>rooftop</v>
      </c>
      <c r="K153" t="str">
        <f>EC_projects_original!K153</f>
        <v>lokale coöperatie</v>
      </c>
      <c r="L153" t="str">
        <f>EC_projects_original!L153</f>
        <v xml:space="preserve">Energierijck </v>
      </c>
      <c r="M153">
        <f>EC_projects_original!P153</f>
        <v>60</v>
      </c>
      <c r="N153">
        <f>EC_projects_original!R153</f>
        <v>1</v>
      </c>
    </row>
    <row r="154" spans="1:14" x14ac:dyDescent="0.25">
      <c r="A154" t="str">
        <f>EC_projects_original!A154</f>
        <v>Gelderland</v>
      </c>
      <c r="B154" t="str">
        <f>EC_projects_original!B154</f>
        <v>Arnhem/ Nijmegen</v>
      </c>
      <c r="C154" t="str">
        <f>EC_projects_original!C154</f>
        <v>Berg en Dal</v>
      </c>
      <c r="D154" t="str" cm="1">
        <f t="array" ref="D154">_xlfn.IFNA(INDEX(municipalities!B:B, MATCH(EC_projects!C154,municipalities!C:C,0),0),"unknown")</f>
        <v>GM1945</v>
      </c>
      <c r="E154">
        <f>EC_projects_original!D154</f>
        <v>0</v>
      </c>
      <c r="F154" t="str">
        <f>EC_projects_original!E154</f>
        <v>EnergieRijckBerg&amp;dal/ zonnedak Kerstendal</v>
      </c>
      <c r="G154" t="str">
        <f>EC_projects_original!G154</f>
        <v>realized</v>
      </c>
      <c r="H154">
        <f>EC_projects_original!H154</f>
        <v>2019</v>
      </c>
      <c r="I154" t="str">
        <f>EC_projects_original!I154</f>
        <v>PV</v>
      </c>
      <c r="J154" t="str">
        <f>EC_projects_original!J154</f>
        <v>rooftop</v>
      </c>
      <c r="K154" t="str">
        <f>EC_projects_original!K154</f>
        <v>lokale coöperatie</v>
      </c>
      <c r="L154" t="str">
        <f>EC_projects_original!L154</f>
        <v xml:space="preserve">Energierijck </v>
      </c>
      <c r="M154">
        <f>EC_projects_original!P154</f>
        <v>53.699999999999996</v>
      </c>
      <c r="N154">
        <f>EC_projects_original!R154</f>
        <v>1</v>
      </c>
    </row>
    <row r="155" spans="1:14" x14ac:dyDescent="0.25">
      <c r="A155" t="str">
        <f>EC_projects_original!A155</f>
        <v>Gelderland</v>
      </c>
      <c r="B155" t="str">
        <f>EC_projects_original!B155</f>
        <v>Achterhoek</v>
      </c>
      <c r="C155" t="str">
        <f>EC_projects_original!C155</f>
        <v>Berkelland</v>
      </c>
      <c r="D155" t="str" cm="1">
        <f t="array" ref="D155">_xlfn.IFNA(INDEX(municipalities!B:B, MATCH(EC_projects!C155,municipalities!C:C,0),0),"unknown")</f>
        <v>GM1859</v>
      </c>
      <c r="E155" t="str">
        <f>EC_projects_original!D155</f>
        <v>Eibergen/ Rekken</v>
      </c>
      <c r="F155" t="str">
        <f>EC_projects_original!E155</f>
        <v xml:space="preserve">BerkellandEnergie/ Duurzame Energie Eibergen </v>
      </c>
      <c r="G155" t="str">
        <f>EC_projects_original!G155</f>
        <v>realized</v>
      </c>
      <c r="H155">
        <f>EC_projects_original!H155</f>
        <v>2017</v>
      </c>
      <c r="I155" t="str">
        <f>EC_projects_original!I155</f>
        <v>PV</v>
      </c>
      <c r="J155" t="str">
        <f>EC_projects_original!J155</f>
        <v>rooftop</v>
      </c>
      <c r="K155" t="str">
        <f>EC_projects_original!K155</f>
        <v>lokale coöperatie</v>
      </c>
      <c r="L155" t="str">
        <f>EC_projects_original!L155</f>
        <v>BerkellandEnergie</v>
      </c>
      <c r="M155">
        <f>EC_projects_original!P155</f>
        <v>130.79999999999998</v>
      </c>
      <c r="N155">
        <f>EC_projects_original!R155</f>
        <v>1</v>
      </c>
    </row>
    <row r="156" spans="1:14" x14ac:dyDescent="0.25">
      <c r="A156" t="str">
        <f>EC_projects_original!A156</f>
        <v>Gelderland</v>
      </c>
      <c r="B156" t="str">
        <f>EC_projects_original!B156</f>
        <v>Achterhoek</v>
      </c>
      <c r="C156" t="str">
        <f>EC_projects_original!C156</f>
        <v>Berkelland</v>
      </c>
      <c r="D156" t="str" cm="1">
        <f t="array" ref="D156">_xlfn.IFNA(INDEX(municipalities!B:B, MATCH(EC_projects!C156,municipalities!C:C,0),0),"unknown")</f>
        <v>GM1859</v>
      </c>
      <c r="E156" t="str">
        <f>EC_projects_original!D156</f>
        <v>Borculo</v>
      </c>
      <c r="F156" t="str">
        <f>EC_projects_original!E156</f>
        <v>BerkellandEnergie/ Zon Delen in Berkelland (fase 1)</v>
      </c>
      <c r="G156" t="str">
        <f>EC_projects_original!G156</f>
        <v>realized</v>
      </c>
      <c r="H156">
        <f>EC_projects_original!H156</f>
        <v>2015</v>
      </c>
      <c r="I156" t="str">
        <f>EC_projects_original!I156</f>
        <v>PV</v>
      </c>
      <c r="J156" t="str">
        <f>EC_projects_original!J156</f>
        <v>rooftop</v>
      </c>
      <c r="K156" t="str">
        <f>EC_projects_original!K156</f>
        <v>lokale coöperatie</v>
      </c>
      <c r="L156" t="str">
        <f>EC_projects_original!L156</f>
        <v>BerkellandEnergie</v>
      </c>
      <c r="M156">
        <f>EC_projects_original!P156</f>
        <v>46.8</v>
      </c>
      <c r="N156">
        <f>EC_projects_original!R156</f>
        <v>1</v>
      </c>
    </row>
    <row r="157" spans="1:14" x14ac:dyDescent="0.25">
      <c r="A157" t="str">
        <f>EC_projects_original!A157</f>
        <v>Gelderland</v>
      </c>
      <c r="B157" t="str">
        <f>EC_projects_original!B157</f>
        <v>Achterhoek</v>
      </c>
      <c r="C157" t="str">
        <f>EC_projects_original!C157</f>
        <v>Berkelland</v>
      </c>
      <c r="D157" t="str" cm="1">
        <f t="array" ref="D157">_xlfn.IFNA(INDEX(municipalities!B:B, MATCH(EC_projects!C157,municipalities!C:C,0),0),"unknown")</f>
        <v>GM1859</v>
      </c>
      <c r="E157" t="str">
        <f>EC_projects_original!D157</f>
        <v>Borculo</v>
      </c>
      <c r="F157" t="str">
        <f>EC_projects_original!E157</f>
        <v>BerkellandEnergie/ Zon Delen in Berkelland (fase 2)</v>
      </c>
      <c r="G157" t="str">
        <f>EC_projects_original!G157</f>
        <v>realized</v>
      </c>
      <c r="H157">
        <f>EC_projects_original!H157</f>
        <v>2016</v>
      </c>
      <c r="I157" t="str">
        <f>EC_projects_original!I157</f>
        <v>PV</v>
      </c>
      <c r="J157" t="str">
        <f>EC_projects_original!J157</f>
        <v>rooftop</v>
      </c>
      <c r="K157" t="str">
        <f>EC_projects_original!K157</f>
        <v>lokale coöperatie</v>
      </c>
      <c r="L157" t="str">
        <f>EC_projects_original!L157</f>
        <v>BerkellandEnergie</v>
      </c>
      <c r="M157">
        <f>EC_projects_original!P157</f>
        <v>21.84</v>
      </c>
      <c r="N157">
        <f>EC_projects_original!R157</f>
        <v>1</v>
      </c>
    </row>
    <row r="158" spans="1:14" x14ac:dyDescent="0.25">
      <c r="A158" t="str">
        <f>EC_projects_original!A158</f>
        <v>Gelderland</v>
      </c>
      <c r="B158" t="str">
        <f>EC_projects_original!B158</f>
        <v>Achterhoek</v>
      </c>
      <c r="C158" t="str">
        <f>EC_projects_original!C158</f>
        <v>Berkelland</v>
      </c>
      <c r="D158" t="str" cm="1">
        <f t="array" ref="D158">_xlfn.IFNA(INDEX(municipalities!B:B, MATCH(EC_projects!C158,municipalities!C:C,0),0),"unknown")</f>
        <v>GM1859</v>
      </c>
      <c r="E158" t="str">
        <f>EC_projects_original!D158</f>
        <v>Rietmolen/ Eibergen</v>
      </c>
      <c r="F158" t="str">
        <f>EC_projects_original!E158</f>
        <v>BerkellandEnergie/ zonnedaken Reetmölle Stroom! (2 locaties)</v>
      </c>
      <c r="G158" t="str">
        <f>EC_projects_original!G158</f>
        <v>realized</v>
      </c>
      <c r="H158">
        <f>EC_projects_original!H158</f>
        <v>2020</v>
      </c>
      <c r="I158" t="str">
        <f>EC_projects_original!I158</f>
        <v>PV</v>
      </c>
      <c r="J158" t="str">
        <f>EC_projects_original!J158</f>
        <v>rooftop</v>
      </c>
      <c r="K158" t="str">
        <f>EC_projects_original!K158</f>
        <v>lokale coöperatie</v>
      </c>
      <c r="L158" t="str">
        <f>EC_projects_original!L158</f>
        <v>BerkellandEnergie</v>
      </c>
      <c r="M158">
        <f>EC_projects_original!P158</f>
        <v>169</v>
      </c>
      <c r="N158">
        <f>EC_projects_original!R158</f>
        <v>1</v>
      </c>
    </row>
    <row r="159" spans="1:14" x14ac:dyDescent="0.25">
      <c r="A159" t="str">
        <f>EC_projects_original!A159</f>
        <v>Gelderland</v>
      </c>
      <c r="B159" t="str">
        <f>EC_projects_original!B159</f>
        <v>Achterhoek</v>
      </c>
      <c r="C159" t="str">
        <f>EC_projects_original!C159</f>
        <v>Berkelland</v>
      </c>
      <c r="D159" t="str" cm="1">
        <f t="array" ref="D159">_xlfn.IFNA(INDEX(municipalities!B:B, MATCH(EC_projects!C159,municipalities!C:C,0),0),"unknown")</f>
        <v>GM1859</v>
      </c>
      <c r="E159" t="str">
        <f>EC_projects_original!D159</f>
        <v>Beltrum</v>
      </c>
      <c r="F159" t="str">
        <f>EC_projects_original!E159</f>
        <v>DuurzaamBeltrum/ ZONders I zonnedak Hoffman (PCR )</v>
      </c>
      <c r="G159" t="str">
        <f>EC_projects_original!G159</f>
        <v>realized</v>
      </c>
      <c r="H159">
        <f>EC_projects_original!H159</f>
        <v>2017</v>
      </c>
      <c r="I159" t="str">
        <f>EC_projects_original!I159</f>
        <v>PV</v>
      </c>
      <c r="J159" t="str">
        <f>EC_projects_original!J159</f>
        <v>rooftop</v>
      </c>
      <c r="K159" t="str">
        <f>EC_projects_original!K159</f>
        <v>lokale coöperatie</v>
      </c>
      <c r="L159" t="str">
        <f>EC_projects_original!L159</f>
        <v>EC De Zonders</v>
      </c>
      <c r="M159">
        <f>EC_projects_original!P159</f>
        <v>142.19999999999999</v>
      </c>
      <c r="N159">
        <f>EC_projects_original!R159</f>
        <v>1</v>
      </c>
    </row>
    <row r="160" spans="1:14" x14ac:dyDescent="0.25">
      <c r="A160" t="str">
        <f>EC_projects_original!A160</f>
        <v>Gelderland</v>
      </c>
      <c r="B160" t="str">
        <f>EC_projects_original!B160</f>
        <v>Achterhoek</v>
      </c>
      <c r="C160" t="str">
        <f>EC_projects_original!C160</f>
        <v>Berkelland</v>
      </c>
      <c r="D160" t="str" cm="1">
        <f t="array" ref="D160">_xlfn.IFNA(INDEX(municipalities!B:B, MATCH(EC_projects!C160,municipalities!C:C,0),0),"unknown")</f>
        <v>GM1859</v>
      </c>
      <c r="E160" t="str">
        <f>EC_projects_original!D160</f>
        <v>Beltrum</v>
      </c>
      <c r="F160" t="str">
        <f>EC_projects_original!E160</f>
        <v>DuurzaamBeltrum/ ZONders I zonnedak sporthal De Sonders (PCR )</v>
      </c>
      <c r="G160" t="str">
        <f>EC_projects_original!G160</f>
        <v>realized</v>
      </c>
      <c r="H160">
        <f>EC_projects_original!H160</f>
        <v>2017</v>
      </c>
      <c r="I160" t="str">
        <f>EC_projects_original!I160</f>
        <v>PV</v>
      </c>
      <c r="J160" t="str">
        <f>EC_projects_original!J160</f>
        <v>rooftop</v>
      </c>
      <c r="K160" t="str">
        <f>EC_projects_original!K160</f>
        <v>lokale coöperatie</v>
      </c>
      <c r="L160" t="str">
        <f>EC_projects_original!L160</f>
        <v>EC De Zonders</v>
      </c>
      <c r="M160">
        <f>EC_projects_original!P160</f>
        <v>113.39999999999999</v>
      </c>
      <c r="N160">
        <f>EC_projects_original!R160</f>
        <v>1</v>
      </c>
    </row>
    <row r="161" spans="1:14" x14ac:dyDescent="0.25">
      <c r="A161" t="str">
        <f>EC_projects_original!A161</f>
        <v>Gelderland</v>
      </c>
      <c r="B161" t="str">
        <f>EC_projects_original!B161</f>
        <v>Achterhoek</v>
      </c>
      <c r="C161" t="str">
        <f>EC_projects_original!C161</f>
        <v>Berkelland</v>
      </c>
      <c r="D161" t="str" cm="1">
        <f t="array" ref="D161">_xlfn.IFNA(INDEX(municipalities!B:B, MATCH(EC_projects!C161,municipalities!C:C,0),0),"unknown")</f>
        <v>GM1859</v>
      </c>
      <c r="E161" t="str">
        <f>EC_projects_original!D161</f>
        <v>Beltrum</v>
      </c>
      <c r="F161" t="str">
        <f>EC_projects_original!E161</f>
        <v>DuurzaamBeltrum/ ZONders II  Bleumink en Baak Pluimvee</v>
      </c>
      <c r="G161" t="str">
        <f>EC_projects_original!G161</f>
        <v>realized</v>
      </c>
      <c r="H161">
        <f>EC_projects_original!H161</f>
        <v>2021</v>
      </c>
      <c r="I161" t="str">
        <f>EC_projects_original!I161</f>
        <v>PV</v>
      </c>
      <c r="J161" t="str">
        <f>EC_projects_original!J161</f>
        <v>rooftop</v>
      </c>
      <c r="K161" t="str">
        <f>EC_projects_original!K161</f>
        <v>lokale coöperatie</v>
      </c>
      <c r="L161" t="str">
        <f>EC_projects_original!L161</f>
        <v>EC De Zonders</v>
      </c>
      <c r="M161">
        <f>EC_projects_original!P161</f>
        <v>167.77</v>
      </c>
      <c r="N161">
        <f>EC_projects_original!R161</f>
        <v>1</v>
      </c>
    </row>
    <row r="162" spans="1:14" x14ac:dyDescent="0.25">
      <c r="A162" t="str">
        <f>EC_projects_original!A162</f>
        <v>Gelderland</v>
      </c>
      <c r="B162" t="str">
        <f>EC_projects_original!B162</f>
        <v>Twente</v>
      </c>
      <c r="C162" t="str">
        <f>EC_projects_original!C162</f>
        <v>Losser</v>
      </c>
      <c r="D162" t="str" cm="1">
        <f t="array" ref="D162">_xlfn.IFNA(INDEX(municipalities!B:B, MATCH(EC_projects!C162,municipalities!C:C,0),0),"unknown")</f>
        <v>GM0168</v>
      </c>
      <c r="E162" t="str">
        <f>EC_projects_original!D162</f>
        <v>Beuningen</v>
      </c>
      <c r="F162" t="str">
        <f>EC_projects_original!E162</f>
        <v>GreunerCoop/ zonnedak Lutterzandweg</v>
      </c>
      <c r="G162" t="str">
        <f>EC_projects_original!G162</f>
        <v>realized</v>
      </c>
      <c r="H162">
        <f>EC_projects_original!H162</f>
        <v>2022</v>
      </c>
      <c r="I162" t="str">
        <f>EC_projects_original!I162</f>
        <v>PV</v>
      </c>
      <c r="J162" t="str">
        <f>EC_projects_original!J162</f>
        <v>rooftop</v>
      </c>
      <c r="K162" t="str">
        <f>EC_projects_original!K162</f>
        <v>lokale coöperatie</v>
      </c>
      <c r="L162" t="str">
        <f>EC_projects_original!L162</f>
        <v>Greuner Coöperatie</v>
      </c>
      <c r="M162">
        <f>EC_projects_original!P162</f>
        <v>100</v>
      </c>
      <c r="N162">
        <f>EC_projects_original!R162</f>
        <v>1</v>
      </c>
    </row>
    <row r="163" spans="1:14" x14ac:dyDescent="0.25">
      <c r="A163" t="str">
        <f>EC_projects_original!A163</f>
        <v>Gelderland</v>
      </c>
      <c r="B163" t="str">
        <f>EC_projects_original!B163</f>
        <v>Twente</v>
      </c>
      <c r="C163" t="str">
        <f>EC_projects_original!C163</f>
        <v>Losser</v>
      </c>
      <c r="D163" t="str" cm="1">
        <f t="array" ref="D163">_xlfn.IFNA(INDEX(municipalities!B:B, MATCH(EC_projects!C163,municipalities!C:C,0),0),"unknown")</f>
        <v>GM0168</v>
      </c>
      <c r="E163" t="str">
        <f>EC_projects_original!D163</f>
        <v>Rossum</v>
      </c>
      <c r="F163" t="str">
        <f>EC_projects_original!E163</f>
        <v>GreunerCoop/ zonnedak Ons Genoegen</v>
      </c>
      <c r="G163" t="str">
        <f>EC_projects_original!G163</f>
        <v>realized</v>
      </c>
      <c r="H163">
        <f>EC_projects_original!H163</f>
        <v>2022</v>
      </c>
      <c r="I163" t="str">
        <f>EC_projects_original!I163</f>
        <v>PV</v>
      </c>
      <c r="J163" t="str">
        <f>EC_projects_original!J163</f>
        <v>rooftop</v>
      </c>
      <c r="K163" t="str">
        <f>EC_projects_original!K163</f>
        <v>lokale coöperatie</v>
      </c>
      <c r="L163" t="str">
        <f>EC_projects_original!L163</f>
        <v>Greuner Coöperatie</v>
      </c>
      <c r="M163">
        <f>EC_projects_original!P163</f>
        <v>100</v>
      </c>
      <c r="N163">
        <f>EC_projects_original!R163</f>
        <v>1</v>
      </c>
    </row>
    <row r="164" spans="1:14" x14ac:dyDescent="0.25">
      <c r="A164" t="str">
        <f>EC_projects_original!A164</f>
        <v>Gelderland</v>
      </c>
      <c r="B164" t="str">
        <f>EC_projects_original!B164</f>
        <v>Achterhoek</v>
      </c>
      <c r="C164" t="str">
        <f>EC_projects_original!C164</f>
        <v>Bronckhorst</v>
      </c>
      <c r="D164" t="str" cm="1">
        <f t="array" ref="D164">_xlfn.IFNA(INDEX(municipalities!B:B, MATCH(EC_projects!C164,municipalities!C:C,0),0),"unknown")</f>
        <v>GM1876</v>
      </c>
      <c r="E164" t="str">
        <f>EC_projects_original!D164</f>
        <v xml:space="preserve">Steenderen </v>
      </c>
      <c r="F164" t="str">
        <f>EC_projects_original!E164</f>
        <v>BOEN Bronkhorst/ zonnedak Holthuizen</v>
      </c>
      <c r="G164" t="str">
        <f>EC_projects_original!G164</f>
        <v>realized</v>
      </c>
      <c r="H164">
        <f>EC_projects_original!H164</f>
        <v>2018</v>
      </c>
      <c r="I164" t="str">
        <f>EC_projects_original!I164</f>
        <v>PV</v>
      </c>
      <c r="J164" t="str">
        <f>EC_projects_original!J164</f>
        <v>rooftop</v>
      </c>
      <c r="K164" t="str">
        <f>EC_projects_original!K164</f>
        <v>lokale coöperatie</v>
      </c>
      <c r="L164" t="str">
        <f>EC_projects_original!L164</f>
        <v>BOEN Bronkhorst</v>
      </c>
      <c r="M164">
        <f>EC_projects_original!P164</f>
        <v>222.29999999999998</v>
      </c>
      <c r="N164">
        <f>EC_projects_original!R164</f>
        <v>1</v>
      </c>
    </row>
    <row r="165" spans="1:14" x14ac:dyDescent="0.25">
      <c r="A165" t="str">
        <f>EC_projects_original!A165</f>
        <v>Gelderland</v>
      </c>
      <c r="B165" t="str">
        <f>EC_projects_original!B165</f>
        <v>Achterhoek</v>
      </c>
      <c r="C165" t="str">
        <f>EC_projects_original!C165</f>
        <v>Bronckhorst</v>
      </c>
      <c r="D165" t="str" cm="1">
        <f t="array" ref="D165">_xlfn.IFNA(INDEX(municipalities!B:B, MATCH(EC_projects!C165,municipalities!C:C,0),0),"unknown")</f>
        <v>GM1876</v>
      </c>
      <c r="E165" t="str">
        <f>EC_projects_original!D165</f>
        <v>Hengelo</v>
      </c>
      <c r="F165" t="str">
        <f>EC_projects_original!E165</f>
        <v xml:space="preserve">GroeneDraad/ zonnedak Landgoed 't Zelle </v>
      </c>
      <c r="G165" t="str">
        <f>EC_projects_original!G165</f>
        <v>realized</v>
      </c>
      <c r="H165">
        <f>EC_projects_original!H165</f>
        <v>2022</v>
      </c>
      <c r="I165" t="str">
        <f>EC_projects_original!I165</f>
        <v>PV</v>
      </c>
      <c r="J165" t="str">
        <f>EC_projects_original!J165</f>
        <v>rooftop</v>
      </c>
      <c r="K165" t="str">
        <f>EC_projects_original!K165</f>
        <v>lokale coöperatie</v>
      </c>
      <c r="L165" t="str">
        <f>EC_projects_original!L165</f>
        <v>EC De Groene Draad</v>
      </c>
      <c r="M165">
        <f>EC_projects_original!P165</f>
        <v>78</v>
      </c>
      <c r="N165">
        <f>EC_projects_original!R165</f>
        <v>1</v>
      </c>
    </row>
    <row r="166" spans="1:14" x14ac:dyDescent="0.25">
      <c r="A166" t="str">
        <f>EC_projects_original!A166</f>
        <v>Gelderland</v>
      </c>
      <c r="B166" t="str">
        <f>EC_projects_original!B166</f>
        <v>Achterhoek</v>
      </c>
      <c r="C166" t="str">
        <f>EC_projects_original!C166</f>
        <v>Bronckhorst</v>
      </c>
      <c r="D166" t="str" cm="1">
        <f t="array" ref="D166">_xlfn.IFNA(INDEX(municipalities!B:B, MATCH(EC_projects!C166,municipalities!C:C,0),0),"unknown")</f>
        <v>GM1876</v>
      </c>
      <c r="E166" t="str">
        <f>EC_projects_original!D166</f>
        <v>Toldijk</v>
      </c>
      <c r="F166" t="str">
        <f>EC_projects_original!E166</f>
        <v xml:space="preserve">GroeneDraad/ zonnedak Ruessink </v>
      </c>
      <c r="G166" t="str">
        <f>EC_projects_original!G166</f>
        <v>realized</v>
      </c>
      <c r="H166">
        <f>EC_projects_original!H166</f>
        <v>2023</v>
      </c>
      <c r="I166" t="str">
        <f>EC_projects_original!I166</f>
        <v>PV</v>
      </c>
      <c r="J166" t="str">
        <f>EC_projects_original!J166</f>
        <v>rooftop</v>
      </c>
      <c r="K166" t="str">
        <f>EC_projects_original!K166</f>
        <v>lokale coöperatie</v>
      </c>
      <c r="L166" t="str">
        <f>EC_projects_original!L166</f>
        <v>EC De Groene Draad</v>
      </c>
      <c r="M166">
        <f>EC_projects_original!P166</f>
        <v>85</v>
      </c>
      <c r="N166">
        <f>EC_projects_original!R166</f>
        <v>1</v>
      </c>
    </row>
    <row r="167" spans="1:14" x14ac:dyDescent="0.25">
      <c r="A167" t="str">
        <f>EC_projects_original!A167</f>
        <v>Gelderland</v>
      </c>
      <c r="B167" t="str">
        <f>EC_projects_original!B167</f>
        <v>Achterhoek</v>
      </c>
      <c r="C167" t="str">
        <f>EC_projects_original!C167</f>
        <v>Bronckhorst</v>
      </c>
      <c r="D167" t="str" cm="1">
        <f t="array" ref="D167">_xlfn.IFNA(INDEX(municipalities!B:B, MATCH(EC_projects!C167,municipalities!C:C,0),0),"unknown")</f>
        <v>GM1876</v>
      </c>
      <c r="E167" t="str">
        <f>EC_projects_original!D167</f>
        <v>Wichmond</v>
      </c>
      <c r="F167" t="str">
        <f>EC_projects_original!E167</f>
        <v>Wichmond -Vierakker I/ dak sporthal De Lankhorst</v>
      </c>
      <c r="G167" t="str">
        <f>EC_projects_original!G167</f>
        <v>realized</v>
      </c>
      <c r="H167">
        <f>EC_projects_original!H167</f>
        <v>2016</v>
      </c>
      <c r="I167" t="str">
        <f>EC_projects_original!I167</f>
        <v>PV</v>
      </c>
      <c r="J167" t="str">
        <f>EC_projects_original!J167</f>
        <v>rooftop</v>
      </c>
      <c r="K167" t="str">
        <f>EC_projects_original!K167</f>
        <v>lokale coöperatie</v>
      </c>
      <c r="L167" t="str">
        <f>EC_projects_original!L167</f>
        <v>EC Wichmond-Vierakker</v>
      </c>
      <c r="M167">
        <f>EC_projects_original!P167</f>
        <v>50.4</v>
      </c>
      <c r="N167">
        <f>EC_projects_original!R167</f>
        <v>1</v>
      </c>
    </row>
    <row r="168" spans="1:14" x14ac:dyDescent="0.25">
      <c r="A168" t="str">
        <f>EC_projects_original!A168</f>
        <v>Gelderland</v>
      </c>
      <c r="B168" t="str">
        <f>EC_projects_original!B168</f>
        <v>Achterhoek</v>
      </c>
      <c r="C168" t="str">
        <f>EC_projects_original!C168</f>
        <v>Bronckhorst</v>
      </c>
      <c r="D168" t="str" cm="1">
        <f t="array" ref="D168">_xlfn.IFNA(INDEX(municipalities!B:B, MATCH(EC_projects!C168,municipalities!C:C,0),0),"unknown")</f>
        <v>GM1876</v>
      </c>
      <c r="E168" t="str">
        <f>EC_projects_original!D168</f>
        <v xml:space="preserve">Zelhem </v>
      </c>
      <c r="F168" t="str">
        <f>EC_projects_original!E168</f>
        <v xml:space="preserve">ZonnepanelenDelen/ Zonnedak de Betteld </v>
      </c>
      <c r="G168" t="str">
        <f>EC_projects_original!G168</f>
        <v>realized</v>
      </c>
      <c r="H168">
        <f>EC_projects_original!H168</f>
        <v>2018</v>
      </c>
      <c r="I168" t="str">
        <f>EC_projects_original!I168</f>
        <v>PV</v>
      </c>
      <c r="J168" t="str">
        <f>EC_projects_original!J168</f>
        <v>rooftop</v>
      </c>
      <c r="K168" t="str">
        <f>EC_projects_original!K168</f>
        <v>participatie/ crowdfunding</v>
      </c>
      <c r="L168" t="str">
        <f>EC_projects_original!L168</f>
        <v>crowdfunding</v>
      </c>
      <c r="M168">
        <f>EC_projects_original!P168</f>
        <v>299.25</v>
      </c>
      <c r="N168">
        <f>EC_projects_original!R168</f>
        <v>0</v>
      </c>
    </row>
    <row r="169" spans="1:14" x14ac:dyDescent="0.25">
      <c r="A169" t="str">
        <f>EC_projects_original!A169</f>
        <v>Gelderland</v>
      </c>
      <c r="B169" t="str">
        <f>EC_projects_original!B169</f>
        <v>Achterhoek</v>
      </c>
      <c r="C169" t="str">
        <f>EC_projects_original!C169</f>
        <v>Bronckhorst</v>
      </c>
      <c r="D169" t="str" cm="1">
        <f t="array" ref="D169">_xlfn.IFNA(INDEX(municipalities!B:B, MATCH(EC_projects!C169,municipalities!C:C,0),0),"unknown")</f>
        <v>GM1876</v>
      </c>
      <c r="E169" t="str">
        <f>EC_projects_original!D169</f>
        <v>Hummelo</v>
      </c>
      <c r="F169" t="str">
        <f>EC_projects_original!E169</f>
        <v>ZonkrachtHummelo/ zonnedak 1 Steenoven (PCR)</v>
      </c>
      <c r="G169" t="str">
        <f>EC_projects_original!G169</f>
        <v>realized</v>
      </c>
      <c r="H169">
        <f>EC_projects_original!H169</f>
        <v>2018</v>
      </c>
      <c r="I169" t="str">
        <f>EC_projects_original!I169</f>
        <v>PV</v>
      </c>
      <c r="J169" t="str">
        <f>EC_projects_original!J169</f>
        <v>rooftop</v>
      </c>
      <c r="K169" t="str">
        <f>EC_projects_original!K169</f>
        <v>productiecoöperatie/ bewonersinitiatief</v>
      </c>
      <c r="L169" t="str">
        <f>EC_projects_original!L169</f>
        <v>Zonkracht Hummelo</v>
      </c>
      <c r="M169">
        <f>EC_projects_original!P169</f>
        <v>60.480000000000004</v>
      </c>
      <c r="N169">
        <f>EC_projects_original!R169</f>
        <v>1</v>
      </c>
    </row>
    <row r="170" spans="1:14" x14ac:dyDescent="0.25">
      <c r="A170" t="str">
        <f>EC_projects_original!A170</f>
        <v>Gelderland</v>
      </c>
      <c r="B170" t="str">
        <f>EC_projects_original!B170</f>
        <v>Achterhoek</v>
      </c>
      <c r="C170" t="str">
        <f>EC_projects_original!C170</f>
        <v>Bronckhorst</v>
      </c>
      <c r="D170" t="str" cm="1">
        <f t="array" ref="D170">_xlfn.IFNA(INDEX(municipalities!B:B, MATCH(EC_projects!C170,municipalities!C:C,0),0),"unknown")</f>
        <v>GM1876</v>
      </c>
      <c r="E170" t="str">
        <f>EC_projects_original!D170</f>
        <v>Hummelo</v>
      </c>
      <c r="F170" t="str">
        <f>EC_projects_original!E170</f>
        <v>ZonKrachtHummelo/ zonnedak 2 Holsen  (PCR)</v>
      </c>
      <c r="G170" t="str">
        <f>EC_projects_original!G170</f>
        <v>realized</v>
      </c>
      <c r="H170">
        <f>EC_projects_original!H170</f>
        <v>2018</v>
      </c>
      <c r="I170" t="str">
        <f>EC_projects_original!I170</f>
        <v>PV</v>
      </c>
      <c r="J170" t="str">
        <f>EC_projects_original!J170</f>
        <v>rooftop</v>
      </c>
      <c r="K170" t="str">
        <f>EC_projects_original!K170</f>
        <v>productiecoöperatie/ bewonersinitiatief</v>
      </c>
      <c r="L170" t="str">
        <f>EC_projects_original!L170</f>
        <v>Zonkracht Hummelo</v>
      </c>
      <c r="M170">
        <f>EC_projects_original!P170</f>
        <v>68.040000000000006</v>
      </c>
      <c r="N170">
        <f>EC_projects_original!R170</f>
        <v>1</v>
      </c>
    </row>
    <row r="171" spans="1:14" x14ac:dyDescent="0.25">
      <c r="A171" t="str">
        <f>EC_projects_original!A171</f>
        <v>Gelderland</v>
      </c>
      <c r="B171" t="str">
        <f>EC_projects_original!B171</f>
        <v>Achterhoek</v>
      </c>
      <c r="C171" t="str">
        <f>EC_projects_original!C171</f>
        <v>Bronckhorst</v>
      </c>
      <c r="D171" t="str" cm="1">
        <f t="array" ref="D171">_xlfn.IFNA(INDEX(municipalities!B:B, MATCH(EC_projects!C171,municipalities!C:C,0),0),"unknown")</f>
        <v>GM1876</v>
      </c>
      <c r="E171" t="str">
        <f>EC_projects_original!D171</f>
        <v>Hummelo</v>
      </c>
      <c r="F171" t="str">
        <f>EC_projects_original!E171</f>
        <v>ZonKrachtHummelo/ zonnedak 3 Van Bommel   (PCR)</v>
      </c>
      <c r="G171" t="str">
        <f>EC_projects_original!G171</f>
        <v>realized</v>
      </c>
      <c r="H171">
        <f>EC_projects_original!H171</f>
        <v>2018</v>
      </c>
      <c r="I171" t="str">
        <f>EC_projects_original!I171</f>
        <v>PV</v>
      </c>
      <c r="J171" t="str">
        <f>EC_projects_original!J171</f>
        <v>rooftop</v>
      </c>
      <c r="K171" t="str">
        <f>EC_projects_original!K171</f>
        <v>productiecoöperatie/ bewonersinitiatief</v>
      </c>
      <c r="L171" t="str">
        <f>EC_projects_original!L171</f>
        <v>Zonkracht Hummelo</v>
      </c>
      <c r="M171">
        <f>EC_projects_original!P171</f>
        <v>67.2</v>
      </c>
      <c r="N171">
        <f>EC_projects_original!R171</f>
        <v>1</v>
      </c>
    </row>
    <row r="172" spans="1:14" x14ac:dyDescent="0.25">
      <c r="A172" t="str">
        <f>EC_projects_original!A172</f>
        <v>Gelderland</v>
      </c>
      <c r="B172" t="str">
        <f>EC_projects_original!B172</f>
        <v>Achterhoek</v>
      </c>
      <c r="C172" t="str">
        <f>EC_projects_original!C172</f>
        <v>Bronckhorst</v>
      </c>
      <c r="D172" t="str" cm="1">
        <f t="array" ref="D172">_xlfn.IFNA(INDEX(municipalities!B:B, MATCH(EC_projects!C172,municipalities!C:C,0),0),"unknown")</f>
        <v>GM1876</v>
      </c>
      <c r="E172" t="str">
        <f>EC_projects_original!D172</f>
        <v>Wichmond</v>
      </c>
      <c r="F172" t="str">
        <f>EC_projects_original!E172</f>
        <v>Wichmond -Vierakker I/ dak Timmerbedrijf GEWO</v>
      </c>
      <c r="G172" t="str">
        <f>EC_projects_original!G172</f>
        <v>realized</v>
      </c>
      <c r="H172">
        <f>EC_projects_original!H172</f>
        <v>2016</v>
      </c>
      <c r="I172" t="str">
        <f>EC_projects_original!I172</f>
        <v>PV</v>
      </c>
      <c r="J172" t="str">
        <f>EC_projects_original!J172</f>
        <v>rooftop</v>
      </c>
      <c r="K172" t="str">
        <f>EC_projects_original!K172</f>
        <v>lokale coöperatie</v>
      </c>
      <c r="L172" t="str">
        <f>EC_projects_original!L172</f>
        <v>EC Wichmond-Vierakker</v>
      </c>
      <c r="M172">
        <f>EC_projects_original!P172</f>
        <v>55.8</v>
      </c>
      <c r="N172">
        <f>EC_projects_original!R172</f>
        <v>1</v>
      </c>
    </row>
    <row r="173" spans="1:14" x14ac:dyDescent="0.25">
      <c r="A173" t="str">
        <f>EC_projects_original!A173</f>
        <v>Gelderland</v>
      </c>
      <c r="B173" t="str">
        <f>EC_projects_original!B173</f>
        <v>Cleantech regio</v>
      </c>
      <c r="C173" t="str">
        <f>EC_projects_original!C173</f>
        <v>Brummen</v>
      </c>
      <c r="D173" t="str" cm="1">
        <f t="array" ref="D173">_xlfn.IFNA(INDEX(municipalities!B:B, MATCH(EC_projects!C173,municipalities!C:C,0),0),"unknown")</f>
        <v>GM0213</v>
      </c>
      <c r="E173" t="str">
        <f>EC_projects_original!D173</f>
        <v>Eerbeek</v>
      </c>
      <c r="F173" t="str">
        <f>EC_projects_original!E173</f>
        <v>BrummenEnergie/ Zon op school</v>
      </c>
      <c r="G173" t="str">
        <f>EC_projects_original!G173</f>
        <v>realized</v>
      </c>
      <c r="H173">
        <f>EC_projects_original!H173</f>
        <v>2015</v>
      </c>
      <c r="I173" t="str">
        <f>EC_projects_original!I173</f>
        <v>PV</v>
      </c>
      <c r="J173" t="str">
        <f>EC_projects_original!J173</f>
        <v>rooftop</v>
      </c>
      <c r="K173" t="str">
        <f>EC_projects_original!K173</f>
        <v>lokale coöperatie</v>
      </c>
      <c r="L173" t="str">
        <f>EC_projects_original!L173</f>
        <v>BrummenEnergie</v>
      </c>
      <c r="M173">
        <f>EC_projects_original!P173</f>
        <v>34.840000000000003</v>
      </c>
      <c r="N173">
        <f>EC_projects_original!R173</f>
        <v>1</v>
      </c>
    </row>
    <row r="174" spans="1:14" x14ac:dyDescent="0.25">
      <c r="A174" t="str">
        <f>EC_projects_original!A174</f>
        <v>Gelderland</v>
      </c>
      <c r="B174" t="str">
        <f>EC_projects_original!B174</f>
        <v>Cleantech regio</v>
      </c>
      <c r="C174" t="str">
        <f>EC_projects_original!C174</f>
        <v>Brummen</v>
      </c>
      <c r="D174" t="str" cm="1">
        <f t="array" ref="D174">_xlfn.IFNA(INDEX(municipalities!B:B, MATCH(EC_projects!C174,municipalities!C:C,0),0),"unknown")</f>
        <v>GM0213</v>
      </c>
      <c r="E174">
        <f>EC_projects_original!D174</f>
        <v>0</v>
      </c>
      <c r="F174" t="str">
        <f>EC_projects_original!E174</f>
        <v>BrummenEnergie/ zonnedak Ijsselruiters</v>
      </c>
      <c r="G174" t="str">
        <f>EC_projects_original!G174</f>
        <v>realized</v>
      </c>
      <c r="H174">
        <f>EC_projects_original!H174</f>
        <v>2021</v>
      </c>
      <c r="I174" t="str">
        <f>EC_projects_original!I174</f>
        <v>PV</v>
      </c>
      <c r="J174" t="str">
        <f>EC_projects_original!J174</f>
        <v>rooftop</v>
      </c>
      <c r="K174" t="str">
        <f>EC_projects_original!K174</f>
        <v>lokale coöperatie</v>
      </c>
      <c r="L174" t="str">
        <f>EC_projects_original!L174</f>
        <v>BrummenEnergie</v>
      </c>
      <c r="M174">
        <f>EC_projects_original!P174</f>
        <v>195.75</v>
      </c>
      <c r="N174">
        <f>EC_projects_original!R174</f>
        <v>1</v>
      </c>
    </row>
    <row r="175" spans="1:14" x14ac:dyDescent="0.25">
      <c r="A175" t="str">
        <f>EC_projects_original!A175</f>
        <v>Gelderland</v>
      </c>
      <c r="B175" t="str">
        <f>EC_projects_original!B175</f>
        <v>Rivierenland</v>
      </c>
      <c r="C175" t="str">
        <f>EC_projects_original!C175</f>
        <v>Buren</v>
      </c>
      <c r="D175" t="str" cm="1">
        <f t="array" ref="D175">_xlfn.IFNA(INDEX(municipalities!B:B, MATCH(EC_projects!C175,municipalities!C:C,0),0),"unknown")</f>
        <v>GM0214</v>
      </c>
      <c r="E175">
        <f>EC_projects_original!D175</f>
        <v>0</v>
      </c>
      <c r="F175" t="str">
        <f>EC_projects_original!E175</f>
        <v>EcoBuren/ zonnedak Dees ( participatie,. met ZonnepanelenDelen)</v>
      </c>
      <c r="G175" t="str">
        <f>EC_projects_original!G175</f>
        <v>realized</v>
      </c>
      <c r="H175">
        <f>EC_projects_original!H175</f>
        <v>2020</v>
      </c>
      <c r="I175" t="str">
        <f>EC_projects_original!I175</f>
        <v>PV</v>
      </c>
      <c r="J175" t="str">
        <f>EC_projects_original!J175</f>
        <v>rooftop</v>
      </c>
      <c r="K175" t="str">
        <f>EC_projects_original!K175</f>
        <v>lokale coöperatie</v>
      </c>
      <c r="L175" t="str">
        <f>EC_projects_original!L175</f>
        <v>EcoBuren</v>
      </c>
      <c r="M175">
        <f>EC_projects_original!P175</f>
        <v>476.7</v>
      </c>
      <c r="N175">
        <f>EC_projects_original!R175</f>
        <v>0</v>
      </c>
    </row>
    <row r="176" spans="1:14" x14ac:dyDescent="0.25">
      <c r="A176" t="str">
        <f>EC_projects_original!A176</f>
        <v>Gelderland</v>
      </c>
      <c r="B176" t="str">
        <f>EC_projects_original!B176</f>
        <v>Rivierenland</v>
      </c>
      <c r="C176" t="str">
        <f>EC_projects_original!C176</f>
        <v>Buren</v>
      </c>
      <c r="D176" t="str" cm="1">
        <f t="array" ref="D176">_xlfn.IFNA(INDEX(municipalities!B:B, MATCH(EC_projects!C176,municipalities!C:C,0),0),"unknown")</f>
        <v>GM0214</v>
      </c>
      <c r="E176" t="str">
        <f>EC_projects_original!D176</f>
        <v>Hennisdijk</v>
      </c>
      <c r="F176" t="str">
        <f>EC_projects_original!E176</f>
        <v>EcoBuren/ zonnedak Hennisdijk fase 1 (PCR)</v>
      </c>
      <c r="G176" t="str">
        <f>EC_projects_original!G176</f>
        <v>realized</v>
      </c>
      <c r="H176">
        <f>EC_projects_original!H176</f>
        <v>2020</v>
      </c>
      <c r="I176" t="str">
        <f>EC_projects_original!I176</f>
        <v>PV</v>
      </c>
      <c r="J176" t="str">
        <f>EC_projects_original!J176</f>
        <v>rooftop</v>
      </c>
      <c r="K176" t="str">
        <f>EC_projects_original!K176</f>
        <v>lokale coöperatie</v>
      </c>
      <c r="L176" t="str">
        <f>EC_projects_original!L176</f>
        <v>EcoBuren</v>
      </c>
      <c r="M176">
        <f>EC_projects_original!P176</f>
        <v>202.21</v>
      </c>
      <c r="N176">
        <f>EC_projects_original!R176</f>
        <v>1</v>
      </c>
    </row>
    <row r="177" spans="1:14" x14ac:dyDescent="0.25">
      <c r="A177" t="str">
        <f>EC_projects_original!A177</f>
        <v>Gelderland</v>
      </c>
      <c r="B177" t="str">
        <f>EC_projects_original!B177</f>
        <v>Rivierenland</v>
      </c>
      <c r="C177" t="str">
        <f>EC_projects_original!C177</f>
        <v>Buren</v>
      </c>
      <c r="D177" t="str" cm="1">
        <f t="array" ref="D177">_xlfn.IFNA(INDEX(municipalities!B:B, MATCH(EC_projects!C177,municipalities!C:C,0),0),"unknown")</f>
        <v>GM0214</v>
      </c>
      <c r="E177" t="str">
        <f>EC_projects_original!D177</f>
        <v>Hennisdijk</v>
      </c>
      <c r="F177" t="str">
        <f>EC_projects_original!E177</f>
        <v>EcoBuren/ zonnedak Hennisdijk fase 2 (SCE)</v>
      </c>
      <c r="G177" t="str">
        <f>EC_projects_original!G177</f>
        <v>realized</v>
      </c>
      <c r="H177">
        <f>EC_projects_original!H177</f>
        <v>2023</v>
      </c>
      <c r="I177" t="str">
        <f>EC_projects_original!I177</f>
        <v>PV</v>
      </c>
      <c r="J177" t="str">
        <f>EC_projects_original!J177</f>
        <v>rooftop</v>
      </c>
      <c r="K177" t="str">
        <f>EC_projects_original!K177</f>
        <v>lokale coöperatie</v>
      </c>
      <c r="L177" t="str">
        <f>EC_projects_original!L177</f>
        <v>EcoBuren</v>
      </c>
      <c r="M177">
        <f>EC_projects_original!P177</f>
        <v>83.3</v>
      </c>
      <c r="N177">
        <f>EC_projects_original!R177</f>
        <v>1</v>
      </c>
    </row>
    <row r="178" spans="1:14" x14ac:dyDescent="0.25">
      <c r="A178" t="str">
        <f>EC_projects_original!A178</f>
        <v>Gelderland</v>
      </c>
      <c r="B178" t="str">
        <f>EC_projects_original!B178</f>
        <v>Rivierenland</v>
      </c>
      <c r="C178" t="str">
        <f>EC_projects_original!C178</f>
        <v>Culemborg</v>
      </c>
      <c r="D178" t="str" cm="1">
        <f t="array" ref="D178">_xlfn.IFNA(INDEX(municipalities!B:B, MATCH(EC_projects!C178,municipalities!C:C,0),0),"unknown")</f>
        <v>GM0216</v>
      </c>
      <c r="E178" t="str">
        <f>EC_projects_original!D178</f>
        <v>Culemborg</v>
      </c>
      <c r="F178" t="str">
        <f>EC_projects_original!E178</f>
        <v>Vrijstad Energie)/ Zon op KWC Coöperatie</v>
      </c>
      <c r="G178" t="str">
        <f>EC_projects_original!G178</f>
        <v>realized</v>
      </c>
      <c r="H178">
        <f>EC_projects_original!H178</f>
        <v>2014</v>
      </c>
      <c r="I178" t="str">
        <f>EC_projects_original!I178</f>
        <v>PV</v>
      </c>
      <c r="J178" t="str">
        <f>EC_projects_original!J178</f>
        <v>rooftop</v>
      </c>
      <c r="K178" t="str">
        <f>EC_projects_original!K178</f>
        <v>lokale coöperatie</v>
      </c>
      <c r="L178" t="str">
        <f>EC_projects_original!L178</f>
        <v>VrijstadEnergie</v>
      </c>
      <c r="M178">
        <f>EC_projects_original!P178</f>
        <v>27</v>
      </c>
      <c r="N178">
        <f>EC_projects_original!R178</f>
        <v>1</v>
      </c>
    </row>
    <row r="179" spans="1:14" x14ac:dyDescent="0.25">
      <c r="A179" t="str">
        <f>EC_projects_original!A179</f>
        <v>Gelderland</v>
      </c>
      <c r="B179" t="str">
        <f>EC_projects_original!B179</f>
        <v>Rivierenland</v>
      </c>
      <c r="C179" t="str">
        <f>EC_projects_original!C179</f>
        <v>Culemborg</v>
      </c>
      <c r="D179" t="str" cm="1">
        <f t="array" ref="D179">_xlfn.IFNA(INDEX(municipalities!B:B, MATCH(EC_projects!C179,municipalities!C:C,0),0),"unknown")</f>
        <v>GM0216</v>
      </c>
      <c r="E179" t="str">
        <f>EC_projects_original!D179</f>
        <v>Culemborg</v>
      </c>
      <c r="F179" t="str">
        <f>EC_projects_original!E179</f>
        <v>VrijstadEnergie/ zonnedak De Heuvel VOF De Raad (asbestsanering)</v>
      </c>
      <c r="G179" t="str">
        <f>EC_projects_original!G179</f>
        <v>realized</v>
      </c>
      <c r="H179">
        <f>EC_projects_original!H179</f>
        <v>2022</v>
      </c>
      <c r="I179" t="str">
        <f>EC_projects_original!I179</f>
        <v>PV</v>
      </c>
      <c r="J179" t="str">
        <f>EC_projects_original!J179</f>
        <v>rooftop</v>
      </c>
      <c r="K179" t="str">
        <f>EC_projects_original!K179</f>
        <v>lokale coöperatie</v>
      </c>
      <c r="L179" t="str">
        <f>EC_projects_original!L179</f>
        <v>VrijstadEnergie</v>
      </c>
      <c r="M179">
        <f>EC_projects_original!P179</f>
        <v>472.5</v>
      </c>
      <c r="N179">
        <f>EC_projects_original!R179</f>
        <v>1</v>
      </c>
    </row>
    <row r="180" spans="1:14" x14ac:dyDescent="0.25">
      <c r="A180" t="str">
        <f>EC_projects_original!A180</f>
        <v>Gelderland</v>
      </c>
      <c r="B180" t="str">
        <f>EC_projects_original!B180</f>
        <v>Rivierenland</v>
      </c>
      <c r="C180" t="str">
        <f>EC_projects_original!C180</f>
        <v>Culemborg</v>
      </c>
      <c r="D180" t="str" cm="1">
        <f t="array" ref="D180">_xlfn.IFNA(INDEX(municipalities!B:B, MATCH(EC_projects!C180,municipalities!C:C,0),0),"unknown")</f>
        <v>GM0216</v>
      </c>
      <c r="E180" t="str">
        <f>EC_projects_original!D180</f>
        <v>Culemborg</v>
      </c>
      <c r="F180" t="str">
        <f>EC_projects_original!E180</f>
        <v>VrijstadEnergie/ zonnedak sporthal Parijsch (SDE)</v>
      </c>
      <c r="G180" t="str">
        <f>EC_projects_original!G180</f>
        <v>realized</v>
      </c>
      <c r="H180">
        <f>EC_projects_original!H180</f>
        <v>2018</v>
      </c>
      <c r="I180" t="str">
        <f>EC_projects_original!I180</f>
        <v>PV</v>
      </c>
      <c r="J180" t="str">
        <f>EC_projects_original!J180</f>
        <v>rooftop</v>
      </c>
      <c r="K180" t="str">
        <f>EC_projects_original!K180</f>
        <v>lokale coöperatie</v>
      </c>
      <c r="L180" t="str">
        <f>EC_projects_original!L180</f>
        <v>VrijstadEnergie</v>
      </c>
      <c r="M180">
        <f>EC_projects_original!P180</f>
        <v>225.61999999999998</v>
      </c>
      <c r="N180">
        <f>EC_projects_original!R180</f>
        <v>1</v>
      </c>
    </row>
    <row r="181" spans="1:14" x14ac:dyDescent="0.25">
      <c r="A181" t="str">
        <f>EC_projects_original!A181</f>
        <v>Gelderland</v>
      </c>
      <c r="B181" t="str">
        <f>EC_projects_original!B181</f>
        <v>Rivierenland</v>
      </c>
      <c r="C181" t="str">
        <f>EC_projects_original!C181</f>
        <v>Culemborg</v>
      </c>
      <c r="D181" t="str" cm="1">
        <f t="array" ref="D181">_xlfn.IFNA(INDEX(municipalities!B:B, MATCH(EC_projects!C181,municipalities!C:C,0),0),"unknown")</f>
        <v>GM0216</v>
      </c>
      <c r="E181">
        <f>EC_projects_original!D181</f>
        <v>0</v>
      </c>
      <c r="F181" t="str">
        <f>EC_projects_original!E181</f>
        <v>ZonnepanelenDelen/  Zonnedak Het kwarteel</v>
      </c>
      <c r="G181" t="str">
        <f>EC_projects_original!G181</f>
        <v>realized</v>
      </c>
      <c r="H181">
        <f>EC_projects_original!H181</f>
        <v>2016</v>
      </c>
      <c r="I181" t="str">
        <f>EC_projects_original!I181</f>
        <v>PV</v>
      </c>
      <c r="J181" t="str">
        <f>EC_projects_original!J181</f>
        <v>rooftop</v>
      </c>
      <c r="K181" t="str">
        <f>EC_projects_original!K181</f>
        <v>participatie/ crowdfunding</v>
      </c>
      <c r="L181" t="str">
        <f>EC_projects_original!L181</f>
        <v>crowdfunding</v>
      </c>
      <c r="M181">
        <f>EC_projects_original!P181</f>
        <v>8.32</v>
      </c>
      <c r="N181">
        <f>EC_projects_original!R181</f>
        <v>0</v>
      </c>
    </row>
    <row r="182" spans="1:14" x14ac:dyDescent="0.25">
      <c r="A182" t="str">
        <f>EC_projects_original!A182</f>
        <v>Gelderland</v>
      </c>
      <c r="B182" t="str">
        <f>EC_projects_original!B182</f>
        <v>Arnhem/ Nijmegen</v>
      </c>
      <c r="C182" t="str">
        <f>EC_projects_original!C182</f>
        <v>Doesburg</v>
      </c>
      <c r="D182" t="str" cm="1">
        <f t="array" ref="D182">_xlfn.IFNA(INDEX(municipalities!B:B, MATCH(EC_projects!C182,municipalities!C:C,0),0),"unknown")</f>
        <v>GM0221</v>
      </c>
      <c r="E182">
        <f>EC_projects_original!D182</f>
        <v>0</v>
      </c>
      <c r="F182" t="str">
        <f>EC_projects_original!E182</f>
        <v>EC Doesburg/ zonnedak Eekstraat</v>
      </c>
      <c r="G182" t="str">
        <f>EC_projects_original!G182</f>
        <v>realized</v>
      </c>
      <c r="H182">
        <f>EC_projects_original!H182</f>
        <v>2022</v>
      </c>
      <c r="I182" t="str">
        <f>EC_projects_original!I182</f>
        <v>PV</v>
      </c>
      <c r="J182" t="str">
        <f>EC_projects_original!J182</f>
        <v>rooftop</v>
      </c>
      <c r="K182" t="str">
        <f>EC_projects_original!K182</f>
        <v>lokale coöperatie</v>
      </c>
      <c r="L182" t="str">
        <f>EC_projects_original!L182</f>
        <v>Energiecoöperatie Doesburg</v>
      </c>
      <c r="M182">
        <f>EC_projects_original!P182</f>
        <v>38</v>
      </c>
      <c r="N182">
        <f>EC_projects_original!R182</f>
        <v>1</v>
      </c>
    </row>
    <row r="183" spans="1:14" x14ac:dyDescent="0.25">
      <c r="A183" t="str">
        <f>EC_projects_original!A183</f>
        <v>Gelderland</v>
      </c>
      <c r="B183" t="str">
        <f>EC_projects_original!B183</f>
        <v>Arnhem/ Nijmegen</v>
      </c>
      <c r="C183" t="str">
        <f>EC_projects_original!C183</f>
        <v>Doesburg</v>
      </c>
      <c r="D183" t="str" cm="1">
        <f t="array" ref="D183">_xlfn.IFNA(INDEX(municipalities!B:B, MATCH(EC_projects!C183,municipalities!C:C,0),0),"unknown")</f>
        <v>GM0221</v>
      </c>
      <c r="E183">
        <f>EC_projects_original!D183</f>
        <v>0</v>
      </c>
      <c r="F183" t="str">
        <f>EC_projects_original!E183</f>
        <v>EC Doesburg/ zonnedak gemeentewerf</v>
      </c>
      <c r="G183" t="str">
        <f>EC_projects_original!G183</f>
        <v>realized</v>
      </c>
      <c r="H183">
        <f>EC_projects_original!H183</f>
        <v>2022</v>
      </c>
      <c r="I183" t="str">
        <f>EC_projects_original!I183</f>
        <v>PV</v>
      </c>
      <c r="J183" t="str">
        <f>EC_projects_original!J183</f>
        <v>rooftop</v>
      </c>
      <c r="K183" t="str">
        <f>EC_projects_original!K183</f>
        <v>lokale coöperatie</v>
      </c>
      <c r="L183" t="str">
        <f>EC_projects_original!L183</f>
        <v>Energiecoöperatie Doesburg</v>
      </c>
      <c r="M183">
        <f>EC_projects_original!P183</f>
        <v>49</v>
      </c>
      <c r="N183">
        <f>EC_projects_original!R183</f>
        <v>1</v>
      </c>
    </row>
    <row r="184" spans="1:14" x14ac:dyDescent="0.25">
      <c r="A184" t="str">
        <f>EC_projects_original!A184</f>
        <v>Gelderland</v>
      </c>
      <c r="B184" t="str">
        <f>EC_projects_original!B184</f>
        <v>Arnhem/ Nijmegen</v>
      </c>
      <c r="C184" t="str">
        <f>EC_projects_original!C184</f>
        <v>Doesburg</v>
      </c>
      <c r="D184" t="str" cm="1">
        <f t="array" ref="D184">_xlfn.IFNA(INDEX(municipalities!B:B, MATCH(EC_projects!C184,municipalities!C:C,0),0),"unknown")</f>
        <v>GM0221</v>
      </c>
      <c r="E184">
        <f>EC_projects_original!D184</f>
        <v>0</v>
      </c>
      <c r="F184" t="str">
        <f>EC_projects_original!E184</f>
        <v>EC Doesburg/ zonnedak Jongerencentrum 0313</v>
      </c>
      <c r="G184" t="str">
        <f>EC_projects_original!G184</f>
        <v>realized</v>
      </c>
      <c r="H184">
        <f>EC_projects_original!H184</f>
        <v>2022</v>
      </c>
      <c r="I184" t="str">
        <f>EC_projects_original!I184</f>
        <v>PV</v>
      </c>
      <c r="J184" t="str">
        <f>EC_projects_original!J184</f>
        <v>rooftop</v>
      </c>
      <c r="K184" t="str">
        <f>EC_projects_original!K184</f>
        <v>lokale coöperatie</v>
      </c>
      <c r="L184" t="str">
        <f>EC_projects_original!L184</f>
        <v>Energiecoöperatie Doesburg</v>
      </c>
      <c r="M184">
        <f>EC_projects_original!P184</f>
        <v>47</v>
      </c>
      <c r="N184">
        <f>EC_projects_original!R184</f>
        <v>1</v>
      </c>
    </row>
    <row r="185" spans="1:14" x14ac:dyDescent="0.25">
      <c r="A185" t="str">
        <f>EC_projects_original!A185</f>
        <v>Gelderland</v>
      </c>
      <c r="B185" t="str">
        <f>EC_projects_original!B185</f>
        <v>Arnhem/ Nijmegen</v>
      </c>
      <c r="C185" t="str">
        <f>EC_projects_original!C185</f>
        <v>Doesburg</v>
      </c>
      <c r="D185" t="str" cm="1">
        <f t="array" ref="D185">_xlfn.IFNA(INDEX(municipalities!B:B, MATCH(EC_projects!C185,municipalities!C:C,0),0),"unknown")</f>
        <v>GM0221</v>
      </c>
      <c r="E185">
        <f>EC_projects_original!D185</f>
        <v>0</v>
      </c>
      <c r="F185" t="str">
        <f>EC_projects_original!E185</f>
        <v>EC Doesburg/ zonnedak PCR1 project</v>
      </c>
      <c r="G185" t="str">
        <f>EC_projects_original!G185</f>
        <v>realized</v>
      </c>
      <c r="H185">
        <f>EC_projects_original!H185</f>
        <v>2023</v>
      </c>
      <c r="I185" t="str">
        <f>EC_projects_original!I185</f>
        <v>PV</v>
      </c>
      <c r="J185" t="str">
        <f>EC_projects_original!J185</f>
        <v>rooftop</v>
      </c>
      <c r="K185" t="str">
        <f>EC_projects_original!K185</f>
        <v>lokale coöperatie</v>
      </c>
      <c r="L185" t="str">
        <f>EC_projects_original!L185</f>
        <v>Energiecoöperatie Doesburg</v>
      </c>
      <c r="M185">
        <f>EC_projects_original!P185</f>
        <v>162.80000000000001</v>
      </c>
      <c r="N185">
        <f>EC_projects_original!R185</f>
        <v>1</v>
      </c>
    </row>
    <row r="186" spans="1:14" x14ac:dyDescent="0.25">
      <c r="A186" t="str">
        <f>EC_projects_original!A186</f>
        <v>Gelderland</v>
      </c>
      <c r="B186" t="str">
        <f>EC_projects_original!B186</f>
        <v>Achterhoek</v>
      </c>
      <c r="C186" t="str">
        <f>EC_projects_original!C186</f>
        <v>Doetinchem</v>
      </c>
      <c r="D186" t="str" cm="1">
        <f t="array" ref="D186">_xlfn.IFNA(INDEX(municipalities!B:B, MATCH(EC_projects!C186,municipalities!C:C,0),0),"unknown")</f>
        <v>GM0222</v>
      </c>
      <c r="E186">
        <f>EC_projects_original!D186</f>
        <v>0</v>
      </c>
      <c r="F186" t="str">
        <f>EC_projects_original!E186</f>
        <v xml:space="preserve">DuurzaamDoetinchem/ zonnedak Praktijkschool Prakticon </v>
      </c>
      <c r="G186" t="str">
        <f>EC_projects_original!G186</f>
        <v>realized</v>
      </c>
      <c r="H186">
        <f>EC_projects_original!H186</f>
        <v>2019</v>
      </c>
      <c r="I186" t="str">
        <f>EC_projects_original!I186</f>
        <v>PV</v>
      </c>
      <c r="J186" t="str">
        <f>EC_projects_original!J186</f>
        <v>rooftop</v>
      </c>
      <c r="K186" t="str">
        <f>EC_projects_original!K186</f>
        <v>lokale coöperatie</v>
      </c>
      <c r="L186" t="str">
        <f>EC_projects_original!L186</f>
        <v>Duurzaam Doetinchem</v>
      </c>
      <c r="M186">
        <f>EC_projects_original!P186</f>
        <v>154.70000000000002</v>
      </c>
      <c r="N186">
        <f>EC_projects_original!R186</f>
        <v>1</v>
      </c>
    </row>
    <row r="187" spans="1:14" x14ac:dyDescent="0.25">
      <c r="A187" t="str">
        <f>EC_projects_original!A187</f>
        <v>Gelderland</v>
      </c>
      <c r="B187" t="str">
        <f>EC_projects_original!B187</f>
        <v>Arnhem/ Nijmegen</v>
      </c>
      <c r="C187" t="str">
        <f>EC_projects_original!C187</f>
        <v>Druten</v>
      </c>
      <c r="D187" t="str" cm="1">
        <f t="array" ref="D187">_xlfn.IFNA(INDEX(municipalities!B:B, MATCH(EC_projects!C187,municipalities!C:C,0),0),"unknown")</f>
        <v>GM0225</v>
      </c>
      <c r="E187" t="str">
        <f>EC_projects_original!D187</f>
        <v>Horssen</v>
      </c>
      <c r="F187" t="str">
        <f>EC_projects_original!E187</f>
        <v>Opgewekt Maas en Waal/ basisschool Octopus</v>
      </c>
      <c r="G187" t="str">
        <f>EC_projects_original!G187</f>
        <v>realized</v>
      </c>
      <c r="H187">
        <f>EC_projects_original!H187</f>
        <v>2015</v>
      </c>
      <c r="I187" t="str">
        <f>EC_projects_original!I187</f>
        <v>PV</v>
      </c>
      <c r="J187" t="str">
        <f>EC_projects_original!J187</f>
        <v>rooftop</v>
      </c>
      <c r="K187" t="str">
        <f>EC_projects_original!K187</f>
        <v>lokale coöperatie</v>
      </c>
      <c r="L187" t="str">
        <f>EC_projects_original!L187</f>
        <v>Opgewekt Maas en Waal</v>
      </c>
      <c r="M187">
        <f>EC_projects_original!P187</f>
        <v>18</v>
      </c>
      <c r="N187">
        <f>EC_projects_original!R187</f>
        <v>1</v>
      </c>
    </row>
    <row r="188" spans="1:14" x14ac:dyDescent="0.25">
      <c r="A188" t="str">
        <f>EC_projects_original!A188</f>
        <v>Gelderland</v>
      </c>
      <c r="B188" t="str">
        <f>EC_projects_original!B188</f>
        <v>Food Valley</v>
      </c>
      <c r="C188" t="str">
        <f>EC_projects_original!C188</f>
        <v>Ede</v>
      </c>
      <c r="D188" t="str" cm="1">
        <f t="array" ref="D188">_xlfn.IFNA(INDEX(municipalities!B:B, MATCH(EC_projects!C188,municipalities!C:C,0),0),"unknown")</f>
        <v>GM0228</v>
      </c>
      <c r="E188" t="str">
        <f>EC_projects_original!D188</f>
        <v>Vallei</v>
      </c>
      <c r="F188" t="str">
        <f>EC_projects_original!E188</f>
        <v>ValleiEnergie/ Energiekazerne Ede</v>
      </c>
      <c r="G188" t="str">
        <f>EC_projects_original!G188</f>
        <v>realized</v>
      </c>
      <c r="H188">
        <f>EC_projects_original!H188</f>
        <v>2016</v>
      </c>
      <c r="I188" t="str">
        <f>EC_projects_original!I188</f>
        <v>PV</v>
      </c>
      <c r="J188" t="str">
        <f>EC_projects_original!J188</f>
        <v>rooftop</v>
      </c>
      <c r="K188" t="str">
        <f>EC_projects_original!K188</f>
        <v>lokale coöperatie</v>
      </c>
      <c r="L188" t="str">
        <f>EC_projects_original!L188</f>
        <v>ValleiEnergie</v>
      </c>
      <c r="M188">
        <f>EC_projects_original!P188</f>
        <v>118.04</v>
      </c>
      <c r="N188">
        <f>EC_projects_original!R188</f>
        <v>1</v>
      </c>
    </row>
    <row r="189" spans="1:14" x14ac:dyDescent="0.25">
      <c r="A189" t="str">
        <f>EC_projects_original!A189</f>
        <v>Gelderland</v>
      </c>
      <c r="B189" t="str">
        <f>EC_projects_original!B189</f>
        <v>Food Valley</v>
      </c>
      <c r="C189" t="str">
        <f>EC_projects_original!C189</f>
        <v>Ede</v>
      </c>
      <c r="D189" t="str" cm="1">
        <f t="array" ref="D189">_xlfn.IFNA(INDEX(municipalities!B:B, MATCH(EC_projects!C189,municipalities!C:C,0),0),"unknown")</f>
        <v>GM0228</v>
      </c>
      <c r="E189" t="str">
        <f>EC_projects_original!D189</f>
        <v>Bennekom</v>
      </c>
      <c r="F189" t="str">
        <f>EC_projects_original!E189</f>
        <v>ValleiEnergie/ Keltenwoud/ Coöperatie ZECK UA</v>
      </c>
      <c r="G189" t="str">
        <f>EC_projects_original!G189</f>
        <v>realized</v>
      </c>
      <c r="H189">
        <f>EC_projects_original!H189</f>
        <v>2015</v>
      </c>
      <c r="I189" t="str">
        <f>EC_projects_original!I189</f>
        <v>PV</v>
      </c>
      <c r="J189" t="str">
        <f>EC_projects_original!J189</f>
        <v>rooftop</v>
      </c>
      <c r="K189" t="str">
        <f>EC_projects_original!K189</f>
        <v>lokale coöperatie</v>
      </c>
      <c r="L189" t="str">
        <f>EC_projects_original!L189</f>
        <v>ValleiEnergie</v>
      </c>
      <c r="M189">
        <f>EC_projects_original!P189</f>
        <v>180</v>
      </c>
      <c r="N189">
        <f>EC_projects_original!R189</f>
        <v>1</v>
      </c>
    </row>
    <row r="190" spans="1:14" x14ac:dyDescent="0.25">
      <c r="A190" t="str">
        <f>EC_projects_original!A190</f>
        <v>Gelderland</v>
      </c>
      <c r="B190" t="str">
        <f>EC_projects_original!B190</f>
        <v>Food Valley</v>
      </c>
      <c r="C190" t="str">
        <f>EC_projects_original!C190</f>
        <v>Ede</v>
      </c>
      <c r="D190" t="str" cm="1">
        <f t="array" ref="D190">_xlfn.IFNA(INDEX(municipalities!B:B, MATCH(EC_projects!C190,municipalities!C:C,0),0),"unknown")</f>
        <v>GM0228</v>
      </c>
      <c r="E190" t="str">
        <f>EC_projects_original!D190</f>
        <v>Vallei</v>
      </c>
      <c r="F190" t="str">
        <f>EC_projects_original!E190</f>
        <v>ValleiEnergie/ Rietzon (sporthal)</v>
      </c>
      <c r="G190" t="str">
        <f>EC_projects_original!G190</f>
        <v>realized</v>
      </c>
      <c r="H190">
        <f>EC_projects_original!H190</f>
        <v>2017</v>
      </c>
      <c r="I190" t="str">
        <f>EC_projects_original!I190</f>
        <v>PV</v>
      </c>
      <c r="J190" t="str">
        <f>EC_projects_original!J190</f>
        <v>rooftop</v>
      </c>
      <c r="K190" t="str">
        <f>EC_projects_original!K190</f>
        <v>lokale coöperatie</v>
      </c>
      <c r="L190" t="str">
        <f>EC_projects_original!L190</f>
        <v>ValleiEnergie</v>
      </c>
      <c r="M190">
        <f>EC_projects_original!P190</f>
        <v>99</v>
      </c>
      <c r="N190">
        <f>EC_projects_original!R190</f>
        <v>1</v>
      </c>
    </row>
    <row r="191" spans="1:14" x14ac:dyDescent="0.25">
      <c r="A191" t="str">
        <f>EC_projects_original!A191</f>
        <v>Gelderland</v>
      </c>
      <c r="B191" t="str">
        <f>EC_projects_original!B191</f>
        <v>Food Valley</v>
      </c>
      <c r="C191" t="str">
        <f>EC_projects_original!C191</f>
        <v>Ede</v>
      </c>
      <c r="D191" t="str" cm="1">
        <f t="array" ref="D191">_xlfn.IFNA(INDEX(municipalities!B:B, MATCH(EC_projects!C191,municipalities!C:C,0),0),"unknown")</f>
        <v>GM0228</v>
      </c>
      <c r="E191" t="str">
        <f>EC_projects_original!D191</f>
        <v>Vallei</v>
      </c>
      <c r="F191" t="str">
        <f>EC_projects_original!E191</f>
        <v xml:space="preserve">ValleiEnergie/ Zoncentrale Meikade (dak) </v>
      </c>
      <c r="G191" t="str">
        <f>EC_projects_original!G191</f>
        <v>realized</v>
      </c>
      <c r="H191">
        <f>EC_projects_original!H191</f>
        <v>2020</v>
      </c>
      <c r="I191" t="str">
        <f>EC_projects_original!I191</f>
        <v>PV</v>
      </c>
      <c r="J191" t="str">
        <f>EC_projects_original!J191</f>
        <v>rooftop</v>
      </c>
      <c r="K191" t="str">
        <f>EC_projects_original!K191</f>
        <v>lokale coöperatie</v>
      </c>
      <c r="L191" t="str">
        <f>EC_projects_original!L191</f>
        <v>ValleiEnergie</v>
      </c>
      <c r="M191">
        <f>EC_projects_original!P191</f>
        <v>448.5</v>
      </c>
      <c r="N191">
        <f>EC_projects_original!R191</f>
        <v>1</v>
      </c>
    </row>
    <row r="192" spans="1:14" x14ac:dyDescent="0.25">
      <c r="A192" t="str">
        <f>EC_projects_original!A192</f>
        <v>Gelderland</v>
      </c>
      <c r="B192" t="str">
        <f>EC_projects_original!B192</f>
        <v>Food Valley</v>
      </c>
      <c r="C192" t="str">
        <f>EC_projects_original!C192</f>
        <v>Ede</v>
      </c>
      <c r="D192" t="str" cm="1">
        <f t="array" ref="D192">_xlfn.IFNA(INDEX(municipalities!B:B, MATCH(EC_projects!C192,municipalities!C:C,0),0),"unknown")</f>
        <v>GM0228</v>
      </c>
      <c r="E192" t="str">
        <f>EC_projects_original!D192</f>
        <v>Bennekom</v>
      </c>
      <c r="F192" t="str">
        <f>EC_projects_original!E192</f>
        <v xml:space="preserve">ValleiEnergie/ ZonCollage Bennekom </v>
      </c>
      <c r="G192" t="str">
        <f>EC_projects_original!G192</f>
        <v>realized</v>
      </c>
      <c r="H192">
        <f>EC_projects_original!H192</f>
        <v>2018</v>
      </c>
      <c r="I192" t="str">
        <f>EC_projects_original!I192</f>
        <v>PV</v>
      </c>
      <c r="J192" t="str">
        <f>EC_projects_original!J192</f>
        <v>rooftop</v>
      </c>
      <c r="K192" t="str">
        <f>EC_projects_original!K192</f>
        <v>lokale coöperatie</v>
      </c>
      <c r="L192" t="str">
        <f>EC_projects_original!L192</f>
        <v>ValleiEnergie</v>
      </c>
      <c r="M192">
        <f>EC_projects_original!P192</f>
        <v>75.625</v>
      </c>
      <c r="N192">
        <f>EC_projects_original!R192</f>
        <v>1</v>
      </c>
    </row>
    <row r="193" spans="1:14" x14ac:dyDescent="0.25">
      <c r="A193" t="str">
        <f>EC_projects_original!A193</f>
        <v>Gelderland</v>
      </c>
      <c r="B193" t="str">
        <f>EC_projects_original!B193</f>
        <v>Food Valley</v>
      </c>
      <c r="C193" t="str">
        <f>EC_projects_original!C193</f>
        <v>Ede</v>
      </c>
      <c r="D193" t="str" cm="1">
        <f t="array" ref="D193">_xlfn.IFNA(INDEX(municipalities!B:B, MATCH(EC_projects!C193,municipalities!C:C,0),0),"unknown")</f>
        <v>GM0228</v>
      </c>
      <c r="E193">
        <f>EC_projects_original!D193</f>
        <v>0</v>
      </c>
      <c r="F193" t="str">
        <f>EC_projects_original!E193</f>
        <v>ValleiEnergie/ Zonnecentrale Wulplaan Wulpzon (gymzaal)</v>
      </c>
      <c r="G193" t="str">
        <f>EC_projects_original!G193</f>
        <v>realized</v>
      </c>
      <c r="H193">
        <f>EC_projects_original!H193</f>
        <v>2020</v>
      </c>
      <c r="I193" t="str">
        <f>EC_projects_original!I193</f>
        <v>PV</v>
      </c>
      <c r="J193" t="str">
        <f>EC_projects_original!J193</f>
        <v>rooftop</v>
      </c>
      <c r="K193" t="str">
        <f>EC_projects_original!K193</f>
        <v>lokale coöperatie</v>
      </c>
      <c r="L193" t="str">
        <f>EC_projects_original!L193</f>
        <v>ValleiEnergie</v>
      </c>
      <c r="M193">
        <f>EC_projects_original!P193</f>
        <v>76.260000000000005</v>
      </c>
      <c r="N193">
        <f>EC_projects_original!R193</f>
        <v>1</v>
      </c>
    </row>
    <row r="194" spans="1:14" x14ac:dyDescent="0.25">
      <c r="A194" t="str">
        <f>EC_projects_original!A194</f>
        <v>Gelderland</v>
      </c>
      <c r="B194" t="str">
        <f>EC_projects_original!B194</f>
        <v>Noord-Veluwe</v>
      </c>
      <c r="C194" t="str">
        <f>EC_projects_original!C194</f>
        <v>Elburg</v>
      </c>
      <c r="D194" t="str" cm="1">
        <f t="array" ref="D194">_xlfn.IFNA(INDEX(municipalities!B:B, MATCH(EC_projects!C194,municipalities!C:C,0),0),"unknown")</f>
        <v>GM0230</v>
      </c>
      <c r="E194">
        <f>EC_projects_original!D194</f>
        <v>0</v>
      </c>
      <c r="F194" t="str">
        <f>EC_projects_original!E194</f>
        <v>EC Noord-Veluwe / zonnedak Uiterwaardenstraat 3 (PCR)</v>
      </c>
      <c r="G194" t="str">
        <f>EC_projects_original!G194</f>
        <v>realized</v>
      </c>
      <c r="H194">
        <f>EC_projects_original!H194</f>
        <v>2020</v>
      </c>
      <c r="I194" t="str">
        <f>EC_projects_original!I194</f>
        <v>PV</v>
      </c>
      <c r="J194" t="str">
        <f>EC_projects_original!J194</f>
        <v>rooftop</v>
      </c>
      <c r="K194" t="str">
        <f>EC_projects_original!K194</f>
        <v>lokale coöperatie</v>
      </c>
      <c r="L194" t="str">
        <f>EC_projects_original!L194</f>
        <v>EC Noord-Veluwe</v>
      </c>
      <c r="M194">
        <f>EC_projects_original!P194</f>
        <v>58.5</v>
      </c>
      <c r="N194">
        <f>EC_projects_original!R194</f>
        <v>1</v>
      </c>
    </row>
    <row r="195" spans="1:14" x14ac:dyDescent="0.25">
      <c r="A195" t="str">
        <f>EC_projects_original!A195</f>
        <v>Gelderland</v>
      </c>
      <c r="B195" t="str">
        <f>EC_projects_original!B195</f>
        <v>Noord-Veluwe</v>
      </c>
      <c r="C195" t="str">
        <f>EC_projects_original!C195</f>
        <v>Epe</v>
      </c>
      <c r="D195" t="str" cm="1">
        <f t="array" ref="D195">_xlfn.IFNA(INDEX(municipalities!B:B, MATCH(EC_projects!C195,municipalities!C:C,0),0),"unknown")</f>
        <v>GM0232</v>
      </c>
      <c r="E195" t="str">
        <f>EC_projects_original!D195</f>
        <v>Oene</v>
      </c>
      <c r="F195" t="str">
        <f>EC_projects_original!E195</f>
        <v>EC Epe/ zonnedak De Buurte</v>
      </c>
      <c r="G195" t="str">
        <f>EC_projects_original!G195</f>
        <v>realized</v>
      </c>
      <c r="H195">
        <f>EC_projects_original!H195</f>
        <v>2022</v>
      </c>
      <c r="I195" t="str">
        <f>EC_projects_original!I195</f>
        <v>PV</v>
      </c>
      <c r="J195" t="str">
        <f>EC_projects_original!J195</f>
        <v>rooftop</v>
      </c>
      <c r="K195" t="str">
        <f>EC_projects_original!K195</f>
        <v>lokale coöperatie</v>
      </c>
      <c r="L195" t="str">
        <f>EC_projects_original!L195</f>
        <v>EC Epe</v>
      </c>
      <c r="M195">
        <f>EC_projects_original!P195</f>
        <v>191.52</v>
      </c>
      <c r="N195">
        <f>EC_projects_original!R195</f>
        <v>1</v>
      </c>
    </row>
    <row r="196" spans="1:14" x14ac:dyDescent="0.25">
      <c r="A196" t="str">
        <f>EC_projects_original!A196</f>
        <v>Gelderland</v>
      </c>
      <c r="B196" t="str">
        <f>EC_projects_original!B196</f>
        <v>Noord-Veluwe</v>
      </c>
      <c r="C196" t="str">
        <f>EC_projects_original!C196</f>
        <v>Epe</v>
      </c>
      <c r="D196" t="str" cm="1">
        <f t="array" ref="D196">_xlfn.IFNA(INDEX(municipalities!B:B, MATCH(EC_projects!C196,municipalities!C:C,0),0),"unknown")</f>
        <v>GM0232</v>
      </c>
      <c r="E196">
        <f>EC_projects_original!D196</f>
        <v>0</v>
      </c>
      <c r="F196" t="str">
        <f>EC_projects_original!E196</f>
        <v>ECEpe/ zonnedak De Buurte</v>
      </c>
      <c r="G196" t="str">
        <f>EC_projects_original!G196</f>
        <v>realized</v>
      </c>
      <c r="H196">
        <f>EC_projects_original!H196</f>
        <v>2022</v>
      </c>
      <c r="I196" t="str">
        <f>EC_projects_original!I196</f>
        <v>PV</v>
      </c>
      <c r="J196" t="str">
        <f>EC_projects_original!J196</f>
        <v>rooftop</v>
      </c>
      <c r="K196" t="str">
        <f>EC_projects_original!K196</f>
        <v>lokale coöperatie</v>
      </c>
      <c r="L196" t="str">
        <f>EC_projects_original!L196</f>
        <v>EC Epe</v>
      </c>
      <c r="M196">
        <f>EC_projects_original!P196</f>
        <v>206.64</v>
      </c>
      <c r="N196">
        <f>EC_projects_original!R196</f>
        <v>1</v>
      </c>
    </row>
    <row r="197" spans="1:14" x14ac:dyDescent="0.25">
      <c r="A197" t="str">
        <f>EC_projects_original!A197</f>
        <v>Gelderland</v>
      </c>
      <c r="B197" t="str">
        <f>EC_projects_original!B197</f>
        <v>Noord-Veluwe</v>
      </c>
      <c r="C197" t="str">
        <f>EC_projects_original!C197</f>
        <v>Ermelo</v>
      </c>
      <c r="D197" t="str" cm="1">
        <f t="array" ref="D197">_xlfn.IFNA(INDEX(municipalities!B:B, MATCH(EC_projects!C197,municipalities!C:C,0),0),"unknown")</f>
        <v>GM0233</v>
      </c>
      <c r="E197">
        <f>EC_projects_original!D197</f>
        <v>0</v>
      </c>
      <c r="F197" t="str">
        <f>EC_projects_original!E197</f>
        <v>VeluweEnergie/ Zon op Ermelose scholen (4 basisscholen)</v>
      </c>
      <c r="G197" t="str">
        <f>EC_projects_original!G197</f>
        <v>realized</v>
      </c>
      <c r="H197">
        <f>EC_projects_original!H197</f>
        <v>2019</v>
      </c>
      <c r="I197" t="str">
        <f>EC_projects_original!I197</f>
        <v>PV</v>
      </c>
      <c r="J197" t="str">
        <f>EC_projects_original!J197</f>
        <v>rooftop</v>
      </c>
      <c r="K197" t="str">
        <f>EC_projects_original!K197</f>
        <v>lokale coöperatie</v>
      </c>
      <c r="L197" t="str">
        <f>EC_projects_original!L197</f>
        <v>Veluwe Energie</v>
      </c>
      <c r="M197">
        <f>EC_projects_original!P197</f>
        <v>393.36</v>
      </c>
      <c r="N197">
        <f>EC_projects_original!R197</f>
        <v>1</v>
      </c>
    </row>
    <row r="198" spans="1:14" x14ac:dyDescent="0.25">
      <c r="A198" t="str">
        <f>EC_projects_original!A198</f>
        <v>Gelderland</v>
      </c>
      <c r="B198" t="str">
        <f>EC_projects_original!B198</f>
        <v>Noord-Veluwe</v>
      </c>
      <c r="C198" t="str">
        <f>EC_projects_original!C198</f>
        <v>Ermelo</v>
      </c>
      <c r="D198" t="str" cm="1">
        <f t="array" ref="D198">_xlfn.IFNA(INDEX(municipalities!B:B, MATCH(EC_projects!C198,municipalities!C:C,0),0),"unknown")</f>
        <v>GM0233</v>
      </c>
      <c r="E198">
        <f>EC_projects_original!D198</f>
        <v>0</v>
      </c>
      <c r="F198" t="str">
        <f>EC_projects_original!E198</f>
        <v xml:space="preserve">VeluweEnergie/ Zon op Kerkelijk Centrum </v>
      </c>
      <c r="G198" t="str">
        <f>EC_projects_original!G198</f>
        <v>realized</v>
      </c>
      <c r="H198">
        <f>EC_projects_original!H198</f>
        <v>2020</v>
      </c>
      <c r="I198" t="str">
        <f>EC_projects_original!I198</f>
        <v>PV</v>
      </c>
      <c r="J198" t="str">
        <f>EC_projects_original!J198</f>
        <v>rooftop</v>
      </c>
      <c r="K198" t="str">
        <f>EC_projects_original!K198</f>
        <v>lokale coöperatie</v>
      </c>
      <c r="L198" t="str">
        <f>EC_projects_original!L198</f>
        <v>Veluwe Energie</v>
      </c>
      <c r="M198">
        <f>EC_projects_original!P198</f>
        <v>71.759999999999991</v>
      </c>
      <c r="N198">
        <f>EC_projects_original!R198</f>
        <v>1</v>
      </c>
    </row>
    <row r="199" spans="1:14" x14ac:dyDescent="0.25">
      <c r="A199" t="str">
        <f>EC_projects_original!A199</f>
        <v>Gelderland</v>
      </c>
      <c r="B199" t="str">
        <f>EC_projects_original!B199</f>
        <v>Rivierenland</v>
      </c>
      <c r="C199" t="str">
        <f>EC_projects_original!C199</f>
        <v>Geldermalsen</v>
      </c>
      <c r="D199" t="str" cm="1">
        <f t="array" ref="D199">_xlfn.IFNA(INDEX(municipalities!B:B, MATCH(EC_projects!C199,municipalities!C:C,0),0),"unknown")</f>
        <v>unknown</v>
      </c>
      <c r="E199" t="str">
        <f>EC_projects_original!D199</f>
        <v>Tricht</v>
      </c>
      <c r="F199" t="str">
        <f>EC_projects_original!E199</f>
        <v>TrichtDuurzaam/ zonnedak dorpshuis</v>
      </c>
      <c r="G199" t="str">
        <f>EC_projects_original!G199</f>
        <v>realized</v>
      </c>
      <c r="H199">
        <f>EC_projects_original!H199</f>
        <v>2017</v>
      </c>
      <c r="I199" t="str">
        <f>EC_projects_original!I199</f>
        <v>PV</v>
      </c>
      <c r="J199" t="str">
        <f>EC_projects_original!J199</f>
        <v>rooftop</v>
      </c>
      <c r="K199" t="str">
        <f>EC_projects_original!K199</f>
        <v>lokale coöperatie</v>
      </c>
      <c r="L199" t="str">
        <f>EC_projects_original!L199</f>
        <v>Tricht Duurzaam</v>
      </c>
      <c r="M199">
        <f>EC_projects_original!P199</f>
        <v>31.2</v>
      </c>
      <c r="N199">
        <f>EC_projects_original!R199</f>
        <v>1</v>
      </c>
    </row>
    <row r="200" spans="1:14" x14ac:dyDescent="0.25">
      <c r="A200" t="str">
        <f>EC_projects_original!A200</f>
        <v>Gelderland</v>
      </c>
      <c r="B200" t="str">
        <f>EC_projects_original!B200</f>
        <v>Noord-Veluwe</v>
      </c>
      <c r="C200" t="str">
        <f>EC_projects_original!C200</f>
        <v>Harderwijk</v>
      </c>
      <c r="D200" t="str" cm="1">
        <f t="array" ref="D200">_xlfn.IFNA(INDEX(municipalities!B:B, MATCH(EC_projects!C200,municipalities!C:C,0),0),"unknown")</f>
        <v>GM0243</v>
      </c>
      <c r="E200">
        <f>EC_projects_original!D200</f>
        <v>0</v>
      </c>
      <c r="F200" t="str">
        <f>EC_projects_original!E200</f>
        <v>Endura/ zonnedak Bouw&amp;Infra (SDE)</v>
      </c>
      <c r="G200" t="str">
        <f>EC_projects_original!G200</f>
        <v>realized</v>
      </c>
      <c r="H200">
        <f>EC_projects_original!H200</f>
        <v>2020</v>
      </c>
      <c r="I200" t="str">
        <f>EC_projects_original!I200</f>
        <v>PV</v>
      </c>
      <c r="J200" t="str">
        <f>EC_projects_original!J200</f>
        <v>rooftop</v>
      </c>
      <c r="K200" t="str">
        <f>EC_projects_original!K200</f>
        <v>lokale coöperatie</v>
      </c>
      <c r="L200" t="str">
        <f>EC_projects_original!L200</f>
        <v>Endura</v>
      </c>
      <c r="M200">
        <f>EC_projects_original!P200</f>
        <v>496.37500000000006</v>
      </c>
      <c r="N200">
        <f>EC_projects_original!R200</f>
        <v>1</v>
      </c>
    </row>
    <row r="201" spans="1:14" x14ac:dyDescent="0.25">
      <c r="A201" t="str">
        <f>EC_projects_original!A201</f>
        <v>Gelderland</v>
      </c>
      <c r="B201" t="str">
        <f>EC_projects_original!B201</f>
        <v>Noord-Veluwe</v>
      </c>
      <c r="C201" t="str">
        <f>EC_projects_original!C201</f>
        <v>Harderwijk</v>
      </c>
      <c r="D201" t="str" cm="1">
        <f t="array" ref="D201">_xlfn.IFNA(INDEX(municipalities!B:B, MATCH(EC_projects!C201,municipalities!C:C,0),0),"unknown")</f>
        <v>GM0243</v>
      </c>
      <c r="E201">
        <f>EC_projects_original!D201</f>
        <v>0</v>
      </c>
      <c r="F201" t="str">
        <f>EC_projects_original!E201</f>
        <v>Endura/ zonnedak Rantrime (PCR)</v>
      </c>
      <c r="G201" t="str">
        <f>EC_projects_original!G201</f>
        <v>realized</v>
      </c>
      <c r="H201">
        <f>EC_projects_original!H201</f>
        <v>2019</v>
      </c>
      <c r="I201" t="str">
        <f>EC_projects_original!I201</f>
        <v>PV</v>
      </c>
      <c r="J201" t="str">
        <f>EC_projects_original!J201</f>
        <v>rooftop</v>
      </c>
      <c r="K201" t="str">
        <f>EC_projects_original!K201</f>
        <v>lokale coöperatie</v>
      </c>
      <c r="L201" t="str">
        <f>EC_projects_original!L201</f>
        <v>Endura</v>
      </c>
      <c r="M201">
        <f>EC_projects_original!P201</f>
        <v>199.65</v>
      </c>
      <c r="N201">
        <f>EC_projects_original!R201</f>
        <v>1</v>
      </c>
    </row>
    <row r="202" spans="1:14" x14ac:dyDescent="0.25">
      <c r="A202" t="str">
        <f>EC_projects_original!A202</f>
        <v>Gelderland</v>
      </c>
      <c r="B202" t="str">
        <f>EC_projects_original!B202</f>
        <v>Noord-Veluwe</v>
      </c>
      <c r="C202" t="str">
        <f>EC_projects_original!C202</f>
        <v>Harderwijk</v>
      </c>
      <c r="D202" t="str" cm="1">
        <f t="array" ref="D202">_xlfn.IFNA(INDEX(municipalities!B:B, MATCH(EC_projects!C202,municipalities!C:C,0),0),"unknown")</f>
        <v>GM0243</v>
      </c>
      <c r="E202">
        <f>EC_projects_original!D202</f>
        <v>0</v>
      </c>
      <c r="F202" t="str">
        <f>EC_projects_original!E202</f>
        <v>Endura/ zonnedak Sonnevanck (PCR)</v>
      </c>
      <c r="G202" t="str">
        <f>EC_projects_original!G202</f>
        <v>realized</v>
      </c>
      <c r="H202">
        <f>EC_projects_original!H202</f>
        <v>2020</v>
      </c>
      <c r="I202" t="str">
        <f>EC_projects_original!I202</f>
        <v>PV</v>
      </c>
      <c r="J202" t="str">
        <f>EC_projects_original!J202</f>
        <v>rooftop</v>
      </c>
      <c r="K202" t="str">
        <f>EC_projects_original!K202</f>
        <v>lokale coöperatie</v>
      </c>
      <c r="L202" t="str">
        <f>EC_projects_original!L202</f>
        <v>Endura</v>
      </c>
      <c r="M202">
        <f>EC_projects_original!P202</f>
        <v>203.125</v>
      </c>
      <c r="N202">
        <f>EC_projects_original!R202</f>
        <v>1</v>
      </c>
    </row>
    <row r="203" spans="1:14" x14ac:dyDescent="0.25">
      <c r="A203" t="str">
        <f>EC_projects_original!A203</f>
        <v>Gelderland</v>
      </c>
      <c r="B203" t="str">
        <f>EC_projects_original!B203</f>
        <v>Noord-Veluwe</v>
      </c>
      <c r="C203" t="str">
        <f>EC_projects_original!C203</f>
        <v>Harderwijk</v>
      </c>
      <c r="D203" t="str" cm="1">
        <f t="array" ref="D203">_xlfn.IFNA(INDEX(municipalities!B:B, MATCH(EC_projects!C203,municipalities!C:C,0),0),"unknown")</f>
        <v>GM0243</v>
      </c>
      <c r="E203">
        <f>EC_projects_original!D203</f>
        <v>0</v>
      </c>
      <c r="F203" t="str">
        <f>EC_projects_original!E203</f>
        <v>Endura/ zonnedak Sonnevanck (SDE) - Zorggroep NoordWest-Veluwe</v>
      </c>
      <c r="G203" t="str">
        <f>EC_projects_original!G203</f>
        <v>realized</v>
      </c>
      <c r="H203">
        <f>EC_projects_original!H203</f>
        <v>2020</v>
      </c>
      <c r="I203" t="str">
        <f>EC_projects_original!I203</f>
        <v>PV</v>
      </c>
      <c r="J203" t="str">
        <f>EC_projects_original!J203</f>
        <v>rooftop</v>
      </c>
      <c r="K203" t="str">
        <f>EC_projects_original!K203</f>
        <v>lokale coöperatie</v>
      </c>
      <c r="L203" t="str">
        <f>EC_projects_original!L203</f>
        <v>Endura</v>
      </c>
      <c r="M203">
        <f>EC_projects_original!P203</f>
        <v>385.125</v>
      </c>
      <c r="N203">
        <f>EC_projects_original!R203</f>
        <v>1</v>
      </c>
    </row>
    <row r="204" spans="1:14" x14ac:dyDescent="0.25">
      <c r="A204" t="str">
        <f>EC_projects_original!A204</f>
        <v>Gelderland</v>
      </c>
      <c r="B204" t="str">
        <f>EC_projects_original!B204</f>
        <v>Noord-Veluwe</v>
      </c>
      <c r="C204" t="str">
        <f>EC_projects_original!C204</f>
        <v>Harderwijk</v>
      </c>
      <c r="D204" t="str" cm="1">
        <f t="array" ref="D204">_xlfn.IFNA(INDEX(municipalities!B:B, MATCH(EC_projects!C204,municipalities!C:C,0),0),"unknown")</f>
        <v>GM0243</v>
      </c>
      <c r="E204">
        <f>EC_projects_original!D204</f>
        <v>0</v>
      </c>
      <c r="F204" t="str">
        <f>EC_projects_original!E204</f>
        <v>ZonnepanelenDelen/ zonnedak BCS Harderwijk</v>
      </c>
      <c r="G204" t="str">
        <f>EC_projects_original!G204</f>
        <v>realized</v>
      </c>
      <c r="H204">
        <f>EC_projects_original!H204</f>
        <v>2017</v>
      </c>
      <c r="I204" t="str">
        <f>EC_projects_original!I204</f>
        <v>PV</v>
      </c>
      <c r="J204" t="str">
        <f>EC_projects_original!J204</f>
        <v>rooftop</v>
      </c>
      <c r="K204" t="str">
        <f>EC_projects_original!K204</f>
        <v>participatie/ crowdfunding</v>
      </c>
      <c r="L204" t="str">
        <f>EC_projects_original!L204</f>
        <v>crowdfunding</v>
      </c>
      <c r="M204">
        <f>EC_projects_original!P204</f>
        <v>274.96000000000004</v>
      </c>
      <c r="N204">
        <f>EC_projects_original!R204</f>
        <v>0</v>
      </c>
    </row>
    <row r="205" spans="1:14" x14ac:dyDescent="0.25">
      <c r="A205" t="str">
        <f>EC_projects_original!A205</f>
        <v>Gelderland</v>
      </c>
      <c r="B205" t="str">
        <f>EC_projects_original!B205</f>
        <v>Noord-Veluwe</v>
      </c>
      <c r="C205" t="str">
        <f>EC_projects_original!C205</f>
        <v>Hattem</v>
      </c>
      <c r="D205" t="str" cm="1">
        <f t="array" ref="D205">_xlfn.IFNA(INDEX(municipalities!B:B, MATCH(EC_projects!C205,municipalities!C:C,0),0),"unknown")</f>
        <v>GM0244</v>
      </c>
      <c r="E205">
        <f>EC_projects_original!D205</f>
        <v>0</v>
      </c>
      <c r="F205" t="str">
        <f>EC_projects_original!E205</f>
        <v>PoweredbyHattem/ zonnedak  bedrijf MetaalMorfose (Moslaan)</v>
      </c>
      <c r="G205" t="str">
        <f>EC_projects_original!G205</f>
        <v>realized</v>
      </c>
      <c r="H205">
        <f>EC_projects_original!H205</f>
        <v>2018</v>
      </c>
      <c r="I205" t="str">
        <f>EC_projects_original!I205</f>
        <v>PV</v>
      </c>
      <c r="J205" t="str">
        <f>EC_projects_original!J205</f>
        <v>rooftop</v>
      </c>
      <c r="K205" t="str">
        <f>EC_projects_original!K205</f>
        <v>lokale coöperatie</v>
      </c>
      <c r="L205" t="str">
        <f>EC_projects_original!L205</f>
        <v>PoweredbyHattem</v>
      </c>
      <c r="M205">
        <f>EC_projects_original!P205</f>
        <v>105</v>
      </c>
      <c r="N205">
        <f>EC_projects_original!R205</f>
        <v>1</v>
      </c>
    </row>
    <row r="206" spans="1:14" x14ac:dyDescent="0.25">
      <c r="A206" t="str">
        <f>EC_projects_original!A206</f>
        <v>Gelderland</v>
      </c>
      <c r="B206" t="str">
        <f>EC_projects_original!B206</f>
        <v>Noord-Veluwe</v>
      </c>
      <c r="C206" t="str">
        <f>EC_projects_original!C206</f>
        <v>Hattem</v>
      </c>
      <c r="D206" t="str" cm="1">
        <f t="array" ref="D206">_xlfn.IFNA(INDEX(municipalities!B:B, MATCH(EC_projects!C206,municipalities!C:C,0),0),"unknown")</f>
        <v>GM0244</v>
      </c>
      <c r="E206">
        <f>EC_projects_original!D206</f>
        <v>0</v>
      </c>
      <c r="F206" t="str">
        <f>EC_projects_original!E206</f>
        <v>PoweredbyHattem/ zonnedak Brandweerkazerne</v>
      </c>
      <c r="G206" t="str">
        <f>EC_projects_original!G206</f>
        <v>realized</v>
      </c>
      <c r="H206">
        <f>EC_projects_original!H206</f>
        <v>2020</v>
      </c>
      <c r="I206" t="str">
        <f>EC_projects_original!I206</f>
        <v>PV</v>
      </c>
      <c r="J206" t="str">
        <f>EC_projects_original!J206</f>
        <v>rooftop</v>
      </c>
      <c r="K206" t="str">
        <f>EC_projects_original!K206</f>
        <v>lokale coöperatie</v>
      </c>
      <c r="L206" t="str">
        <f>EC_projects_original!L206</f>
        <v>PoweredbyHattem</v>
      </c>
      <c r="M206">
        <f>EC_projects_original!P206</f>
        <v>61.2</v>
      </c>
      <c r="N206">
        <f>EC_projects_original!R206</f>
        <v>1</v>
      </c>
    </row>
    <row r="207" spans="1:14" x14ac:dyDescent="0.25">
      <c r="A207" t="str">
        <f>EC_projects_original!A207</f>
        <v>Gelderland</v>
      </c>
      <c r="B207" t="str">
        <f>EC_projects_original!B207</f>
        <v>Noord-Veluwe</v>
      </c>
      <c r="C207" t="str">
        <f>EC_projects_original!C207</f>
        <v>Hattem</v>
      </c>
      <c r="D207" t="str" cm="1">
        <f t="array" ref="D207">_xlfn.IFNA(INDEX(municipalities!B:B, MATCH(EC_projects!C207,municipalities!C:C,0),0),"unknown")</f>
        <v>GM0244</v>
      </c>
      <c r="E207">
        <f>EC_projects_original!D207</f>
        <v>0</v>
      </c>
      <c r="F207" t="str">
        <f>EC_projects_original!E207</f>
        <v>PoweredbyHattem/ zonnedak Gemeentewerf</v>
      </c>
      <c r="G207" t="str">
        <f>EC_projects_original!G207</f>
        <v>realized</v>
      </c>
      <c r="H207">
        <f>EC_projects_original!H207</f>
        <v>2019</v>
      </c>
      <c r="I207" t="str">
        <f>EC_projects_original!I207</f>
        <v>PV</v>
      </c>
      <c r="J207" t="str">
        <f>EC_projects_original!J207</f>
        <v>rooftop</v>
      </c>
      <c r="K207" t="str">
        <f>EC_projects_original!K207</f>
        <v>lokale coöperatie</v>
      </c>
      <c r="L207" t="str">
        <f>EC_projects_original!L207</f>
        <v>PoweredbyHattem</v>
      </c>
      <c r="M207">
        <f>EC_projects_original!P207</f>
        <v>64.48</v>
      </c>
      <c r="N207">
        <f>EC_projects_original!R207</f>
        <v>1</v>
      </c>
    </row>
    <row r="208" spans="1:14" x14ac:dyDescent="0.25">
      <c r="A208" t="str">
        <f>EC_projects_original!A208</f>
        <v>Gelderland</v>
      </c>
      <c r="B208" t="str">
        <f>EC_projects_original!B208</f>
        <v>Noord-Veluwe</v>
      </c>
      <c r="C208" t="str">
        <f>EC_projects_original!C208</f>
        <v>Hattem</v>
      </c>
      <c r="D208" t="str" cm="1">
        <f t="array" ref="D208">_xlfn.IFNA(INDEX(municipalities!B:B, MATCH(EC_projects!C208,municipalities!C:C,0),0),"unknown")</f>
        <v>GM0244</v>
      </c>
      <c r="E208">
        <f>EC_projects_original!D208</f>
        <v>0</v>
      </c>
      <c r="F208" t="str">
        <f>EC_projects_original!E208</f>
        <v>PoweredbyHattem/ zonnedak KDV Klabam Kakelbont Dorpsweg</v>
      </c>
      <c r="G208" t="str">
        <f>EC_projects_original!G208</f>
        <v>realized</v>
      </c>
      <c r="H208">
        <f>EC_projects_original!H208</f>
        <v>2018</v>
      </c>
      <c r="I208" t="str">
        <f>EC_projects_original!I208</f>
        <v>PV</v>
      </c>
      <c r="J208" t="str">
        <f>EC_projects_original!J208</f>
        <v>rooftop</v>
      </c>
      <c r="K208" t="str">
        <f>EC_projects_original!K208</f>
        <v>lokale coöperatie</v>
      </c>
      <c r="L208" t="str">
        <f>EC_projects_original!L208</f>
        <v>PoweredbyHattem</v>
      </c>
      <c r="M208">
        <f>EC_projects_original!P208</f>
        <v>26.4</v>
      </c>
      <c r="N208">
        <f>EC_projects_original!R208</f>
        <v>1</v>
      </c>
    </row>
    <row r="209" spans="1:14" x14ac:dyDescent="0.25">
      <c r="A209" t="str">
        <f>EC_projects_original!A209</f>
        <v>Gelderland</v>
      </c>
      <c r="B209" t="str">
        <f>EC_projects_original!B209</f>
        <v>Noord-Veluwe</v>
      </c>
      <c r="C209" t="str">
        <f>EC_projects_original!C209</f>
        <v>Hattem</v>
      </c>
      <c r="D209" t="str" cm="1">
        <f t="array" ref="D209">_xlfn.IFNA(INDEX(municipalities!B:B, MATCH(EC_projects!C209,municipalities!C:C,0),0),"unknown")</f>
        <v>GM0244</v>
      </c>
      <c r="E209">
        <f>EC_projects_original!D209</f>
        <v>0</v>
      </c>
      <c r="F209" t="str">
        <f>EC_projects_original!E209</f>
        <v xml:space="preserve">PoweredbyHattem/ zonnedak sporthal De Marke </v>
      </c>
      <c r="G209" t="str">
        <f>EC_projects_original!G209</f>
        <v>realized</v>
      </c>
      <c r="H209">
        <f>EC_projects_original!H209</f>
        <v>2019</v>
      </c>
      <c r="I209" t="str">
        <f>EC_projects_original!I209</f>
        <v>PV</v>
      </c>
      <c r="J209" t="str">
        <f>EC_projects_original!J209</f>
        <v>rooftop</v>
      </c>
      <c r="K209" t="str">
        <f>EC_projects_original!K209</f>
        <v>lokale coöperatie</v>
      </c>
      <c r="L209" t="str">
        <f>EC_projects_original!L209</f>
        <v>PoweredbyHattem</v>
      </c>
      <c r="M209">
        <f>EC_projects_original!P209</f>
        <v>89.28</v>
      </c>
      <c r="N209">
        <f>EC_projects_original!R209</f>
        <v>1</v>
      </c>
    </row>
    <row r="210" spans="1:14" x14ac:dyDescent="0.25">
      <c r="A210" t="str">
        <f>EC_projects_original!A210</f>
        <v>Gelderland</v>
      </c>
      <c r="B210" t="str">
        <f>EC_projects_original!B210</f>
        <v>Noord-Veluwe</v>
      </c>
      <c r="C210" t="str">
        <f>EC_projects_original!C210</f>
        <v>Hattem</v>
      </c>
      <c r="D210" t="str" cm="1">
        <f t="array" ref="D210">_xlfn.IFNA(INDEX(municipalities!B:B, MATCH(EC_projects!C210,municipalities!C:C,0),0),"unknown")</f>
        <v>GM0244</v>
      </c>
      <c r="E210">
        <f>EC_projects_original!D210</f>
        <v>0</v>
      </c>
      <c r="F210" t="str">
        <f>EC_projects_original!E210</f>
        <v>PoweredbyHattem/ zonnedak Sporthal Spoorstraat</v>
      </c>
      <c r="G210" t="str">
        <f>EC_projects_original!G210</f>
        <v>realized</v>
      </c>
      <c r="H210">
        <f>EC_projects_original!H210</f>
        <v>2018</v>
      </c>
      <c r="I210" t="str">
        <f>EC_projects_original!I210</f>
        <v>PV</v>
      </c>
      <c r="J210" t="str">
        <f>EC_projects_original!J210</f>
        <v>rooftop</v>
      </c>
      <c r="K210" t="str">
        <f>EC_projects_original!K210</f>
        <v>lokale coöperatie</v>
      </c>
      <c r="L210" t="str">
        <f>EC_projects_original!L210</f>
        <v>PoweredbyHattem</v>
      </c>
      <c r="M210">
        <f>EC_projects_original!P210</f>
        <v>56.4</v>
      </c>
      <c r="N210">
        <f>EC_projects_original!R210</f>
        <v>1</v>
      </c>
    </row>
    <row r="211" spans="1:14" x14ac:dyDescent="0.25">
      <c r="A211" t="str">
        <f>EC_projects_original!A211</f>
        <v>Gelderland</v>
      </c>
      <c r="B211" t="str">
        <f>EC_projects_original!B211</f>
        <v>Cleantech regio</v>
      </c>
      <c r="C211" t="str">
        <f>EC_projects_original!C211</f>
        <v>Heerde</v>
      </c>
      <c r="D211" t="str" cm="1">
        <f t="array" ref="D211">_xlfn.IFNA(INDEX(municipalities!B:B, MATCH(EC_projects!C211,municipalities!C:C,0),0),"unknown")</f>
        <v>GM0246</v>
      </c>
      <c r="E211" t="str">
        <f>EC_projects_original!D211</f>
        <v>Heerde</v>
      </c>
      <c r="F211" t="str">
        <f>EC_projects_original!E211</f>
        <v>HeerdeEnergiek/ Heerde op Rozen HoR2A - SEH</v>
      </c>
      <c r="G211" t="str">
        <f>EC_projects_original!G211</f>
        <v>realized</v>
      </c>
      <c r="H211">
        <f>EC_projects_original!H211</f>
        <v>2022</v>
      </c>
      <c r="I211" t="str">
        <f>EC_projects_original!I211</f>
        <v>PV</v>
      </c>
      <c r="J211" t="str">
        <f>EC_projects_original!J211</f>
        <v>rooftop</v>
      </c>
      <c r="K211" t="str">
        <f>EC_projects_original!K211</f>
        <v>lokale coöperatie</v>
      </c>
      <c r="L211" t="str">
        <f>EC_projects_original!L211</f>
        <v>Heerde Energiek</v>
      </c>
      <c r="M211">
        <f>EC_projects_original!P211</f>
        <v>70.5</v>
      </c>
      <c r="N211">
        <f>EC_projects_original!R211</f>
        <v>1</v>
      </c>
    </row>
    <row r="212" spans="1:14" x14ac:dyDescent="0.25">
      <c r="A212" t="str">
        <f>EC_projects_original!A212</f>
        <v>Gelderland</v>
      </c>
      <c r="B212" t="str">
        <f>EC_projects_original!B212</f>
        <v>Cleantech regio</v>
      </c>
      <c r="C212" t="str">
        <f>EC_projects_original!C212</f>
        <v>Heerde</v>
      </c>
      <c r="D212" t="str" cm="1">
        <f t="array" ref="D212">_xlfn.IFNA(INDEX(municipalities!B:B, MATCH(EC_projects!C212,municipalities!C:C,0),0),"unknown")</f>
        <v>GM0246</v>
      </c>
      <c r="E212" t="str">
        <f>EC_projects_original!D212</f>
        <v>Heerde</v>
      </c>
      <c r="F212" t="str">
        <f>EC_projects_original!E212</f>
        <v>HeerdeEnergiek/ Heerde op Rozen HoR2C - ZonSimpel</v>
      </c>
      <c r="G212" t="str">
        <f>EC_projects_original!G212</f>
        <v>realized</v>
      </c>
      <c r="H212">
        <f>EC_projects_original!H212</f>
        <v>2022</v>
      </c>
      <c r="I212" t="str">
        <f>EC_projects_original!I212</f>
        <v>PV</v>
      </c>
      <c r="J212" t="str">
        <f>EC_projects_original!J212</f>
        <v>rooftop</v>
      </c>
      <c r="K212" t="str">
        <f>EC_projects_original!K212</f>
        <v>lokale coöperatie</v>
      </c>
      <c r="L212" t="str">
        <f>EC_projects_original!L212</f>
        <v>Heerde Energiek</v>
      </c>
      <c r="M212">
        <f>EC_projects_original!P212</f>
        <v>59.4</v>
      </c>
      <c r="N212">
        <f>EC_projects_original!R212</f>
        <v>1</v>
      </c>
    </row>
    <row r="213" spans="1:14" x14ac:dyDescent="0.25">
      <c r="A213" t="str">
        <f>EC_projects_original!A213</f>
        <v>Gelderland</v>
      </c>
      <c r="B213" t="str">
        <f>EC_projects_original!B213</f>
        <v>Cleantech regio</v>
      </c>
      <c r="C213" t="str">
        <f>EC_projects_original!C213</f>
        <v>Heerde</v>
      </c>
      <c r="D213" t="str" cm="1">
        <f t="array" ref="D213">_xlfn.IFNA(INDEX(municipalities!B:B, MATCH(EC_projects!C213,municipalities!C:C,0),0),"unknown")</f>
        <v>GM0246</v>
      </c>
      <c r="E213" t="str">
        <f>EC_projects_original!D213</f>
        <v>Heerde</v>
      </c>
      <c r="F213" t="str">
        <f>EC_projects_original!E213</f>
        <v xml:space="preserve">HeerdeEnergiek/ Heerde op Rozen HoR2D - Bijsterbosch </v>
      </c>
      <c r="G213" t="str">
        <f>EC_projects_original!G213</f>
        <v>realized</v>
      </c>
      <c r="H213">
        <f>EC_projects_original!H213</f>
        <v>2022</v>
      </c>
      <c r="I213" t="str">
        <f>EC_projects_original!I213</f>
        <v>PV</v>
      </c>
      <c r="J213" t="str">
        <f>EC_projects_original!J213</f>
        <v>rooftop</v>
      </c>
      <c r="K213" t="str">
        <f>EC_projects_original!K213</f>
        <v>lokale coöperatie</v>
      </c>
      <c r="L213" t="str">
        <f>EC_projects_original!L213</f>
        <v>Heerde Energiek</v>
      </c>
      <c r="M213">
        <f>EC_projects_original!P213</f>
        <v>78.7</v>
      </c>
      <c r="N213">
        <f>EC_projects_original!R213</f>
        <v>1</v>
      </c>
    </row>
    <row r="214" spans="1:14" x14ac:dyDescent="0.25">
      <c r="A214" t="str">
        <f>EC_projects_original!A214</f>
        <v>Gelderland</v>
      </c>
      <c r="B214" t="str">
        <f>EC_projects_original!B214</f>
        <v>Cleantech regio</v>
      </c>
      <c r="C214" t="str">
        <f>EC_projects_original!C214</f>
        <v>Heerde</v>
      </c>
      <c r="D214" t="str" cm="1">
        <f t="array" ref="D214">_xlfn.IFNA(INDEX(municipalities!B:B, MATCH(EC_projects!C214,municipalities!C:C,0),0),"unknown")</f>
        <v>GM0246</v>
      </c>
      <c r="E214" t="str">
        <f>EC_projects_original!D214</f>
        <v>Heerde</v>
      </c>
      <c r="F214" t="str">
        <f>EC_projects_original!E214</f>
        <v>HeerdeEnergiek/ Heerde op Rozen I (4 daken)</v>
      </c>
      <c r="G214" t="str">
        <f>EC_projects_original!G214</f>
        <v>realized</v>
      </c>
      <c r="H214">
        <f>EC_projects_original!H214</f>
        <v>2019</v>
      </c>
      <c r="I214" t="str">
        <f>EC_projects_original!I214</f>
        <v>PV</v>
      </c>
      <c r="J214" t="str">
        <f>EC_projects_original!J214</f>
        <v>rooftop</v>
      </c>
      <c r="K214" t="str">
        <f>EC_projects_original!K214</f>
        <v>lokale coöperatie</v>
      </c>
      <c r="L214" t="str">
        <f>EC_projects_original!L214</f>
        <v>Heerde Energiek</v>
      </c>
      <c r="M214">
        <f>EC_projects_original!P214</f>
        <v>271.5</v>
      </c>
      <c r="N214">
        <f>EC_projects_original!R214</f>
        <v>1</v>
      </c>
    </row>
    <row r="215" spans="1:14" x14ac:dyDescent="0.25">
      <c r="A215" t="str">
        <f>EC_projects_original!A215</f>
        <v>Gelderland</v>
      </c>
      <c r="B215" t="str">
        <f>EC_projects_original!B215</f>
        <v>Cleantech regio</v>
      </c>
      <c r="C215" t="str">
        <f>EC_projects_original!C215</f>
        <v>Heerde</v>
      </c>
      <c r="D215" t="str" cm="1">
        <f t="array" ref="D215">_xlfn.IFNA(INDEX(municipalities!B:B, MATCH(EC_projects!C215,municipalities!C:C,0),0),"unknown")</f>
        <v>GM0246</v>
      </c>
      <c r="E215" t="str">
        <f>EC_projects_original!D215</f>
        <v>Wapenveld</v>
      </c>
      <c r="F215" t="str">
        <f>EC_projects_original!E215</f>
        <v>HeerdeEnergiek/ Heerde op Rozen II HoR2F - Luchtenberg</v>
      </c>
      <c r="G215" t="str">
        <f>EC_projects_original!G215</f>
        <v>realized</v>
      </c>
      <c r="H215">
        <f>EC_projects_original!H215</f>
        <v>2022</v>
      </c>
      <c r="I215" t="str">
        <f>EC_projects_original!I215</f>
        <v>PV</v>
      </c>
      <c r="J215" t="str">
        <f>EC_projects_original!J215</f>
        <v>rooftop</v>
      </c>
      <c r="K215" t="str">
        <f>EC_projects_original!K215</f>
        <v>lokale coöperatie</v>
      </c>
      <c r="L215" t="str">
        <f>EC_projects_original!L215</f>
        <v>Heerde Energiek</v>
      </c>
      <c r="M215">
        <f>EC_projects_original!P215</f>
        <v>75</v>
      </c>
      <c r="N215">
        <f>EC_projects_original!R215</f>
        <v>1</v>
      </c>
    </row>
    <row r="216" spans="1:14" x14ac:dyDescent="0.25">
      <c r="A216" t="str">
        <f>EC_projects_original!A216</f>
        <v>Gelderland</v>
      </c>
      <c r="B216" t="str">
        <f>EC_projects_original!B216</f>
        <v>Arnhem/ Nijmegen</v>
      </c>
      <c r="C216" t="str">
        <f>EC_projects_original!C216</f>
        <v>Heumen</v>
      </c>
      <c r="D216" t="str" cm="1">
        <f t="array" ref="D216">_xlfn.IFNA(INDEX(municipalities!B:B, MATCH(EC_projects!C216,municipalities!C:C,0),0),"unknown")</f>
        <v>GM0252</v>
      </c>
      <c r="E216" t="str">
        <f>EC_projects_original!D216</f>
        <v>Malden</v>
      </c>
      <c r="F216" t="str">
        <f>EC_projects_original!E216</f>
        <v xml:space="preserve">EnergiekHeumen/ zonnedak Heumen I &amp; II Gemeentewerf, bedrijf </v>
      </c>
      <c r="G216" t="str">
        <f>EC_projects_original!G216</f>
        <v>realized</v>
      </c>
      <c r="H216">
        <f>EC_projects_original!H216</f>
        <v>2020</v>
      </c>
      <c r="I216" t="str">
        <f>EC_projects_original!I216</f>
        <v>PV</v>
      </c>
      <c r="J216" t="str">
        <f>EC_projects_original!J216</f>
        <v>rooftop</v>
      </c>
      <c r="K216" t="str">
        <f>EC_projects_original!K216</f>
        <v>lokale coöperatie</v>
      </c>
      <c r="L216" t="str">
        <f>EC_projects_original!L216</f>
        <v>Energiek Heumen</v>
      </c>
      <c r="M216">
        <f>EC_projects_original!P216</f>
        <v>112.22500000000001</v>
      </c>
      <c r="N216">
        <f>EC_projects_original!R216</f>
        <v>1</v>
      </c>
    </row>
    <row r="217" spans="1:14" x14ac:dyDescent="0.25">
      <c r="A217" t="str">
        <f>EC_projects_original!A217</f>
        <v>Gelderland</v>
      </c>
      <c r="B217" t="str">
        <f>EC_projects_original!B217</f>
        <v>Arnhem/ Nijmegen</v>
      </c>
      <c r="C217" t="str">
        <f>EC_projects_original!C217</f>
        <v>Lingewaard</v>
      </c>
      <c r="D217" t="str" cm="1">
        <f t="array" ref="D217">_xlfn.IFNA(INDEX(municipalities!B:B, MATCH(EC_projects!C217,municipalities!C:C,0),0),"unknown")</f>
        <v>GM1705</v>
      </c>
      <c r="E217" t="str">
        <f>EC_projects_original!D217</f>
        <v>Lingewaard</v>
      </c>
      <c r="F217" t="str">
        <f>EC_projects_original!E217</f>
        <v>LingewaardEnergie/ zonnedak IKC De Regenboog</v>
      </c>
      <c r="G217" t="str">
        <f>EC_projects_original!G217</f>
        <v>realized</v>
      </c>
      <c r="H217">
        <f>EC_projects_original!H217</f>
        <v>2019</v>
      </c>
      <c r="I217" t="str">
        <f>EC_projects_original!I217</f>
        <v>PV</v>
      </c>
      <c r="J217" t="str">
        <f>EC_projects_original!J217</f>
        <v>rooftop</v>
      </c>
      <c r="K217" t="str">
        <f>EC_projects_original!K217</f>
        <v>lokale coöperatie</v>
      </c>
      <c r="L217" t="str">
        <f>EC_projects_original!L217</f>
        <v>LingewaardEnergie</v>
      </c>
      <c r="M217">
        <f>EC_projects_original!P217</f>
        <v>64.8</v>
      </c>
      <c r="N217">
        <f>EC_projects_original!R217</f>
        <v>1</v>
      </c>
    </row>
    <row r="218" spans="1:14" x14ac:dyDescent="0.25">
      <c r="A218" t="str">
        <f>EC_projects_original!A218</f>
        <v>Gelderland</v>
      </c>
      <c r="B218" t="str">
        <f>EC_projects_original!B218</f>
        <v>Cleantech regio</v>
      </c>
      <c r="C218" t="str">
        <f>EC_projects_original!C218</f>
        <v>Lochem</v>
      </c>
      <c r="D218" t="str" cm="1">
        <f t="array" ref="D218">_xlfn.IFNA(INDEX(municipalities!B:B, MATCH(EC_projects!C218,municipalities!C:C,0),0),"unknown")</f>
        <v>GM0262</v>
      </c>
      <c r="E218" t="str">
        <f>EC_projects_original!D218</f>
        <v>Lochem</v>
      </c>
      <c r="F218" t="str">
        <f>EC_projects_original!E218</f>
        <v>LochemEnergie/ dak gemeentehuis</v>
      </c>
      <c r="G218" t="str">
        <f>EC_projects_original!G218</f>
        <v>realized</v>
      </c>
      <c r="H218">
        <f>EC_projects_original!H218</f>
        <v>2013</v>
      </c>
      <c r="I218" t="str">
        <f>EC_projects_original!I218</f>
        <v>PV</v>
      </c>
      <c r="J218" t="str">
        <f>EC_projects_original!J218</f>
        <v>rooftop</v>
      </c>
      <c r="K218" t="str">
        <f>EC_projects_original!K218</f>
        <v>lokale coöperatie</v>
      </c>
      <c r="L218" t="str">
        <f>EC_projects_original!L218</f>
        <v>LochemEnergie</v>
      </c>
      <c r="M218">
        <f>EC_projects_original!P218</f>
        <v>52</v>
      </c>
      <c r="N218">
        <f>EC_projects_original!R218</f>
        <v>1</v>
      </c>
    </row>
    <row r="219" spans="1:14" x14ac:dyDescent="0.25">
      <c r="A219" t="str">
        <f>EC_projects_original!A219</f>
        <v>Gelderland</v>
      </c>
      <c r="B219" t="str">
        <f>EC_projects_original!B219</f>
        <v>Cleantech regio</v>
      </c>
      <c r="C219" t="str">
        <f>EC_projects_original!C219</f>
        <v>Lochem</v>
      </c>
      <c r="D219" t="str" cm="1">
        <f t="array" ref="D219">_xlfn.IFNA(INDEX(municipalities!B:B, MATCH(EC_projects!C219,municipalities!C:C,0),0),"unknown")</f>
        <v>GM0262</v>
      </c>
      <c r="E219" t="str">
        <f>EC_projects_original!D219</f>
        <v>Lochem</v>
      </c>
      <c r="F219" t="str">
        <f>EC_projects_original!E219</f>
        <v>LochemEnergie/ dak Safan Darley 1</v>
      </c>
      <c r="G219" t="str">
        <f>EC_projects_original!G219</f>
        <v>realized</v>
      </c>
      <c r="H219">
        <f>EC_projects_original!H219</f>
        <v>2015</v>
      </c>
      <c r="I219" t="str">
        <f>EC_projects_original!I219</f>
        <v>PV</v>
      </c>
      <c r="J219" t="str">
        <f>EC_projects_original!J219</f>
        <v>rooftop</v>
      </c>
      <c r="K219" t="str">
        <f>EC_projects_original!K219</f>
        <v>lokale coöperatie</v>
      </c>
      <c r="L219" t="str">
        <f>EC_projects_original!L219</f>
        <v>LochemEnergie</v>
      </c>
      <c r="M219">
        <f>EC_projects_original!P219</f>
        <v>53.3</v>
      </c>
      <c r="N219">
        <f>EC_projects_original!R219</f>
        <v>1</v>
      </c>
    </row>
    <row r="220" spans="1:14" x14ac:dyDescent="0.25">
      <c r="A220" t="str">
        <f>EC_projects_original!A220</f>
        <v>Gelderland</v>
      </c>
      <c r="B220" t="str">
        <f>EC_projects_original!B220</f>
        <v>Cleantech regio</v>
      </c>
      <c r="C220" t="str">
        <f>EC_projects_original!C220</f>
        <v>Lochem</v>
      </c>
      <c r="D220" t="str" cm="1">
        <f t="array" ref="D220">_xlfn.IFNA(INDEX(municipalities!B:B, MATCH(EC_projects!C220,municipalities!C:C,0),0),"unknown")</f>
        <v>GM0262</v>
      </c>
      <c r="E220" t="str">
        <f>EC_projects_original!D220</f>
        <v>Lochem</v>
      </c>
      <c r="F220" t="str">
        <f>EC_projects_original!E220</f>
        <v>LochemEnergie/ dak WILA 1</v>
      </c>
      <c r="G220" t="str">
        <f>EC_projects_original!G220</f>
        <v>realized</v>
      </c>
      <c r="H220">
        <f>EC_projects_original!H220</f>
        <v>2014</v>
      </c>
      <c r="I220" t="str">
        <f>EC_projects_original!I220</f>
        <v>PV</v>
      </c>
      <c r="J220" t="str">
        <f>EC_projects_original!J220</f>
        <v>rooftop</v>
      </c>
      <c r="K220" t="str">
        <f>EC_projects_original!K220</f>
        <v>lokale coöperatie</v>
      </c>
      <c r="L220" t="str">
        <f>EC_projects_original!L220</f>
        <v>LochemEnergie</v>
      </c>
      <c r="M220">
        <f>EC_projects_original!P220</f>
        <v>33.799999999999997</v>
      </c>
      <c r="N220">
        <f>EC_projects_original!R220</f>
        <v>1</v>
      </c>
    </row>
    <row r="221" spans="1:14" x14ac:dyDescent="0.25">
      <c r="A221" t="str">
        <f>EC_projects_original!A221</f>
        <v>Gelderland</v>
      </c>
      <c r="B221" t="str">
        <f>EC_projects_original!B221</f>
        <v>Cleantech regio</v>
      </c>
      <c r="C221" t="str">
        <f>EC_projects_original!C221</f>
        <v>Lochem</v>
      </c>
      <c r="D221" t="str" cm="1">
        <f t="array" ref="D221">_xlfn.IFNA(INDEX(municipalities!B:B, MATCH(EC_projects!C221,municipalities!C:C,0),0),"unknown")</f>
        <v>GM0262</v>
      </c>
      <c r="E221" t="str">
        <f>EC_projects_original!D221</f>
        <v>Lochem</v>
      </c>
      <c r="F221" t="str">
        <f>EC_projects_original!E221</f>
        <v>LochemEnergie/ huurwoningen Ijsseldal Wonen (2015)</v>
      </c>
      <c r="G221" t="str">
        <f>EC_projects_original!G221</f>
        <v>realized</v>
      </c>
      <c r="H221">
        <f>EC_projects_original!H221</f>
        <v>2015</v>
      </c>
      <c r="I221" t="str">
        <f>EC_projects_original!I221</f>
        <v>PV</v>
      </c>
      <c r="J221" t="str">
        <f>EC_projects_original!J221</f>
        <v>rooftop</v>
      </c>
      <c r="K221" t="str">
        <f>EC_projects_original!K221</f>
        <v>lokale coöperatie</v>
      </c>
      <c r="L221" t="str">
        <f>EC_projects_original!L221</f>
        <v>LochemEnergie</v>
      </c>
      <c r="M221">
        <f>EC_projects_original!P221</f>
        <v>5.2</v>
      </c>
      <c r="N221">
        <f>EC_projects_original!R221</f>
        <v>0</v>
      </c>
    </row>
    <row r="222" spans="1:14" x14ac:dyDescent="0.25">
      <c r="A222" t="str">
        <f>EC_projects_original!A222</f>
        <v>Gelderland</v>
      </c>
      <c r="B222" t="str">
        <f>EC_projects_original!B222</f>
        <v>Cleantech regio</v>
      </c>
      <c r="C222" t="str">
        <f>EC_projects_original!C222</f>
        <v>Lochem</v>
      </c>
      <c r="D222" t="str" cm="1">
        <f t="array" ref="D222">_xlfn.IFNA(INDEX(municipalities!B:B, MATCH(EC_projects!C222,municipalities!C:C,0),0),"unknown")</f>
        <v>GM0262</v>
      </c>
      <c r="E222" t="str">
        <f>EC_projects_original!D222</f>
        <v>Lochem</v>
      </c>
      <c r="F222" t="str">
        <f>EC_projects_original!E222</f>
        <v>LochemEnergie/ huurwoningen Viverion en Ijsseldal Wonen</v>
      </c>
      <c r="G222" t="str">
        <f>EC_projects_original!G222</f>
        <v>realized</v>
      </c>
      <c r="H222">
        <f>EC_projects_original!H222</f>
        <v>2017</v>
      </c>
      <c r="I222" t="str">
        <f>EC_projects_original!I222</f>
        <v>PV</v>
      </c>
      <c r="J222" t="str">
        <f>EC_projects_original!J222</f>
        <v>rooftop</v>
      </c>
      <c r="K222" t="str">
        <f>EC_projects_original!K222</f>
        <v>lokale coöperatie</v>
      </c>
      <c r="L222" t="str">
        <f>EC_projects_original!L222</f>
        <v>LochemEnergie</v>
      </c>
      <c r="M222">
        <f>EC_projects_original!P222</f>
        <v>161.19999999999999</v>
      </c>
      <c r="N222">
        <f>EC_projects_original!R222</f>
        <v>1</v>
      </c>
    </row>
    <row r="223" spans="1:14" x14ac:dyDescent="0.25">
      <c r="A223" t="str">
        <f>EC_projects_original!A223</f>
        <v>Gelderland</v>
      </c>
      <c r="B223" t="str">
        <f>EC_projects_original!B223</f>
        <v>Cleantech regio</v>
      </c>
      <c r="C223" t="str">
        <f>EC_projects_original!C223</f>
        <v>Lochem</v>
      </c>
      <c r="D223" t="str" cm="1">
        <f t="array" ref="D223">_xlfn.IFNA(INDEX(municipalities!B:B, MATCH(EC_projects!C223,municipalities!C:C,0),0),"unknown")</f>
        <v>GM0262</v>
      </c>
      <c r="E223" t="str">
        <f>EC_projects_original!D223</f>
        <v>Lochem</v>
      </c>
      <c r="F223" t="str">
        <f>EC_projects_original!E223</f>
        <v>LochemEnergie/ Zon op school Vullerschool</v>
      </c>
      <c r="G223" t="str">
        <f>EC_projects_original!G223</f>
        <v>realized</v>
      </c>
      <c r="H223">
        <f>EC_projects_original!H223</f>
        <v>2015</v>
      </c>
      <c r="I223" t="str">
        <f>EC_projects_original!I223</f>
        <v>PV</v>
      </c>
      <c r="J223" t="str">
        <f>EC_projects_original!J223</f>
        <v>rooftop</v>
      </c>
      <c r="K223" t="str">
        <f>EC_projects_original!K223</f>
        <v>lokale coöperatie</v>
      </c>
      <c r="L223" t="str">
        <f>EC_projects_original!L223</f>
        <v>LochemEnergie</v>
      </c>
      <c r="M223">
        <f>EC_projects_original!P223</f>
        <v>21.84</v>
      </c>
      <c r="N223">
        <f>EC_projects_original!R223</f>
        <v>1</v>
      </c>
    </row>
    <row r="224" spans="1:14" x14ac:dyDescent="0.25">
      <c r="A224" t="str">
        <f>EC_projects_original!A224</f>
        <v>Gelderland</v>
      </c>
      <c r="B224" t="str">
        <f>EC_projects_original!B224</f>
        <v>Cleantech regio</v>
      </c>
      <c r="C224" t="str">
        <f>EC_projects_original!C224</f>
        <v>Lochem</v>
      </c>
      <c r="D224" t="str" cm="1">
        <f t="array" ref="D224">_xlfn.IFNA(INDEX(municipalities!B:B, MATCH(EC_projects!C224,municipalities!C:C,0),0),"unknown")</f>
        <v>GM0262</v>
      </c>
      <c r="E224" t="str">
        <f>EC_projects_original!D224</f>
        <v>Lochem</v>
      </c>
      <c r="F224" t="str">
        <f>EC_projects_original!E224</f>
        <v xml:space="preserve">LochemEnergie/ Zon op St Josefkerk </v>
      </c>
      <c r="G224" t="str">
        <f>EC_projects_original!G224</f>
        <v>realized</v>
      </c>
      <c r="H224">
        <f>EC_projects_original!H224</f>
        <v>2019</v>
      </c>
      <c r="I224" t="str">
        <f>EC_projects_original!I224</f>
        <v>PV</v>
      </c>
      <c r="J224" t="str">
        <f>EC_projects_original!J224</f>
        <v>rooftop</v>
      </c>
      <c r="K224" t="str">
        <f>EC_projects_original!K224</f>
        <v>lokale coöperatie</v>
      </c>
      <c r="L224" t="str">
        <f>EC_projects_original!L224</f>
        <v>LochemEnergie</v>
      </c>
      <c r="M224">
        <f>EC_projects_original!P224</f>
        <v>60.39</v>
      </c>
      <c r="N224">
        <f>EC_projects_original!R224</f>
        <v>1</v>
      </c>
    </row>
    <row r="225" spans="1:14" x14ac:dyDescent="0.25">
      <c r="A225" t="str">
        <f>EC_projects_original!A225</f>
        <v>Gelderland</v>
      </c>
      <c r="B225" t="str">
        <f>EC_projects_original!B225</f>
        <v>Cleantech regio</v>
      </c>
      <c r="C225" t="str">
        <f>EC_projects_original!C225</f>
        <v>Lochem</v>
      </c>
      <c r="D225" t="str" cm="1">
        <f t="array" ref="D225">_xlfn.IFNA(INDEX(municipalities!B:B, MATCH(EC_projects!C225,municipalities!C:C,0),0),"unknown")</f>
        <v>GM0262</v>
      </c>
      <c r="E225" t="str">
        <f>EC_projects_original!D225</f>
        <v>Lochem</v>
      </c>
      <c r="F225" t="str">
        <f>EC_projects_original!E225</f>
        <v>LochemEnergie/ zonnedak Boschloo</v>
      </c>
      <c r="G225" t="str">
        <f>EC_projects_original!G225</f>
        <v>realized</v>
      </c>
      <c r="H225">
        <f>EC_projects_original!H225</f>
        <v>2020</v>
      </c>
      <c r="I225" t="str">
        <f>EC_projects_original!I225</f>
        <v>PV</v>
      </c>
      <c r="J225" t="str">
        <f>EC_projects_original!J225</f>
        <v>rooftop</v>
      </c>
      <c r="K225" t="str">
        <f>EC_projects_original!K225</f>
        <v>lokale coöperatie</v>
      </c>
      <c r="L225" t="str">
        <f>EC_projects_original!L225</f>
        <v>LochemEnergie</v>
      </c>
      <c r="M225">
        <f>EC_projects_original!P225</f>
        <v>67</v>
      </c>
      <c r="N225">
        <f>EC_projects_original!R225</f>
        <v>1</v>
      </c>
    </row>
    <row r="226" spans="1:14" x14ac:dyDescent="0.25">
      <c r="A226" t="str">
        <f>EC_projects_original!A226</f>
        <v>Gelderland</v>
      </c>
      <c r="B226" t="str">
        <f>EC_projects_original!B226</f>
        <v>Cleantech regio</v>
      </c>
      <c r="C226" t="str">
        <f>EC_projects_original!C226</f>
        <v>Lochem</v>
      </c>
      <c r="D226" t="str" cm="1">
        <f t="array" ref="D226">_xlfn.IFNA(INDEX(municipalities!B:B, MATCH(EC_projects!C226,municipalities!C:C,0),0),"unknown")</f>
        <v>GM0262</v>
      </c>
      <c r="E226" t="str">
        <f>EC_projects_original!D226</f>
        <v>Lochem</v>
      </c>
      <c r="F226" t="str">
        <f>EC_projects_original!E226</f>
        <v>LochemEnergie/ zonnedak Safan Darley 2</v>
      </c>
      <c r="G226" t="str">
        <f>EC_projects_original!G226</f>
        <v>realized</v>
      </c>
      <c r="H226">
        <f>EC_projects_original!H226</f>
        <v>2018</v>
      </c>
      <c r="I226" t="str">
        <f>EC_projects_original!I226</f>
        <v>PV</v>
      </c>
      <c r="J226" t="str">
        <f>EC_projects_original!J226</f>
        <v>rooftop</v>
      </c>
      <c r="K226" t="str">
        <f>EC_projects_original!K226</f>
        <v>lokale coöperatie</v>
      </c>
      <c r="L226" t="str">
        <f>EC_projects_original!L226</f>
        <v>LochemEnergie</v>
      </c>
      <c r="M226">
        <f>EC_projects_original!P226</f>
        <v>56.999999999999993</v>
      </c>
      <c r="N226">
        <f>EC_projects_original!R226</f>
        <v>1</v>
      </c>
    </row>
    <row r="227" spans="1:14" x14ac:dyDescent="0.25">
      <c r="A227" t="str">
        <f>EC_projects_original!A227</f>
        <v>Gelderland</v>
      </c>
      <c r="B227" t="str">
        <f>EC_projects_original!B227</f>
        <v>Cleantech regio</v>
      </c>
      <c r="C227" t="str">
        <f>EC_projects_original!C227</f>
        <v>Lochem</v>
      </c>
      <c r="D227" t="str" cm="1">
        <f t="array" ref="D227">_xlfn.IFNA(INDEX(municipalities!B:B, MATCH(EC_projects!C227,municipalities!C:C,0),0),"unknown")</f>
        <v>GM0262</v>
      </c>
      <c r="E227" t="str">
        <f>EC_projects_original!D227</f>
        <v>Kring van Dorth</v>
      </c>
      <c r="F227" t="str">
        <f>EC_projects_original!E227</f>
        <v>LochemEnergie/ zonnedak Stal de Schoolt</v>
      </c>
      <c r="G227" t="str">
        <f>EC_projects_original!G227</f>
        <v>realized</v>
      </c>
      <c r="H227">
        <f>EC_projects_original!H227</f>
        <v>2022</v>
      </c>
      <c r="I227" t="str">
        <f>EC_projects_original!I227</f>
        <v>PV</v>
      </c>
      <c r="J227" t="str">
        <f>EC_projects_original!J227</f>
        <v>rooftop</v>
      </c>
      <c r="K227" t="str">
        <f>EC_projects_original!K227</f>
        <v>lokale coöperatie</v>
      </c>
      <c r="L227" t="str">
        <f>EC_projects_original!L227</f>
        <v>LochemEnergie</v>
      </c>
      <c r="M227">
        <f>EC_projects_original!P227</f>
        <v>75</v>
      </c>
      <c r="N227">
        <f>EC_projects_original!R227</f>
        <v>1</v>
      </c>
    </row>
    <row r="228" spans="1:14" x14ac:dyDescent="0.25">
      <c r="A228" t="str">
        <f>EC_projects_original!A228</f>
        <v>Gelderland</v>
      </c>
      <c r="B228" t="str">
        <f>EC_projects_original!B228</f>
        <v>Cleantech regio</v>
      </c>
      <c r="C228" t="str">
        <f>EC_projects_original!C228</f>
        <v>Lochem</v>
      </c>
      <c r="D228" t="str" cm="1">
        <f t="array" ref="D228">_xlfn.IFNA(INDEX(municipalities!B:B, MATCH(EC_projects!C228,municipalities!C:C,0),0),"unknown")</f>
        <v>GM0262</v>
      </c>
      <c r="E228" t="str">
        <f>EC_projects_original!D228</f>
        <v>Barchem</v>
      </c>
      <c r="F228" t="str">
        <f>EC_projects_original!E228</f>
        <v>LochemEnergie/ zonnedak Zon op 't Onderschoer</v>
      </c>
      <c r="G228" t="str">
        <f>EC_projects_original!G228</f>
        <v>realized</v>
      </c>
      <c r="H228">
        <f>EC_projects_original!H228</f>
        <v>2021</v>
      </c>
      <c r="I228" t="str">
        <f>EC_projects_original!I228</f>
        <v>PV</v>
      </c>
      <c r="J228" t="str">
        <f>EC_projects_original!J228</f>
        <v>rooftop</v>
      </c>
      <c r="K228" t="str">
        <f>EC_projects_original!K228</f>
        <v>lokale coöperatie</v>
      </c>
      <c r="L228" t="str">
        <f>EC_projects_original!L228</f>
        <v>LochemEnergie</v>
      </c>
      <c r="M228">
        <f>EC_projects_original!P228</f>
        <v>78</v>
      </c>
      <c r="N228">
        <f>EC_projects_original!R228</f>
        <v>1</v>
      </c>
    </row>
    <row r="229" spans="1:14" x14ac:dyDescent="0.25">
      <c r="A229" t="str">
        <f>EC_projects_original!A229</f>
        <v>Gelderland</v>
      </c>
      <c r="B229" t="str">
        <f>EC_projects_original!B229</f>
        <v>Rivierenland</v>
      </c>
      <c r="C229" t="str">
        <f>EC_projects_original!C229</f>
        <v>Maasdriel</v>
      </c>
      <c r="D229" t="str" cm="1">
        <f t="array" ref="D229">_xlfn.IFNA(INDEX(municipalities!B:B, MATCH(EC_projects!C229,municipalities!C:C,0),0),"unknown")</f>
        <v>GM0263</v>
      </c>
      <c r="E229" t="str">
        <f>EC_projects_original!D229</f>
        <v>Hedel</v>
      </c>
      <c r="F229" t="str">
        <f>EC_projects_original!E229</f>
        <v>Bommelerwaar/ zonnedak Annaweg Hedel</v>
      </c>
      <c r="G229" t="str">
        <f>EC_projects_original!G229</f>
        <v>realized</v>
      </c>
      <c r="H229">
        <f>EC_projects_original!H229</f>
        <v>2020</v>
      </c>
      <c r="I229" t="str">
        <f>EC_projects_original!I229</f>
        <v>PV</v>
      </c>
      <c r="J229" t="str">
        <f>EC_projects_original!J229</f>
        <v>rooftop</v>
      </c>
      <c r="K229" t="str">
        <f>EC_projects_original!K229</f>
        <v>lokale coöperatie</v>
      </c>
      <c r="L229" t="str">
        <f>EC_projects_original!L229</f>
        <v>Bommelerwaar</v>
      </c>
      <c r="M229">
        <f>EC_projects_original!P229</f>
        <v>125.55</v>
      </c>
      <c r="N229">
        <f>EC_projects_original!R229</f>
        <v>1</v>
      </c>
    </row>
    <row r="230" spans="1:14" x14ac:dyDescent="0.25">
      <c r="A230" t="str">
        <f>EC_projects_original!A230</f>
        <v>Gelderland</v>
      </c>
      <c r="B230" t="str">
        <f>EC_projects_original!B230</f>
        <v>Rivierenland</v>
      </c>
      <c r="C230" t="str">
        <f>EC_projects_original!C230</f>
        <v>Maasdriel</v>
      </c>
      <c r="D230" t="str" cm="1">
        <f t="array" ref="D230">_xlfn.IFNA(INDEX(municipalities!B:B, MATCH(EC_projects!C230,municipalities!C:C,0),0),"unknown")</f>
        <v>GM0263</v>
      </c>
      <c r="E230" t="str">
        <f>EC_projects_original!D230</f>
        <v>Rossum</v>
      </c>
      <c r="F230" t="str">
        <f>EC_projects_original!E230</f>
        <v>Bommelerwaar/ zonnedak De Bogerd</v>
      </c>
      <c r="G230" t="str">
        <f>EC_projects_original!G230</f>
        <v>realized</v>
      </c>
      <c r="H230">
        <f>EC_projects_original!H230</f>
        <v>2020</v>
      </c>
      <c r="I230" t="str">
        <f>EC_projects_original!I230</f>
        <v>PV</v>
      </c>
      <c r="J230" t="str">
        <f>EC_projects_original!J230</f>
        <v>rooftop</v>
      </c>
      <c r="K230" t="str">
        <f>EC_projects_original!K230</f>
        <v>lokale coöperatie</v>
      </c>
      <c r="L230" t="str">
        <f>EC_projects_original!L230</f>
        <v>Bommelerwaar</v>
      </c>
      <c r="M230">
        <f>EC_projects_original!P230</f>
        <v>131.625</v>
      </c>
      <c r="N230">
        <f>EC_projects_original!R230</f>
        <v>1</v>
      </c>
    </row>
    <row r="231" spans="1:14" x14ac:dyDescent="0.25">
      <c r="A231" t="str">
        <f>EC_projects_original!A231</f>
        <v>Gelderland</v>
      </c>
      <c r="B231" t="str">
        <f>EC_projects_original!B231</f>
        <v>Achterhoek</v>
      </c>
      <c r="C231" t="str">
        <f>EC_projects_original!C231</f>
        <v>Montferland</v>
      </c>
      <c r="D231" t="str" cm="1">
        <f t="array" ref="D231">_xlfn.IFNA(INDEX(municipalities!B:B, MATCH(EC_projects!C231,municipalities!C:C,0),0),"unknown")</f>
        <v>GM1955</v>
      </c>
      <c r="E231" t="str">
        <f>EC_projects_original!D231</f>
        <v>Didam</v>
      </c>
      <c r="F231" t="str">
        <f>EC_projects_original!E231</f>
        <v>EMK Montferland/  Diemse Zon Singel Didam</v>
      </c>
      <c r="G231" t="str">
        <f>EC_projects_original!G231</f>
        <v>realized</v>
      </c>
      <c r="H231">
        <f>EC_projects_original!H231</f>
        <v>2019</v>
      </c>
      <c r="I231" t="str">
        <f>EC_projects_original!I231</f>
        <v>PV</v>
      </c>
      <c r="J231" t="str">
        <f>EC_projects_original!J231</f>
        <v>rooftop</v>
      </c>
      <c r="K231" t="str">
        <f>EC_projects_original!K231</f>
        <v>lokale coöperatie</v>
      </c>
      <c r="L231" t="str">
        <f>EC_projects_original!L231</f>
        <v>EC Montferland Klimaatneutraal</v>
      </c>
      <c r="M231">
        <f>EC_projects_original!P231</f>
        <v>38.675000000000004</v>
      </c>
      <c r="N231">
        <f>EC_projects_original!R231</f>
        <v>1</v>
      </c>
    </row>
    <row r="232" spans="1:14" x14ac:dyDescent="0.25">
      <c r="A232" t="str">
        <f>EC_projects_original!A232</f>
        <v>Gelderland</v>
      </c>
      <c r="B232" t="str">
        <f>EC_projects_original!B232</f>
        <v>Achterhoek</v>
      </c>
      <c r="C232" t="str">
        <f>EC_projects_original!C232</f>
        <v>Montferland</v>
      </c>
      <c r="D232" t="str" cm="1">
        <f t="array" ref="D232">_xlfn.IFNA(INDEX(municipalities!B:B, MATCH(EC_projects!C232,municipalities!C:C,0),0),"unknown")</f>
        <v>GM1955</v>
      </c>
      <c r="E232" t="str">
        <f>EC_projects_original!D232</f>
        <v>Didam</v>
      </c>
      <c r="F232" t="str">
        <f>EC_projects_original!E232</f>
        <v>EMK Montferland/ Diemse Zon dak 3 Lockhorststraat</v>
      </c>
      <c r="G232" t="str">
        <f>EC_projects_original!G232</f>
        <v>realized</v>
      </c>
      <c r="H232">
        <f>EC_projects_original!H232</f>
        <v>2020</v>
      </c>
      <c r="I232" t="str">
        <f>EC_projects_original!I232</f>
        <v>PV</v>
      </c>
      <c r="J232" t="str">
        <f>EC_projects_original!J232</f>
        <v>rooftop</v>
      </c>
      <c r="K232" t="str">
        <f>EC_projects_original!K232</f>
        <v>lokale coöperatie</v>
      </c>
      <c r="L232" t="str">
        <f>EC_projects_original!L232</f>
        <v>EC Montferland Klimaatneutraal</v>
      </c>
      <c r="M232">
        <f>EC_projects_original!P232</f>
        <v>65</v>
      </c>
      <c r="N232">
        <f>EC_projects_original!R232</f>
        <v>1</v>
      </c>
    </row>
    <row r="233" spans="1:14" x14ac:dyDescent="0.25">
      <c r="A233" t="str">
        <f>EC_projects_original!A233</f>
        <v>Gelderland</v>
      </c>
      <c r="B233" t="str">
        <f>EC_projects_original!B233</f>
        <v>Achterhoek</v>
      </c>
      <c r="C233" t="str">
        <f>EC_projects_original!C233</f>
        <v>Montferland</v>
      </c>
      <c r="D233" t="str" cm="1">
        <f t="array" ref="D233">_xlfn.IFNA(INDEX(municipalities!B:B, MATCH(EC_projects!C233,municipalities!C:C,0),0),"unknown")</f>
        <v>GM1955</v>
      </c>
      <c r="E233" t="str">
        <f>EC_projects_original!D233</f>
        <v>Didam</v>
      </c>
      <c r="F233" t="str">
        <f>EC_projects_original!E233</f>
        <v>EMK Montferland/ Diemse Zon Ludgerusstraat</v>
      </c>
      <c r="G233" t="str">
        <f>EC_projects_original!G233</f>
        <v>realized</v>
      </c>
      <c r="H233">
        <f>EC_projects_original!H233</f>
        <v>2019</v>
      </c>
      <c r="I233" t="str">
        <f>EC_projects_original!I233</f>
        <v>PV</v>
      </c>
      <c r="J233" t="str">
        <f>EC_projects_original!J233</f>
        <v>rooftop</v>
      </c>
      <c r="K233" t="str">
        <f>EC_projects_original!K233</f>
        <v>lokale coöperatie</v>
      </c>
      <c r="L233" t="str">
        <f>EC_projects_original!L233</f>
        <v>EC Montferland Klimaatneutraal</v>
      </c>
      <c r="M233">
        <f>EC_projects_original!P233</f>
        <v>65</v>
      </c>
      <c r="N233">
        <f>EC_projects_original!R233</f>
        <v>1</v>
      </c>
    </row>
    <row r="234" spans="1:14" x14ac:dyDescent="0.25">
      <c r="A234" t="str">
        <f>EC_projects_original!A234</f>
        <v>Gelderland</v>
      </c>
      <c r="B234" t="str">
        <f>EC_projects_original!B234</f>
        <v>Achterhoek</v>
      </c>
      <c r="C234" t="str">
        <f>EC_projects_original!C234</f>
        <v>Montferland</v>
      </c>
      <c r="D234" t="str" cm="1">
        <f t="array" ref="D234">_xlfn.IFNA(INDEX(municipalities!B:B, MATCH(EC_projects!C234,municipalities!C:C,0),0),"unknown")</f>
        <v>GM1955</v>
      </c>
      <c r="E234" t="str">
        <f>EC_projects_original!D234</f>
        <v>Didam</v>
      </c>
      <c r="F234" t="str">
        <f>EC_projects_original!E234</f>
        <v>EMK Montferland/ Zonnige Boerin</v>
      </c>
      <c r="G234" t="str">
        <f>EC_projects_original!G234</f>
        <v>realized</v>
      </c>
      <c r="H234">
        <f>EC_projects_original!H234</f>
        <v>2023</v>
      </c>
      <c r="I234" t="str">
        <f>EC_projects_original!I234</f>
        <v>PV</v>
      </c>
      <c r="J234" t="str">
        <f>EC_projects_original!J234</f>
        <v>rooftop</v>
      </c>
      <c r="K234" t="str">
        <f>EC_projects_original!K234</f>
        <v>lokale coöperatie</v>
      </c>
      <c r="L234" t="str">
        <f>EC_projects_original!L234</f>
        <v>EC Montferland Klimaatneutraal</v>
      </c>
      <c r="M234">
        <f>EC_projects_original!P234</f>
        <v>99.8</v>
      </c>
      <c r="N234">
        <f>EC_projects_original!R234</f>
        <v>1</v>
      </c>
    </row>
    <row r="235" spans="1:14" x14ac:dyDescent="0.25">
      <c r="A235" t="str">
        <f>EC_projects_original!A235</f>
        <v>Gelderland</v>
      </c>
      <c r="B235" t="str">
        <f>EC_projects_original!B235</f>
        <v>Rivierenland</v>
      </c>
      <c r="C235" t="str">
        <f>EC_projects_original!C235</f>
        <v>Neder-Betuwe</v>
      </c>
      <c r="D235" t="str" cm="1">
        <f t="array" ref="D235">_xlfn.IFNA(INDEX(municipalities!B:B, MATCH(EC_projects!C235,municipalities!C:C,0),0),"unknown")</f>
        <v>GM1740</v>
      </c>
      <c r="E235" t="str">
        <f>EC_projects_original!D235</f>
        <v>Kesteren</v>
      </c>
      <c r="F235" t="str">
        <f>EC_projects_original!E235</f>
        <v>Greencrowd/ brandweer kazernes Kesteren</v>
      </c>
      <c r="G235" t="str">
        <f>EC_projects_original!G235</f>
        <v>realized</v>
      </c>
      <c r="H235">
        <f>EC_projects_original!H235</f>
        <v>2013</v>
      </c>
      <c r="I235" t="str">
        <f>EC_projects_original!I235</f>
        <v>PV</v>
      </c>
      <c r="J235" t="str">
        <f>EC_projects_original!J235</f>
        <v>rooftop</v>
      </c>
      <c r="K235" t="str">
        <f>EC_projects_original!K235</f>
        <v>participatie/ crowdfunding</v>
      </c>
      <c r="L235" t="str">
        <f>EC_projects_original!L235</f>
        <v>crowdfunding</v>
      </c>
      <c r="M235">
        <f>EC_projects_original!P235</f>
        <v>23.92</v>
      </c>
      <c r="N235">
        <f>EC_projects_original!R235</f>
        <v>0</v>
      </c>
    </row>
    <row r="236" spans="1:14" x14ac:dyDescent="0.25">
      <c r="A236" t="str">
        <f>EC_projects_original!A236</f>
        <v>Gelderland</v>
      </c>
      <c r="B236" t="str">
        <f>EC_projects_original!B236</f>
        <v>Rivierenland</v>
      </c>
      <c r="C236" t="str">
        <f>EC_projects_original!C236</f>
        <v>Neder-Betuwe</v>
      </c>
      <c r="D236" t="str" cm="1">
        <f t="array" ref="D236">_xlfn.IFNA(INDEX(municipalities!B:B, MATCH(EC_projects!C236,municipalities!C:C,0),0),"unknown")</f>
        <v>GM1740</v>
      </c>
      <c r="E236" t="str">
        <f>EC_projects_original!D236</f>
        <v>Ochten</v>
      </c>
      <c r="F236" t="str">
        <f>EC_projects_original!E236</f>
        <v>Greencrowd/ brandweer kazernes Ochten</v>
      </c>
      <c r="G236" t="str">
        <f>EC_projects_original!G236</f>
        <v>realized</v>
      </c>
      <c r="H236">
        <f>EC_projects_original!H236</f>
        <v>2013</v>
      </c>
      <c r="I236" t="str">
        <f>EC_projects_original!I236</f>
        <v>PV</v>
      </c>
      <c r="J236" t="str">
        <f>EC_projects_original!J236</f>
        <v>rooftop</v>
      </c>
      <c r="K236" t="str">
        <f>EC_projects_original!K236</f>
        <v>participatie/ crowdfunding</v>
      </c>
      <c r="L236" t="str">
        <f>EC_projects_original!L236</f>
        <v>crowdfunding</v>
      </c>
      <c r="M236">
        <f>EC_projects_original!P236</f>
        <v>14.56</v>
      </c>
      <c r="N236">
        <f>EC_projects_original!R236</f>
        <v>0</v>
      </c>
    </row>
    <row r="237" spans="1:14" x14ac:dyDescent="0.25">
      <c r="A237" t="str">
        <f>EC_projects_original!A237</f>
        <v>Gelderland</v>
      </c>
      <c r="B237" t="str">
        <f>EC_projects_original!B237</f>
        <v>Rivierenland</v>
      </c>
      <c r="C237" t="str">
        <f>EC_projects_original!C237</f>
        <v>Neder-Betuwe</v>
      </c>
      <c r="D237" t="str" cm="1">
        <f t="array" ref="D237">_xlfn.IFNA(INDEX(municipalities!B:B, MATCH(EC_projects!C237,municipalities!C:C,0),0),"unknown")</f>
        <v>GM1740</v>
      </c>
      <c r="E237" t="str">
        <f>EC_projects_original!D237</f>
        <v>Greencrowd</v>
      </c>
      <c r="F237" t="str">
        <f>EC_projects_original!E237</f>
        <v>Greencrowd/ drie basisscholen Opheusden</v>
      </c>
      <c r="G237" t="str">
        <f>EC_projects_original!G237</f>
        <v>realized</v>
      </c>
      <c r="H237">
        <f>EC_projects_original!H237</f>
        <v>2014</v>
      </c>
      <c r="I237" t="str">
        <f>EC_projects_original!I237</f>
        <v>PV</v>
      </c>
      <c r="J237" t="str">
        <f>EC_projects_original!J237</f>
        <v>rooftop</v>
      </c>
      <c r="K237" t="str">
        <f>EC_projects_original!K237</f>
        <v>participatie/ crowdfunding</v>
      </c>
      <c r="L237" t="str">
        <f>EC_projects_original!L237</f>
        <v>crowdfunding</v>
      </c>
      <c r="M237">
        <f>EC_projects_original!P237</f>
        <v>70.2</v>
      </c>
      <c r="N237">
        <f>EC_projects_original!R237</f>
        <v>0</v>
      </c>
    </row>
    <row r="238" spans="1:14" x14ac:dyDescent="0.25">
      <c r="A238" t="str">
        <f>EC_projects_original!A238</f>
        <v>Gelderland</v>
      </c>
      <c r="B238" t="str">
        <f>EC_projects_original!B238</f>
        <v>Rivierenland</v>
      </c>
      <c r="C238" t="str">
        <f>EC_projects_original!C238</f>
        <v>Neder-Betuwe</v>
      </c>
      <c r="D238" t="str" cm="1">
        <f t="array" ref="D238">_xlfn.IFNA(INDEX(municipalities!B:B, MATCH(EC_projects!C238,municipalities!C:C,0),0),"unknown")</f>
        <v>GM1740</v>
      </c>
      <c r="E238" t="str">
        <f>EC_projects_original!D238</f>
        <v>Greencrowd</v>
      </c>
      <c r="F238" t="str">
        <f>EC_projects_original!E238</f>
        <v>Greencrowd/ gemeentehuis Opheusden</v>
      </c>
      <c r="G238" t="str">
        <f>EC_projects_original!G238</f>
        <v>realized</v>
      </c>
      <c r="H238">
        <f>EC_projects_original!H238</f>
        <v>2012</v>
      </c>
      <c r="I238" t="str">
        <f>EC_projects_original!I238</f>
        <v>PV</v>
      </c>
      <c r="J238" t="str">
        <f>EC_projects_original!J238</f>
        <v>rooftop</v>
      </c>
      <c r="K238" t="str">
        <f>EC_projects_original!K238</f>
        <v>participatie/ crowdfunding</v>
      </c>
      <c r="L238" t="str">
        <f>EC_projects_original!L238</f>
        <v>crowdfunding</v>
      </c>
      <c r="M238">
        <f>EC_projects_original!P238</f>
        <v>21.32</v>
      </c>
      <c r="N238">
        <f>EC_projects_original!R238</f>
        <v>0</v>
      </c>
    </row>
    <row r="239" spans="1:14" x14ac:dyDescent="0.25">
      <c r="A239" t="str">
        <f>EC_projects_original!A239</f>
        <v>Gelderland</v>
      </c>
      <c r="B239" t="str">
        <f>EC_projects_original!B239</f>
        <v>Rivierenland</v>
      </c>
      <c r="C239" t="str">
        <f>EC_projects_original!C239</f>
        <v>Neder-Betuwe</v>
      </c>
      <c r="D239" t="str" cm="1">
        <f t="array" ref="D239">_xlfn.IFNA(INDEX(municipalities!B:B, MATCH(EC_projects!C239,municipalities!C:C,0),0),"unknown")</f>
        <v>GM1740</v>
      </c>
      <c r="E239" t="str">
        <f>EC_projects_original!D239</f>
        <v>Greencrowd</v>
      </c>
      <c r="F239" t="str">
        <f>EC_projects_original!E239</f>
        <v>Greencrowd/ gemeentehuis Opheusden (fase 2)</v>
      </c>
      <c r="G239" t="str">
        <f>EC_projects_original!G239</f>
        <v>realized</v>
      </c>
      <c r="H239">
        <f>EC_projects_original!H239</f>
        <v>2016</v>
      </c>
      <c r="I239" t="str">
        <f>EC_projects_original!I239</f>
        <v>PV</v>
      </c>
      <c r="J239" t="str">
        <f>EC_projects_original!J239</f>
        <v>rooftop</v>
      </c>
      <c r="K239" t="str">
        <f>EC_projects_original!K239</f>
        <v>participatie/ crowdfunding</v>
      </c>
      <c r="L239" t="str">
        <f>EC_projects_original!L239</f>
        <v>crowdfunding</v>
      </c>
      <c r="M239">
        <f>EC_projects_original!P239</f>
        <v>0</v>
      </c>
      <c r="N239">
        <f>EC_projects_original!R239</f>
        <v>0</v>
      </c>
    </row>
    <row r="240" spans="1:14" x14ac:dyDescent="0.25">
      <c r="A240" t="str">
        <f>EC_projects_original!A240</f>
        <v>Gelderland</v>
      </c>
      <c r="B240" t="str">
        <f>EC_projects_original!B240</f>
        <v>Rivierenland</v>
      </c>
      <c r="C240" t="str">
        <f>EC_projects_original!C240</f>
        <v>Neder-Betuwe</v>
      </c>
      <c r="D240" t="str" cm="1">
        <f t="array" ref="D240">_xlfn.IFNA(INDEX(municipalities!B:B, MATCH(EC_projects!C240,municipalities!C:C,0),0),"unknown")</f>
        <v>GM1740</v>
      </c>
      <c r="E240" t="str">
        <f>EC_projects_original!D240</f>
        <v>Dodewaard, Kesteren en Ochten</v>
      </c>
      <c r="F240" t="str">
        <f>EC_projects_original!E240</f>
        <v>Greencrowd/ sporthallen Nederbetuwe</v>
      </c>
      <c r="G240" t="str">
        <f>EC_projects_original!G240</f>
        <v>realized</v>
      </c>
      <c r="H240">
        <f>EC_projects_original!H240</f>
        <v>2014</v>
      </c>
      <c r="I240" t="str">
        <f>EC_projects_original!I240</f>
        <v>PV</v>
      </c>
      <c r="J240" t="str">
        <f>EC_projects_original!J240</f>
        <v>rooftop</v>
      </c>
      <c r="K240" t="str">
        <f>EC_projects_original!K240</f>
        <v>participatie/ crowdfunding</v>
      </c>
      <c r="L240" t="str">
        <f>EC_projects_original!L240</f>
        <v>crowdfunding</v>
      </c>
      <c r="M240">
        <f>EC_projects_original!P240</f>
        <v>123.28</v>
      </c>
      <c r="N240">
        <f>EC_projects_original!R240</f>
        <v>0</v>
      </c>
    </row>
    <row r="241" spans="1:14" x14ac:dyDescent="0.25">
      <c r="A241" t="str">
        <f>EC_projects_original!A241</f>
        <v>Gelderland</v>
      </c>
      <c r="B241" t="str">
        <f>EC_projects_original!B241</f>
        <v>Food Valley</v>
      </c>
      <c r="C241" t="str">
        <f>EC_projects_original!C241</f>
        <v>Nijkerk</v>
      </c>
      <c r="D241" t="str" cm="1">
        <f t="array" ref="D241">_xlfn.IFNA(INDEX(municipalities!B:B, MATCH(EC_projects!C241,municipalities!C:C,0),0),"unknown")</f>
        <v>GM0267</v>
      </c>
      <c r="E241">
        <f>EC_projects_original!D241</f>
        <v>0</v>
      </c>
      <c r="F241" t="str">
        <f>EC_projects_original!E241</f>
        <v>Zon op Nijkerk/ zonnedak  Emmaschool</v>
      </c>
      <c r="G241" t="str">
        <f>EC_projects_original!G241</f>
        <v>realized</v>
      </c>
      <c r="H241">
        <f>EC_projects_original!H241</f>
        <v>2019</v>
      </c>
      <c r="I241" t="str">
        <f>EC_projects_original!I241</f>
        <v>PV</v>
      </c>
      <c r="J241" t="str">
        <f>EC_projects_original!J241</f>
        <v>rooftop</v>
      </c>
      <c r="K241" t="str">
        <f>EC_projects_original!K241</f>
        <v>productiecoöperatie/ bewonersinitiatief</v>
      </c>
      <c r="L241" t="str">
        <f>EC_projects_original!L241</f>
        <v>Zon op Nijkerk</v>
      </c>
      <c r="M241">
        <f>EC_projects_original!P241</f>
        <v>67.760000000000005</v>
      </c>
      <c r="N241">
        <f>EC_projects_original!R241</f>
        <v>1</v>
      </c>
    </row>
    <row r="242" spans="1:14" x14ac:dyDescent="0.25">
      <c r="A242" t="str">
        <f>EC_projects_original!A242</f>
        <v>Gelderland</v>
      </c>
      <c r="B242" t="str">
        <f>EC_projects_original!B242</f>
        <v>Food Valley</v>
      </c>
      <c r="C242" t="str">
        <f>EC_projects_original!C242</f>
        <v>Nijkerk</v>
      </c>
      <c r="D242" t="str" cm="1">
        <f t="array" ref="D242">_xlfn.IFNA(INDEX(municipalities!B:B, MATCH(EC_projects!C242,municipalities!C:C,0),0),"unknown")</f>
        <v>GM0267</v>
      </c>
      <c r="E242">
        <f>EC_projects_original!D242</f>
        <v>0</v>
      </c>
      <c r="F242" t="str">
        <f>EC_projects_original!E242</f>
        <v>Zon op Nijkerk/ zonnedak  Ichtus School</v>
      </c>
      <c r="G242" t="str">
        <f>EC_projects_original!G242</f>
        <v>realized</v>
      </c>
      <c r="H242">
        <f>EC_projects_original!H242</f>
        <v>2020</v>
      </c>
      <c r="I242" t="str">
        <f>EC_projects_original!I242</f>
        <v>PV</v>
      </c>
      <c r="J242" t="str">
        <f>EC_projects_original!J242</f>
        <v>rooftop</v>
      </c>
      <c r="K242" t="str">
        <f>EC_projects_original!K242</f>
        <v>productiecoöperatie/ bewonersinitiatief</v>
      </c>
      <c r="L242" t="str">
        <f>EC_projects_original!L242</f>
        <v>Zon op Nijkerk</v>
      </c>
      <c r="M242">
        <f>EC_projects_original!P242</f>
        <v>72</v>
      </c>
      <c r="N242">
        <f>EC_projects_original!R242</f>
        <v>1</v>
      </c>
    </row>
    <row r="243" spans="1:14" x14ac:dyDescent="0.25">
      <c r="A243" t="str">
        <f>EC_projects_original!A243</f>
        <v>Gelderland</v>
      </c>
      <c r="B243" t="str">
        <f>EC_projects_original!B243</f>
        <v>Food Valley</v>
      </c>
      <c r="C243" t="str">
        <f>EC_projects_original!C243</f>
        <v>Nijkerk</v>
      </c>
      <c r="D243" t="str" cm="1">
        <f t="array" ref="D243">_xlfn.IFNA(INDEX(municipalities!B:B, MATCH(EC_projects!C243,municipalities!C:C,0),0),"unknown")</f>
        <v>GM0267</v>
      </c>
      <c r="E243">
        <f>EC_projects_original!D243</f>
        <v>0</v>
      </c>
      <c r="F243" t="str">
        <f>EC_projects_original!E243</f>
        <v>Zon op Nijkerk/ zonnedak De Hoeksteen</v>
      </c>
      <c r="G243" t="str">
        <f>EC_projects_original!G243</f>
        <v>realized</v>
      </c>
      <c r="H243">
        <f>EC_projects_original!H243</f>
        <v>2017</v>
      </c>
      <c r="I243" t="str">
        <f>EC_projects_original!I243</f>
        <v>PV</v>
      </c>
      <c r="J243" t="str">
        <f>EC_projects_original!J243</f>
        <v>rooftop</v>
      </c>
      <c r="K243" t="str">
        <f>EC_projects_original!K243</f>
        <v>productiecoöperatie/ bewonersinitiatief</v>
      </c>
      <c r="L243" t="str">
        <f>EC_projects_original!L243</f>
        <v>Zon op Nijkerk</v>
      </c>
      <c r="M243">
        <f>EC_projects_original!P243</f>
        <v>54.06</v>
      </c>
      <c r="N243">
        <f>EC_projects_original!R243</f>
        <v>1</v>
      </c>
    </row>
    <row r="244" spans="1:14" x14ac:dyDescent="0.25">
      <c r="A244" t="str">
        <f>EC_projects_original!A244</f>
        <v>Gelderland</v>
      </c>
      <c r="B244" t="str">
        <f>EC_projects_original!B244</f>
        <v>Food Valley</v>
      </c>
      <c r="C244" t="str">
        <f>EC_projects_original!C244</f>
        <v>Nijkerk</v>
      </c>
      <c r="D244" t="str" cm="1">
        <f t="array" ref="D244">_xlfn.IFNA(INDEX(municipalities!B:B, MATCH(EC_projects!C244,municipalities!C:C,0),0),"unknown")</f>
        <v>GM0267</v>
      </c>
      <c r="E244">
        <f>EC_projects_original!D244</f>
        <v>0</v>
      </c>
      <c r="F244" t="str">
        <f>EC_projects_original!E244</f>
        <v>Zon op Nijkerk/ zonnedak Kuyer Metaal I</v>
      </c>
      <c r="G244" t="str">
        <f>EC_projects_original!G244</f>
        <v>realized</v>
      </c>
      <c r="H244">
        <f>EC_projects_original!H244</f>
        <v>2017</v>
      </c>
      <c r="I244" t="str">
        <f>EC_projects_original!I244</f>
        <v>PV</v>
      </c>
      <c r="J244" t="str">
        <f>EC_projects_original!J244</f>
        <v>rooftop</v>
      </c>
      <c r="K244" t="str">
        <f>EC_projects_original!K244</f>
        <v>productiecoöperatie/ bewonersinitiatief</v>
      </c>
      <c r="L244" t="str">
        <f>EC_projects_original!L244</f>
        <v>Zon op Nijkerk</v>
      </c>
      <c r="M244">
        <f>EC_projects_original!P244</f>
        <v>54</v>
      </c>
      <c r="N244">
        <f>EC_projects_original!R244</f>
        <v>1</v>
      </c>
    </row>
    <row r="245" spans="1:14" x14ac:dyDescent="0.25">
      <c r="A245" t="str">
        <f>EC_projects_original!A245</f>
        <v>Gelderland</v>
      </c>
      <c r="B245" t="str">
        <f>EC_projects_original!B245</f>
        <v>Food Valley</v>
      </c>
      <c r="C245" t="str">
        <f>EC_projects_original!C245</f>
        <v>Nijkerk</v>
      </c>
      <c r="D245" t="str" cm="1">
        <f t="array" ref="D245">_xlfn.IFNA(INDEX(municipalities!B:B, MATCH(EC_projects!C245,municipalities!C:C,0),0),"unknown")</f>
        <v>GM0267</v>
      </c>
      <c r="E245">
        <f>EC_projects_original!D245</f>
        <v>0</v>
      </c>
      <c r="F245" t="str">
        <f>EC_projects_original!E245</f>
        <v>Zon op Nijkerk/ zonnedak Kuyer Metaal II</v>
      </c>
      <c r="G245" t="str">
        <f>EC_projects_original!G245</f>
        <v>realized</v>
      </c>
      <c r="H245">
        <f>EC_projects_original!H245</f>
        <v>2019</v>
      </c>
      <c r="I245" t="str">
        <f>EC_projects_original!I245</f>
        <v>PV</v>
      </c>
      <c r="J245" t="str">
        <f>EC_projects_original!J245</f>
        <v>rooftop</v>
      </c>
      <c r="K245" t="str">
        <f>EC_projects_original!K245</f>
        <v>productiecoöperatie/ bewonersinitiatief</v>
      </c>
      <c r="L245" t="str">
        <f>EC_projects_original!L245</f>
        <v>Zon op Nijkerk</v>
      </c>
      <c r="M245">
        <f>EC_projects_original!P245</f>
        <v>147.84</v>
      </c>
      <c r="N245">
        <f>EC_projects_original!R245</f>
        <v>1</v>
      </c>
    </row>
    <row r="246" spans="1:14" x14ac:dyDescent="0.25">
      <c r="A246" t="str">
        <f>EC_projects_original!A246</f>
        <v>Gelderland</v>
      </c>
      <c r="B246" t="str">
        <f>EC_projects_original!B246</f>
        <v>Food Valley</v>
      </c>
      <c r="C246" t="str">
        <f>EC_projects_original!C246</f>
        <v>Nijkerk</v>
      </c>
      <c r="D246" t="str" cm="1">
        <f t="array" ref="D246">_xlfn.IFNA(INDEX(municipalities!B:B, MATCH(EC_projects!C246,municipalities!C:C,0),0),"unknown")</f>
        <v>GM0267</v>
      </c>
      <c r="E246">
        <f>EC_projects_original!D246</f>
        <v>0</v>
      </c>
      <c r="F246" t="str">
        <f>EC_projects_original!E246</f>
        <v>Zon op Nijkerk/ zonnedak Marantha</v>
      </c>
      <c r="G246" t="str">
        <f>EC_projects_original!G246</f>
        <v>realized</v>
      </c>
      <c r="H246">
        <f>EC_projects_original!H246</f>
        <v>2017</v>
      </c>
      <c r="I246" t="str">
        <f>EC_projects_original!I246</f>
        <v>PV</v>
      </c>
      <c r="J246" t="str">
        <f>EC_projects_original!J246</f>
        <v>rooftop</v>
      </c>
      <c r="K246" t="str">
        <f>EC_projects_original!K246</f>
        <v>productiecoöperatie/ bewonersinitiatief</v>
      </c>
      <c r="L246" t="str">
        <f>EC_projects_original!L246</f>
        <v>Zon op Nijkerk</v>
      </c>
      <c r="M246">
        <f>EC_projects_original!P246</f>
        <v>72.5</v>
      </c>
      <c r="N246">
        <f>EC_projects_original!R246</f>
        <v>1</v>
      </c>
    </row>
    <row r="247" spans="1:14" x14ac:dyDescent="0.25">
      <c r="A247" t="str">
        <f>EC_projects_original!A247</f>
        <v>Gelderland</v>
      </c>
      <c r="B247" t="str">
        <f>EC_projects_original!B247</f>
        <v>Food Valley</v>
      </c>
      <c r="C247" t="str">
        <f>EC_projects_original!C247</f>
        <v>Nijkerk</v>
      </c>
      <c r="D247" t="str" cm="1">
        <f t="array" ref="D247">_xlfn.IFNA(INDEX(municipalities!B:B, MATCH(EC_projects!C247,municipalities!C:C,0),0),"unknown")</f>
        <v>GM0267</v>
      </c>
      <c r="E247">
        <f>EC_projects_original!D247</f>
        <v>0</v>
      </c>
      <c r="F247" t="str">
        <f>EC_projects_original!E247</f>
        <v>Zon op Nijkerk/ zonnedak Rehobothschool</v>
      </c>
      <c r="G247" t="str">
        <f>EC_projects_original!G247</f>
        <v>realized</v>
      </c>
      <c r="H247">
        <f>EC_projects_original!H247</f>
        <v>2019</v>
      </c>
      <c r="I247" t="str">
        <f>EC_projects_original!I247</f>
        <v>PV</v>
      </c>
      <c r="J247" t="str">
        <f>EC_projects_original!J247</f>
        <v>rooftop</v>
      </c>
      <c r="K247" t="str">
        <f>EC_projects_original!K247</f>
        <v>productiecoöperatie/ bewonersinitiatief</v>
      </c>
      <c r="L247" t="str">
        <f>EC_projects_original!L247</f>
        <v>Zon op Nijkerk</v>
      </c>
      <c r="M247">
        <f>EC_projects_original!P247</f>
        <v>53.760000000000005</v>
      </c>
      <c r="N247">
        <f>EC_projects_original!R247</f>
        <v>1</v>
      </c>
    </row>
    <row r="248" spans="1:14" x14ac:dyDescent="0.25">
      <c r="A248" t="str">
        <f>EC_projects_original!A248</f>
        <v>Gelderland</v>
      </c>
      <c r="B248" t="str">
        <f>EC_projects_original!B248</f>
        <v>Food Valley</v>
      </c>
      <c r="C248" t="str">
        <f>EC_projects_original!C248</f>
        <v>Nijkerk</v>
      </c>
      <c r="D248" t="str" cm="1">
        <f t="array" ref="D248">_xlfn.IFNA(INDEX(municipalities!B:B, MATCH(EC_projects!C248,municipalities!C:C,0),0),"unknown")</f>
        <v>GM0267</v>
      </c>
      <c r="E248" t="str">
        <f>EC_projects_original!D248</f>
        <v>Hoevelaken</v>
      </c>
      <c r="F248" t="str">
        <f>EC_projects_original!E248</f>
        <v xml:space="preserve">Zon op Nijkerk/ zonnedak Smink I </v>
      </c>
      <c r="G248" t="str">
        <f>EC_projects_original!G248</f>
        <v>realized</v>
      </c>
      <c r="H248">
        <f>EC_projects_original!H248</f>
        <v>2017</v>
      </c>
      <c r="I248" t="str">
        <f>EC_projects_original!I248</f>
        <v>PV</v>
      </c>
      <c r="J248" t="str">
        <f>EC_projects_original!J248</f>
        <v>rooftop</v>
      </c>
      <c r="K248" t="str">
        <f>EC_projects_original!K248</f>
        <v>productiecoöperatie/ bewonersinitiatief</v>
      </c>
      <c r="L248" t="str">
        <f>EC_projects_original!L248</f>
        <v>Zon op Nijkerk</v>
      </c>
      <c r="M248">
        <f>EC_projects_original!P248</f>
        <v>75.900000000000006</v>
      </c>
      <c r="N248">
        <f>EC_projects_original!R248</f>
        <v>1</v>
      </c>
    </row>
    <row r="249" spans="1:14" x14ac:dyDescent="0.25">
      <c r="A249" t="str">
        <f>EC_projects_original!A249</f>
        <v>Gelderland</v>
      </c>
      <c r="B249" t="str">
        <f>EC_projects_original!B249</f>
        <v>Food Valley</v>
      </c>
      <c r="C249" t="str">
        <f>EC_projects_original!C249</f>
        <v>Nijkerk</v>
      </c>
      <c r="D249" t="str" cm="1">
        <f t="array" ref="D249">_xlfn.IFNA(INDEX(municipalities!B:B, MATCH(EC_projects!C249,municipalities!C:C,0),0),"unknown")</f>
        <v>GM0267</v>
      </c>
      <c r="E249" t="str">
        <f>EC_projects_original!D249</f>
        <v>Hoevelaken</v>
      </c>
      <c r="F249" t="str">
        <f>EC_projects_original!E249</f>
        <v xml:space="preserve">Zon op Nijkerk/ zonnedak Smink II </v>
      </c>
      <c r="G249" t="str">
        <f>EC_projects_original!G249</f>
        <v>realized</v>
      </c>
      <c r="H249">
        <f>EC_projects_original!H249</f>
        <v>2018</v>
      </c>
      <c r="I249" t="str">
        <f>EC_projects_original!I249</f>
        <v>PV</v>
      </c>
      <c r="J249" t="str">
        <f>EC_projects_original!J249</f>
        <v>rooftop</v>
      </c>
      <c r="K249" t="str">
        <f>EC_projects_original!K249</f>
        <v>productiecoöperatie/ bewonersinitiatief</v>
      </c>
      <c r="L249" t="str">
        <f>EC_projects_original!L249</f>
        <v>Zon op Nijkerk</v>
      </c>
      <c r="M249">
        <f>EC_projects_original!P249</f>
        <v>67.5</v>
      </c>
      <c r="N249">
        <f>EC_projects_original!R249</f>
        <v>1</v>
      </c>
    </row>
    <row r="250" spans="1:14" x14ac:dyDescent="0.25">
      <c r="A250" t="str">
        <f>EC_projects_original!A250</f>
        <v>Gelderland</v>
      </c>
      <c r="B250" t="str">
        <f>EC_projects_original!B250</f>
        <v>Arnhem/ Nijmegen</v>
      </c>
      <c r="C250" t="str">
        <f>EC_projects_original!C250</f>
        <v>Nijmegen</v>
      </c>
      <c r="D250" t="str" cm="1">
        <f t="array" ref="D250">_xlfn.IFNA(INDEX(municipalities!B:B, MATCH(EC_projects!C250,municipalities!C:C,0),0),"unknown")</f>
        <v>GM0268</v>
      </c>
      <c r="E250">
        <f>EC_projects_original!D250</f>
        <v>0</v>
      </c>
      <c r="F250" t="str">
        <f>EC_projects_original!E250</f>
        <v xml:space="preserve">VVE/ zonnedak VvE De Getijden </v>
      </c>
      <c r="G250" t="str">
        <f>EC_projects_original!G250</f>
        <v>realized</v>
      </c>
      <c r="H250">
        <f>EC_projects_original!H250</f>
        <v>2019</v>
      </c>
      <c r="I250" t="str">
        <f>EC_projects_original!I250</f>
        <v>PV</v>
      </c>
      <c r="J250" t="str">
        <f>EC_projects_original!J250</f>
        <v>rooftop</v>
      </c>
      <c r="K250" t="str">
        <f>EC_projects_original!K250</f>
        <v>VVE-coöperatie</v>
      </c>
      <c r="L250" t="str">
        <f>EC_projects_original!L250</f>
        <v>projectcoöperaties divers</v>
      </c>
      <c r="M250">
        <f>EC_projects_original!P250</f>
        <v>72</v>
      </c>
      <c r="N250">
        <f>EC_projects_original!R250</f>
        <v>1</v>
      </c>
    </row>
    <row r="251" spans="1:14" x14ac:dyDescent="0.25">
      <c r="A251" t="str">
        <f>EC_projects_original!A251</f>
        <v>Gelderland</v>
      </c>
      <c r="B251" t="str">
        <f>EC_projects_original!B251</f>
        <v>Arnhem/ Nijmegen</v>
      </c>
      <c r="C251" t="str">
        <f>EC_projects_original!C251</f>
        <v>Nijmegen</v>
      </c>
      <c r="D251" t="str" cm="1">
        <f t="array" ref="D251">_xlfn.IFNA(INDEX(municipalities!B:B, MATCH(EC_projects!C251,municipalities!C:C,0),0),"unknown")</f>
        <v>GM0268</v>
      </c>
      <c r="E251">
        <f>EC_projects_original!D251</f>
        <v>0</v>
      </c>
      <c r="F251" t="str">
        <f>EC_projects_original!E251</f>
        <v>Woonwaarts/ zonnedaken met woningcorporatie (Tolhuis, meerdere locaties)</v>
      </c>
      <c r="G251" t="str">
        <f>EC_projects_original!G251</f>
        <v>realized</v>
      </c>
      <c r="H251">
        <f>EC_projects_original!H251</f>
        <v>2022</v>
      </c>
      <c r="I251" t="str">
        <f>EC_projects_original!I251</f>
        <v>PV</v>
      </c>
      <c r="J251" t="str">
        <f>EC_projects_original!J251</f>
        <v>rooftop</v>
      </c>
      <c r="K251" t="str">
        <f>EC_projects_original!K251</f>
        <v>woco-coöperatie</v>
      </c>
      <c r="L251" t="str">
        <f>EC_projects_original!L251</f>
        <v>Woonwaarts</v>
      </c>
      <c r="M251">
        <f>EC_projects_original!P251</f>
        <v>1193</v>
      </c>
      <c r="N251">
        <f>EC_projects_original!R251</f>
        <v>1</v>
      </c>
    </row>
    <row r="252" spans="1:14" x14ac:dyDescent="0.25">
      <c r="A252" t="str">
        <f>EC_projects_original!A252</f>
        <v>Gelderland</v>
      </c>
      <c r="B252" t="str">
        <f>EC_projects_original!B252</f>
        <v>Arnhem/ Nijmegen</v>
      </c>
      <c r="C252" t="str">
        <f>EC_projects_original!C252</f>
        <v>Nijmegen</v>
      </c>
      <c r="D252" t="str" cm="1">
        <f t="array" ref="D252">_xlfn.IFNA(INDEX(municipalities!B:B, MATCH(EC_projects!C252,municipalities!C:C,0),0),"unknown")</f>
        <v>GM0268</v>
      </c>
      <c r="E252">
        <f>EC_projects_original!D252</f>
        <v>0</v>
      </c>
      <c r="F252" t="str">
        <f>EC_projects_original!E252</f>
        <v>Zonnepark Nijmegen/ De Ster</v>
      </c>
      <c r="G252" t="str">
        <f>EC_projects_original!G252</f>
        <v>realized</v>
      </c>
      <c r="H252">
        <f>EC_projects_original!H252</f>
        <v>2012</v>
      </c>
      <c r="I252" t="str">
        <f>EC_projects_original!I252</f>
        <v>PV</v>
      </c>
      <c r="J252" t="str">
        <f>EC_projects_original!J252</f>
        <v>rooftop</v>
      </c>
      <c r="K252" t="str">
        <f>EC_projects_original!K252</f>
        <v>productiecoöperatie/ ontwikkelaar</v>
      </c>
      <c r="L252" t="str">
        <f>EC_projects_original!L252</f>
        <v>crowdfunding</v>
      </c>
      <c r="M252">
        <f>EC_projects_original!P252</f>
        <v>67.34</v>
      </c>
      <c r="N252">
        <f>EC_projects_original!R252</f>
        <v>1</v>
      </c>
    </row>
    <row r="253" spans="1:14" x14ac:dyDescent="0.25">
      <c r="A253" t="str">
        <f>EC_projects_original!A253</f>
        <v>Gelderland</v>
      </c>
      <c r="B253" t="str">
        <f>EC_projects_original!B253</f>
        <v>Arnhem/ Nijmegen</v>
      </c>
      <c r="C253" t="str">
        <f>EC_projects_original!C253</f>
        <v>Nijmegen</v>
      </c>
      <c r="D253" t="str" cm="1">
        <f t="array" ref="D253">_xlfn.IFNA(INDEX(municipalities!B:B, MATCH(EC_projects!C253,municipalities!C:C,0),0),"unknown")</f>
        <v>GM0268</v>
      </c>
      <c r="E253">
        <f>EC_projects_original!D253</f>
        <v>0</v>
      </c>
      <c r="F253" t="str">
        <f>EC_projects_original!E253</f>
        <v>Zonnepark Nijmegen/ Jan Massinkhal</v>
      </c>
      <c r="G253" t="str">
        <f>EC_projects_original!G253</f>
        <v>realized</v>
      </c>
      <c r="H253">
        <f>EC_projects_original!H253</f>
        <v>2012</v>
      </c>
      <c r="I253" t="str">
        <f>EC_projects_original!I253</f>
        <v>PV</v>
      </c>
      <c r="J253" t="str">
        <f>EC_projects_original!J253</f>
        <v>rooftop</v>
      </c>
      <c r="K253" t="str">
        <f>EC_projects_original!K253</f>
        <v>productiecoöperatie/ ontwikkelaar</v>
      </c>
      <c r="L253" t="str">
        <f>EC_projects_original!L253</f>
        <v>crowdfunding</v>
      </c>
      <c r="M253">
        <f>EC_projects_original!P253</f>
        <v>95.42</v>
      </c>
      <c r="N253">
        <f>EC_projects_original!R253</f>
        <v>1</v>
      </c>
    </row>
    <row r="254" spans="1:14" x14ac:dyDescent="0.25">
      <c r="A254" t="str">
        <f>EC_projects_original!A254</f>
        <v>Gelderland</v>
      </c>
      <c r="B254" t="str">
        <f>EC_projects_original!B254</f>
        <v>Noord-Veluwe</v>
      </c>
      <c r="C254" t="str">
        <f>EC_projects_original!C254</f>
        <v>Nunspeet</v>
      </c>
      <c r="D254" t="str" cm="1">
        <f t="array" ref="D254">_xlfn.IFNA(INDEX(municipalities!B:B, MATCH(EC_projects!C254,municipalities!C:C,0),0),"unknown")</f>
        <v>GM0302</v>
      </c>
      <c r="E254" t="str">
        <f>EC_projects_original!D254</f>
        <v>Nunspeet</v>
      </c>
      <c r="F254" t="str">
        <f>EC_projects_original!E254</f>
        <v>NunspeetEnergie/ zonnedak Veldhuizen</v>
      </c>
      <c r="G254" t="str">
        <f>EC_projects_original!G254</f>
        <v>realized</v>
      </c>
      <c r="H254">
        <f>EC_projects_original!H254</f>
        <v>2018</v>
      </c>
      <c r="I254" t="str">
        <f>EC_projects_original!I254</f>
        <v>PV</v>
      </c>
      <c r="J254" t="str">
        <f>EC_projects_original!J254</f>
        <v>rooftop</v>
      </c>
      <c r="K254" t="str">
        <f>EC_projects_original!K254</f>
        <v>lokale coöperatie</v>
      </c>
      <c r="L254" t="str">
        <f>EC_projects_original!L254</f>
        <v>NunspeetEnergie</v>
      </c>
      <c r="M254">
        <f>EC_projects_original!P254</f>
        <v>48</v>
      </c>
      <c r="N254">
        <f>EC_projects_original!R254</f>
        <v>1</v>
      </c>
    </row>
    <row r="255" spans="1:14" x14ac:dyDescent="0.25">
      <c r="A255" t="str">
        <f>EC_projects_original!A255</f>
        <v>Gelderland</v>
      </c>
      <c r="B255" t="str">
        <f>EC_projects_original!B255</f>
        <v>Noord-Veluwe</v>
      </c>
      <c r="C255" t="str">
        <f>EC_projects_original!C255</f>
        <v>Oldebroek</v>
      </c>
      <c r="D255" t="str" cm="1">
        <f t="array" ref="D255">_xlfn.IFNA(INDEX(municipalities!B:B, MATCH(EC_projects!C255,municipalities!C:C,0),0),"unknown")</f>
        <v>GM0269</v>
      </c>
      <c r="E255" t="str">
        <f>EC_projects_original!D255</f>
        <v>Wezep</v>
      </c>
      <c r="F255" t="str">
        <f>EC_projects_original!E255</f>
        <v>Greencrowd/ Zonnedak Van Gelder</v>
      </c>
      <c r="G255" t="str">
        <f>EC_projects_original!G255</f>
        <v>realized</v>
      </c>
      <c r="H255">
        <f>EC_projects_original!H255</f>
        <v>2019</v>
      </c>
      <c r="I255" t="str">
        <f>EC_projects_original!I255</f>
        <v>PV</v>
      </c>
      <c r="J255" t="str">
        <f>EC_projects_original!J255</f>
        <v>rooftop</v>
      </c>
      <c r="K255" t="str">
        <f>EC_projects_original!K255</f>
        <v>participatie/ crowdfunding</v>
      </c>
      <c r="L255" t="str">
        <f>EC_projects_original!L255</f>
        <v>crowdfunding</v>
      </c>
      <c r="M255">
        <f>EC_projects_original!P255</f>
        <v>198</v>
      </c>
      <c r="N255">
        <f>EC_projects_original!R255</f>
        <v>0</v>
      </c>
    </row>
    <row r="256" spans="1:14" x14ac:dyDescent="0.25">
      <c r="A256" t="str">
        <f>EC_projects_original!A256</f>
        <v>Gelderland</v>
      </c>
      <c r="B256" t="str">
        <f>EC_projects_original!B256</f>
        <v>Noord-Veluwe</v>
      </c>
      <c r="C256" t="str">
        <f>EC_projects_original!C256</f>
        <v>Oldebroek</v>
      </c>
      <c r="D256" t="str" cm="1">
        <f t="array" ref="D256">_xlfn.IFNA(INDEX(municipalities!B:B, MATCH(EC_projects!C256,municipalities!C:C,0),0),"unknown")</f>
        <v>GM0269</v>
      </c>
      <c r="E256" t="str">
        <f>EC_projects_original!D256</f>
        <v>Woonwijk</v>
      </c>
      <c r="F256" t="str">
        <f>EC_projects_original!E256</f>
        <v xml:space="preserve">Woonwijk de Zeuven Heuvelen/ zonnedaken </v>
      </c>
      <c r="G256" t="str">
        <f>EC_projects_original!G256</f>
        <v>realized</v>
      </c>
      <c r="H256">
        <f>EC_projects_original!H256</f>
        <v>2018</v>
      </c>
      <c r="I256" t="str">
        <f>EC_projects_original!I256</f>
        <v>PV</v>
      </c>
      <c r="J256" t="str">
        <f>EC_projects_original!J256</f>
        <v>rooftop</v>
      </c>
      <c r="K256" t="str">
        <f>EC_projects_original!K256</f>
        <v>VVE-coöperatie</v>
      </c>
      <c r="L256" t="str">
        <f>EC_projects_original!L256</f>
        <v>projectcoöperaties divers</v>
      </c>
      <c r="M256">
        <f>EC_projects_original!P256</f>
        <v>0</v>
      </c>
      <c r="N256">
        <f>EC_projects_original!R256</f>
        <v>1</v>
      </c>
    </row>
    <row r="257" spans="1:14" x14ac:dyDescent="0.25">
      <c r="A257" t="str">
        <f>EC_projects_original!A257</f>
        <v>Gelderland</v>
      </c>
      <c r="B257" t="str">
        <f>EC_projects_original!B257</f>
        <v>Achterhoek</v>
      </c>
      <c r="C257" t="str">
        <f>EC_projects_original!C257</f>
        <v>Oost Gelre</v>
      </c>
      <c r="D257" t="str" cm="1">
        <f t="array" ref="D257">_xlfn.IFNA(INDEX(municipalities!B:B, MATCH(EC_projects!C257,municipalities!C:C,0),0),"unknown")</f>
        <v>GM1586</v>
      </c>
      <c r="E257" t="str">
        <f>EC_projects_original!D257</f>
        <v>Groenlo</v>
      </c>
      <c r="F257" t="str">
        <f>EC_projects_original!E257</f>
        <v>GroenkrachtGroenlo/ zonnedak 1 Gebroeders Klein Gunnewiek  (PCR)</v>
      </c>
      <c r="G257" t="str">
        <f>EC_projects_original!G257</f>
        <v>realized</v>
      </c>
      <c r="H257">
        <f>EC_projects_original!H257</f>
        <v>2017</v>
      </c>
      <c r="I257" t="str">
        <f>EC_projects_original!I257</f>
        <v>PV</v>
      </c>
      <c r="J257" t="str">
        <f>EC_projects_original!J257</f>
        <v>rooftop</v>
      </c>
      <c r="K257" t="str">
        <f>EC_projects_original!K257</f>
        <v>lokale coöperatie</v>
      </c>
      <c r="L257" t="str">
        <f>EC_projects_original!L257</f>
        <v>GroenkrachtGroenlo</v>
      </c>
      <c r="M257">
        <f>EC_projects_original!P257</f>
        <v>91</v>
      </c>
      <c r="N257">
        <f>EC_projects_original!R257</f>
        <v>1</v>
      </c>
    </row>
    <row r="258" spans="1:14" x14ac:dyDescent="0.25">
      <c r="A258" t="str">
        <f>EC_projects_original!A258</f>
        <v>Gelderland</v>
      </c>
      <c r="B258" t="str">
        <f>EC_projects_original!B258</f>
        <v>Achterhoek</v>
      </c>
      <c r="C258" t="str">
        <f>EC_projects_original!C258</f>
        <v>Oost Gelre</v>
      </c>
      <c r="D258" t="str" cm="1">
        <f t="array" ref="D258">_xlfn.IFNA(INDEX(municipalities!B:B, MATCH(EC_projects!C258,municipalities!C:C,0),0),"unknown")</f>
        <v>GM1586</v>
      </c>
      <c r="E258" t="str">
        <f>EC_projects_original!D258</f>
        <v>Groenlo</v>
      </c>
      <c r="F258" t="str">
        <f>EC_projects_original!E258</f>
        <v>GroenkrachtGroenlo/ zonnedak 2 Kringloop Rouwmaat (PCR)</v>
      </c>
      <c r="G258" t="str">
        <f>EC_projects_original!G258</f>
        <v>realized</v>
      </c>
      <c r="H258">
        <f>EC_projects_original!H258</f>
        <v>2016</v>
      </c>
      <c r="I258" t="str">
        <f>EC_projects_original!I258</f>
        <v>PV</v>
      </c>
      <c r="J258" t="str">
        <f>EC_projects_original!J258</f>
        <v>rooftop</v>
      </c>
      <c r="K258" t="str">
        <f>EC_projects_original!K258</f>
        <v>lokale coöperatie</v>
      </c>
      <c r="L258" t="str">
        <f>EC_projects_original!L258</f>
        <v>GroenkrachtGroenlo</v>
      </c>
      <c r="M258">
        <f>EC_projects_original!P258</f>
        <v>104</v>
      </c>
      <c r="N258">
        <f>EC_projects_original!R258</f>
        <v>1</v>
      </c>
    </row>
    <row r="259" spans="1:14" x14ac:dyDescent="0.25">
      <c r="A259" t="str">
        <f>EC_projects_original!A259</f>
        <v>Gelderland</v>
      </c>
      <c r="B259" t="str">
        <f>EC_projects_original!B259</f>
        <v>Achterhoek</v>
      </c>
      <c r="C259" t="str">
        <f>EC_projects_original!C259</f>
        <v>Oost Gelre</v>
      </c>
      <c r="D259" t="str" cm="1">
        <f t="array" ref="D259">_xlfn.IFNA(INDEX(municipalities!B:B, MATCH(EC_projects!C259,municipalities!C:C,0),0),"unknown")</f>
        <v>GM1586</v>
      </c>
      <c r="E259" t="str">
        <f>EC_projects_original!D259</f>
        <v>Groenlo</v>
      </c>
      <c r="F259" t="str">
        <f>EC_projects_original!E259</f>
        <v>GroenkrachtGroenlo/ zonnedak 3 Marianum (PCR)</v>
      </c>
      <c r="G259" t="str">
        <f>EC_projects_original!G259</f>
        <v>realized</v>
      </c>
      <c r="H259">
        <f>EC_projects_original!H259</f>
        <v>2018</v>
      </c>
      <c r="I259" t="str">
        <f>EC_projects_original!I259</f>
        <v>PV</v>
      </c>
      <c r="J259" t="str">
        <f>EC_projects_original!J259</f>
        <v>rooftop</v>
      </c>
      <c r="K259" t="str">
        <f>EC_projects_original!K259</f>
        <v>lokale coöperatie</v>
      </c>
      <c r="L259" t="str">
        <f>EC_projects_original!L259</f>
        <v>GroenkrachtGroenlo</v>
      </c>
      <c r="M259">
        <f>EC_projects_original!P259</f>
        <v>91</v>
      </c>
      <c r="N259">
        <f>EC_projects_original!R259</f>
        <v>1</v>
      </c>
    </row>
    <row r="260" spans="1:14" x14ac:dyDescent="0.25">
      <c r="A260" t="str">
        <f>EC_projects_original!A260</f>
        <v>Gelderland</v>
      </c>
      <c r="B260" t="str">
        <f>EC_projects_original!B260</f>
        <v>Achterhoek</v>
      </c>
      <c r="C260" t="str">
        <f>EC_projects_original!C260</f>
        <v>Oost Gelre</v>
      </c>
      <c r="D260" t="str" cm="1">
        <f t="array" ref="D260">_xlfn.IFNA(INDEX(municipalities!B:B, MATCH(EC_projects!C260,municipalities!C:C,0),0),"unknown")</f>
        <v>GM1586</v>
      </c>
      <c r="E260" t="str">
        <f>EC_projects_original!D260</f>
        <v>Groenlo</v>
      </c>
      <c r="F260" t="str">
        <f>EC_projects_original!E260</f>
        <v>GroenkrachtGroenlo/ zonnedak III Kormelink &amp; Bruggeman Hartebroekseweg</v>
      </c>
      <c r="G260" t="str">
        <f>EC_projects_original!G260</f>
        <v>realized</v>
      </c>
      <c r="H260">
        <f>EC_projects_original!H260</f>
        <v>2020</v>
      </c>
      <c r="I260" t="str">
        <f>EC_projects_original!I260</f>
        <v>PV</v>
      </c>
      <c r="J260" t="str">
        <f>EC_projects_original!J260</f>
        <v>rooftop</v>
      </c>
      <c r="K260" t="str">
        <f>EC_projects_original!K260</f>
        <v>lokale coöperatie</v>
      </c>
      <c r="L260" t="str">
        <f>EC_projects_original!L260</f>
        <v>GroenkrachtGroenlo</v>
      </c>
      <c r="M260">
        <f>EC_projects_original!P260</f>
        <v>181.12</v>
      </c>
      <c r="N260">
        <f>EC_projects_original!R260</f>
        <v>1</v>
      </c>
    </row>
    <row r="261" spans="1:14" x14ac:dyDescent="0.25">
      <c r="A261" t="str">
        <f>EC_projects_original!A261</f>
        <v>Gelderland</v>
      </c>
      <c r="B261" t="str">
        <f>EC_projects_original!B261</f>
        <v>Achterhoek</v>
      </c>
      <c r="C261" t="str">
        <f>EC_projects_original!C261</f>
        <v>Oost Gelre</v>
      </c>
      <c r="D261" t="str" cm="1">
        <f t="array" ref="D261">_xlfn.IFNA(INDEX(municipalities!B:B, MATCH(EC_projects!C261,municipalities!C:C,0),0),"unknown")</f>
        <v>GM1586</v>
      </c>
      <c r="E261" t="str">
        <f>EC_projects_original!D261</f>
        <v>Groenlo</v>
      </c>
      <c r="F261" t="str">
        <f>EC_projects_original!E261</f>
        <v>GroenKrachtGroenlo/ zonnedak Revendijk</v>
      </c>
      <c r="G261" t="str">
        <f>EC_projects_original!G261</f>
        <v>realized</v>
      </c>
      <c r="H261">
        <f>EC_projects_original!H261</f>
        <v>2022</v>
      </c>
      <c r="I261" t="str">
        <f>EC_projects_original!I261</f>
        <v>PV</v>
      </c>
      <c r="J261" t="str">
        <f>EC_projects_original!J261</f>
        <v>rooftop</v>
      </c>
      <c r="K261" t="str">
        <f>EC_projects_original!K261</f>
        <v>lokale coöperatie</v>
      </c>
      <c r="L261" t="str">
        <f>EC_projects_original!L261</f>
        <v>GroenkrachtGroenlo</v>
      </c>
      <c r="M261">
        <f>EC_projects_original!P261</f>
        <v>65.52</v>
      </c>
      <c r="N261">
        <f>EC_projects_original!R261</f>
        <v>1</v>
      </c>
    </row>
    <row r="262" spans="1:14" x14ac:dyDescent="0.25">
      <c r="A262" t="str">
        <f>EC_projects_original!A262</f>
        <v>Gelderland</v>
      </c>
      <c r="B262" t="str">
        <f>EC_projects_original!B262</f>
        <v>Achterhoek</v>
      </c>
      <c r="C262" t="str">
        <f>EC_projects_original!C262</f>
        <v>Oost Gelre</v>
      </c>
      <c r="D262" t="str" cm="1">
        <f t="array" ref="D262">_xlfn.IFNA(INDEX(municipalities!B:B, MATCH(EC_projects!C262,municipalities!C:C,0),0),"unknown")</f>
        <v>GM1586</v>
      </c>
      <c r="E262" t="str">
        <f>EC_projects_original!D262</f>
        <v>Vragender</v>
      </c>
      <c r="F262" t="str">
        <f>EC_projects_original!E262</f>
        <v>Vragender/ 3 zonnedaken Gunnewick, Vragender, school VOF  (PCR)</v>
      </c>
      <c r="G262" t="str">
        <f>EC_projects_original!G262</f>
        <v>realized</v>
      </c>
      <c r="H262">
        <f>EC_projects_original!H262</f>
        <v>2017</v>
      </c>
      <c r="I262" t="str">
        <f>EC_projects_original!I262</f>
        <v>PV</v>
      </c>
      <c r="J262" t="str">
        <f>EC_projects_original!J262</f>
        <v>rooftop</v>
      </c>
      <c r="K262" t="str">
        <f>EC_projects_original!K262</f>
        <v>lokale coöperatie</v>
      </c>
      <c r="L262" t="str">
        <f>EC_projects_original!L262</f>
        <v>Vragender Energie Neutraal (VCEN)</v>
      </c>
      <c r="M262">
        <f>EC_projects_original!P262</f>
        <v>129.36000000000001</v>
      </c>
      <c r="N262">
        <f>EC_projects_original!R262</f>
        <v>1</v>
      </c>
    </row>
    <row r="263" spans="1:14" x14ac:dyDescent="0.25">
      <c r="A263" t="str">
        <f>EC_projects_original!A263</f>
        <v>Gelderland</v>
      </c>
      <c r="B263" t="str">
        <f>EC_projects_original!B263</f>
        <v>Achterhoek</v>
      </c>
      <c r="C263" t="str">
        <f>EC_projects_original!C263</f>
        <v>Oost Gelre</v>
      </c>
      <c r="D263" t="str" cm="1">
        <f t="array" ref="D263">_xlfn.IFNA(INDEX(municipalities!B:B, MATCH(EC_projects!C263,municipalities!C:C,0),0),"unknown")</f>
        <v>GM1586</v>
      </c>
      <c r="E263" t="str">
        <f>EC_projects_original!D263</f>
        <v>Zieuwent</v>
      </c>
      <c r="F263" t="str">
        <f>EC_projects_original!E263</f>
        <v>Zonnig Zieuwent/ zonnedak 1 Zonnig Zieuwent (Grefte)</v>
      </c>
      <c r="G263" t="str">
        <f>EC_projects_original!G263</f>
        <v>realized</v>
      </c>
      <c r="H263">
        <f>EC_projects_original!H263</f>
        <v>2016</v>
      </c>
      <c r="I263" t="str">
        <f>EC_projects_original!I263</f>
        <v>PV</v>
      </c>
      <c r="J263" t="str">
        <f>EC_projects_original!J263</f>
        <v>rooftop</v>
      </c>
      <c r="K263" t="str">
        <f>EC_projects_original!K263</f>
        <v>lokale coöperatie</v>
      </c>
      <c r="L263" t="str">
        <f>EC_projects_original!L263</f>
        <v>ZonnigZieuwent</v>
      </c>
      <c r="M263">
        <f>EC_projects_original!P263</f>
        <v>123.48000000000002</v>
      </c>
      <c r="N263">
        <f>EC_projects_original!R263</f>
        <v>1</v>
      </c>
    </row>
    <row r="264" spans="1:14" x14ac:dyDescent="0.25">
      <c r="A264" t="str">
        <f>EC_projects_original!A264</f>
        <v>Gelderland</v>
      </c>
      <c r="B264" t="str">
        <f>EC_projects_original!B264</f>
        <v>Achterhoek</v>
      </c>
      <c r="C264" t="str">
        <f>EC_projects_original!C264</f>
        <v>Oost Gelre</v>
      </c>
      <c r="D264" t="str" cm="1">
        <f t="array" ref="D264">_xlfn.IFNA(INDEX(municipalities!B:B, MATCH(EC_projects!C264,municipalities!C:C,0),0),"unknown")</f>
        <v>GM1586</v>
      </c>
      <c r="E264" t="str">
        <f>EC_projects_original!D264</f>
        <v>Lichtenvoorde</v>
      </c>
      <c r="F264" t="str">
        <f>EC_projects_original!E264</f>
        <v xml:space="preserve">ZonnigZieuwent/ zonnedak 2 Kei Zonnig </v>
      </c>
      <c r="G264" t="str">
        <f>EC_projects_original!G264</f>
        <v>realized</v>
      </c>
      <c r="H264">
        <f>EC_projects_original!H264</f>
        <v>2018</v>
      </c>
      <c r="I264" t="str">
        <f>EC_projects_original!I264</f>
        <v>PV</v>
      </c>
      <c r="J264" t="str">
        <f>EC_projects_original!J264</f>
        <v>rooftop</v>
      </c>
      <c r="K264" t="str">
        <f>EC_projects_original!K264</f>
        <v>lokale coöperatie</v>
      </c>
      <c r="L264" t="str">
        <f>EC_projects_original!L264</f>
        <v>ZonnigZieuwent</v>
      </c>
      <c r="M264">
        <f>EC_projects_original!P264</f>
        <v>145.84200000000001</v>
      </c>
      <c r="N264">
        <f>EC_projects_original!R264</f>
        <v>1</v>
      </c>
    </row>
    <row r="265" spans="1:14" x14ac:dyDescent="0.25">
      <c r="A265" t="str">
        <f>EC_projects_original!A265</f>
        <v>Gelderland</v>
      </c>
      <c r="B265" t="str">
        <f>EC_projects_original!B265</f>
        <v>Achterhoek</v>
      </c>
      <c r="C265" t="str">
        <f>EC_projects_original!C265</f>
        <v>Oost Gelre</v>
      </c>
      <c r="D265" t="str" cm="1">
        <f t="array" ref="D265">_xlfn.IFNA(INDEX(municipalities!B:B, MATCH(EC_projects!C265,municipalities!C:C,0),0),"unknown")</f>
        <v>GM1586</v>
      </c>
      <c r="E265" t="str">
        <f>EC_projects_original!D265</f>
        <v>Marienvelde</v>
      </c>
      <c r="F265" t="str">
        <f>EC_projects_original!E265</f>
        <v>ZonnigZieuwent/ zonnedak 3 Marienvelde Straalt!</v>
      </c>
      <c r="G265" t="str">
        <f>EC_projects_original!G265</f>
        <v>realized</v>
      </c>
      <c r="H265">
        <f>EC_projects_original!H265</f>
        <v>2019</v>
      </c>
      <c r="I265" t="str">
        <f>EC_projects_original!I265</f>
        <v>PV</v>
      </c>
      <c r="J265" t="str">
        <f>EC_projects_original!J265</f>
        <v>rooftop</v>
      </c>
      <c r="K265" t="str">
        <f>EC_projects_original!K265</f>
        <v>lokale coöperatie</v>
      </c>
      <c r="L265" t="str">
        <f>EC_projects_original!L265</f>
        <v>ZonnigZieuwent</v>
      </c>
      <c r="M265">
        <f>EC_projects_original!P265</f>
        <v>67.709999999999994</v>
      </c>
      <c r="N265">
        <f>EC_projects_original!R265</f>
        <v>1</v>
      </c>
    </row>
    <row r="266" spans="1:14" x14ac:dyDescent="0.25">
      <c r="A266" t="str">
        <f>EC_projects_original!A266</f>
        <v>Gelderland</v>
      </c>
      <c r="B266" t="str">
        <f>EC_projects_original!B266</f>
        <v>Achterhoek</v>
      </c>
      <c r="C266" t="str">
        <f>EC_projects_original!C266</f>
        <v>Oost Gelre</v>
      </c>
      <c r="D266" t="str" cm="1">
        <f t="array" ref="D266">_xlfn.IFNA(INDEX(municipalities!B:B, MATCH(EC_projects!C266,municipalities!C:C,0),0),"unknown")</f>
        <v>GM1586</v>
      </c>
      <c r="E266" t="str">
        <f>EC_projects_original!D266</f>
        <v>Harreveld</v>
      </c>
      <c r="F266" t="str">
        <f>EC_projects_original!E266</f>
        <v>ZonnigZieuwent/ zonnedak 4 't Kempen del Sol</v>
      </c>
      <c r="G266" t="str">
        <f>EC_projects_original!G266</f>
        <v>realized</v>
      </c>
      <c r="H266">
        <f>EC_projects_original!H266</f>
        <v>2019</v>
      </c>
      <c r="I266" t="str">
        <f>EC_projects_original!I266</f>
        <v>PV</v>
      </c>
      <c r="J266" t="str">
        <f>EC_projects_original!J266</f>
        <v>rooftop</v>
      </c>
      <c r="K266" t="str">
        <f>EC_projects_original!K266</f>
        <v>lokale coöperatie</v>
      </c>
      <c r="L266" t="str">
        <f>EC_projects_original!L266</f>
        <v>ZonnigZieuwent</v>
      </c>
      <c r="M266">
        <f>EC_projects_original!P266</f>
        <v>77.5</v>
      </c>
      <c r="N266">
        <f>EC_projects_original!R266</f>
        <v>1</v>
      </c>
    </row>
    <row r="267" spans="1:14" x14ac:dyDescent="0.25">
      <c r="A267" t="str">
        <f>EC_projects_original!A267</f>
        <v>Gelderland</v>
      </c>
      <c r="B267" t="str">
        <f>EC_projects_original!B267</f>
        <v>Achterhoek</v>
      </c>
      <c r="C267" t="str">
        <f>EC_projects_original!C267</f>
        <v>Oost Gelre</v>
      </c>
      <c r="D267" t="str" cm="1">
        <f t="array" ref="D267">_xlfn.IFNA(INDEX(municipalities!B:B, MATCH(EC_projects!C267,municipalities!C:C,0),0),"unknown")</f>
        <v>GM1586</v>
      </c>
      <c r="E267">
        <f>EC_projects_original!D267</f>
        <v>0</v>
      </c>
      <c r="F267" t="str">
        <f>EC_projects_original!E267</f>
        <v>ZonnigZieuwent/ zonnedak 5 Zon op Hinnen</v>
      </c>
      <c r="G267" t="str">
        <f>EC_projects_original!G267</f>
        <v>realized</v>
      </c>
      <c r="H267">
        <f>EC_projects_original!H267</f>
        <v>2020</v>
      </c>
      <c r="I267" t="str">
        <f>EC_projects_original!I267</f>
        <v>PV</v>
      </c>
      <c r="J267" t="str">
        <f>EC_projects_original!J267</f>
        <v>rooftop</v>
      </c>
      <c r="K267" t="str">
        <f>EC_projects_original!K267</f>
        <v>lokale coöperatie</v>
      </c>
      <c r="L267" t="str">
        <f>EC_projects_original!L267</f>
        <v>ZonnigZieuwent</v>
      </c>
      <c r="M267">
        <f>EC_projects_original!P267</f>
        <v>97.679999999999993</v>
      </c>
      <c r="N267">
        <f>EC_projects_original!R267</f>
        <v>1</v>
      </c>
    </row>
    <row r="268" spans="1:14" x14ac:dyDescent="0.25">
      <c r="A268" t="str">
        <f>EC_projects_original!A268</f>
        <v>Gelderland</v>
      </c>
      <c r="B268" t="str">
        <f>EC_projects_original!B268</f>
        <v>Achterhoek</v>
      </c>
      <c r="C268" t="str">
        <f>EC_projects_original!C268</f>
        <v>Oost Gelre</v>
      </c>
      <c r="D268" t="str" cm="1">
        <f t="array" ref="D268">_xlfn.IFNA(INDEX(municipalities!B:B, MATCH(EC_projects!C268,municipalities!C:C,0),0),"unknown")</f>
        <v>GM1586</v>
      </c>
      <c r="E268">
        <f>EC_projects_original!D268</f>
        <v>0</v>
      </c>
      <c r="F268" t="str">
        <f>EC_projects_original!E268</f>
        <v>ZonnigZieuwent/ zonnedak 6 Zon op Zwaogas</v>
      </c>
      <c r="G268" t="str">
        <f>EC_projects_original!G268</f>
        <v>realized</v>
      </c>
      <c r="H268">
        <f>EC_projects_original!H268</f>
        <v>2020</v>
      </c>
      <c r="I268" t="str">
        <f>EC_projects_original!I268</f>
        <v>PV</v>
      </c>
      <c r="J268" t="str">
        <f>EC_projects_original!J268</f>
        <v>rooftop</v>
      </c>
      <c r="K268" t="str">
        <f>EC_projects_original!K268</f>
        <v>lokale coöperatie</v>
      </c>
      <c r="L268" t="str">
        <f>EC_projects_original!L268</f>
        <v>ZonnigZieuwent</v>
      </c>
      <c r="M268">
        <f>EC_projects_original!P268</f>
        <v>77.7</v>
      </c>
      <c r="N268">
        <f>EC_projects_original!R268</f>
        <v>1</v>
      </c>
    </row>
    <row r="269" spans="1:14" x14ac:dyDescent="0.25">
      <c r="A269" t="str">
        <f>EC_projects_original!A269</f>
        <v>Gelderland</v>
      </c>
      <c r="B269" t="str">
        <f>EC_projects_original!B269</f>
        <v>Achterhoek</v>
      </c>
      <c r="C269" t="str">
        <f>EC_projects_original!C269</f>
        <v>Oost Gelre</v>
      </c>
      <c r="D269" t="str" cm="1">
        <f t="array" ref="D269">_xlfn.IFNA(INDEX(municipalities!B:B, MATCH(EC_projects!C269,municipalities!C:C,0),0),"unknown")</f>
        <v>GM1586</v>
      </c>
      <c r="E269" t="str">
        <f>EC_projects_original!D269</f>
        <v>Marienvelde</v>
      </c>
      <c r="F269" t="str">
        <f>EC_projects_original!E269</f>
        <v>ZonnigZieuwent/ zonnedak 7 Zon op Gosselink (Molder)</v>
      </c>
      <c r="G269" t="str">
        <f>EC_projects_original!G269</f>
        <v>realized</v>
      </c>
      <c r="H269">
        <f>EC_projects_original!H269</f>
        <v>2022</v>
      </c>
      <c r="I269" t="str">
        <f>EC_projects_original!I269</f>
        <v>PV</v>
      </c>
      <c r="J269" t="str">
        <f>EC_projects_original!J269</f>
        <v>rooftop</v>
      </c>
      <c r="K269" t="str">
        <f>EC_projects_original!K269</f>
        <v>lokale coöperatie</v>
      </c>
      <c r="L269" t="str">
        <f>EC_projects_original!L269</f>
        <v>ZonnigZieuwent</v>
      </c>
      <c r="M269">
        <f>EC_projects_original!P269</f>
        <v>99</v>
      </c>
      <c r="N269">
        <f>EC_projects_original!R269</f>
        <v>1</v>
      </c>
    </row>
    <row r="270" spans="1:14" x14ac:dyDescent="0.25">
      <c r="A270" t="str">
        <f>EC_projects_original!A270</f>
        <v>Gelderland</v>
      </c>
      <c r="B270" t="str">
        <f>EC_projects_original!B270</f>
        <v>Achterhoek</v>
      </c>
      <c r="C270" t="str">
        <f>EC_projects_original!C270</f>
        <v>Oost Gelre</v>
      </c>
      <c r="D270" t="str" cm="1">
        <f t="array" ref="D270">_xlfn.IFNA(INDEX(municipalities!B:B, MATCH(EC_projects!C270,municipalities!C:C,0),0),"unknown")</f>
        <v>GM1586</v>
      </c>
      <c r="E270">
        <f>EC_projects_original!D270</f>
        <v>0</v>
      </c>
      <c r="F270" t="str">
        <f>EC_projects_original!E270</f>
        <v>ZonnigZieuwent/ zonnedak 8 Zon op Ten Have Pigs</v>
      </c>
      <c r="G270" t="str">
        <f>EC_projects_original!G270</f>
        <v>realized</v>
      </c>
      <c r="H270">
        <f>EC_projects_original!H270</f>
        <v>2023</v>
      </c>
      <c r="I270" t="str">
        <f>EC_projects_original!I270</f>
        <v>PV</v>
      </c>
      <c r="J270" t="str">
        <f>EC_projects_original!J270</f>
        <v>rooftop</v>
      </c>
      <c r="K270" t="str">
        <f>EC_projects_original!K270</f>
        <v>lokale coöperatie</v>
      </c>
      <c r="L270" t="str">
        <f>EC_projects_original!L270</f>
        <v>ZonnigZieuwent</v>
      </c>
      <c r="M270">
        <f>EC_projects_original!P270</f>
        <v>75.600000000000009</v>
      </c>
      <c r="N270">
        <f>EC_projects_original!R270</f>
        <v>1</v>
      </c>
    </row>
    <row r="271" spans="1:14" x14ac:dyDescent="0.25">
      <c r="A271" t="str">
        <f>EC_projects_original!A271</f>
        <v>Gelderland</v>
      </c>
      <c r="B271" t="str">
        <f>EC_projects_original!B271</f>
        <v>Achterhoek</v>
      </c>
      <c r="C271" t="str">
        <f>EC_projects_original!C271</f>
        <v>Oude IJsselstreek</v>
      </c>
      <c r="D271" t="str" cm="1">
        <f t="array" ref="D271">_xlfn.IFNA(INDEX(municipalities!B:B, MATCH(EC_projects!C271,municipalities!C:C,0),0),"unknown")</f>
        <v>GM1509</v>
      </c>
      <c r="E271" t="str">
        <f>EC_projects_original!D271</f>
        <v>Varsseveld</v>
      </c>
      <c r="F271" t="str">
        <f>EC_projects_original!E271</f>
        <v>Agem/ Zonnedak Energized by Kramp</v>
      </c>
      <c r="G271" t="str">
        <f>EC_projects_original!G271</f>
        <v>realized</v>
      </c>
      <c r="H271">
        <f>EC_projects_original!H271</f>
        <v>2020</v>
      </c>
      <c r="I271" t="str">
        <f>EC_projects_original!I271</f>
        <v>PV</v>
      </c>
      <c r="J271" t="str">
        <f>EC_projects_original!J271</f>
        <v>rooftop</v>
      </c>
      <c r="K271" t="str">
        <f>EC_projects_original!K271</f>
        <v>productiecoöperatie/ ontwikkelaar</v>
      </c>
      <c r="L271" t="str">
        <f>EC_projects_original!L271</f>
        <v>AGEM</v>
      </c>
      <c r="M271">
        <f>EC_projects_original!P271</f>
        <v>449.90000000000003</v>
      </c>
      <c r="N271">
        <f>EC_projects_original!R271</f>
        <v>1</v>
      </c>
    </row>
    <row r="272" spans="1:14" x14ac:dyDescent="0.25">
      <c r="A272" t="str">
        <f>EC_projects_original!A272</f>
        <v>Gelderland</v>
      </c>
      <c r="B272" t="str">
        <f>EC_projects_original!B272</f>
        <v>Achterhoek</v>
      </c>
      <c r="C272" t="str">
        <f>EC_projects_original!C272</f>
        <v>Oude IJsselstreek</v>
      </c>
      <c r="D272" t="str" cm="1">
        <f t="array" ref="D272">_xlfn.IFNA(INDEX(municipalities!B:B, MATCH(EC_projects!C272,municipalities!C:C,0),0),"unknown")</f>
        <v>GM1509</v>
      </c>
      <c r="E272" t="str">
        <f>EC_projects_original!D272</f>
        <v>Megchelen</v>
      </c>
      <c r="F272" t="str">
        <f>EC_projects_original!E272</f>
        <v>EnergiekMegchelen/ zonnedak Krebber-Bramel</v>
      </c>
      <c r="G272" t="str">
        <f>EC_projects_original!G272</f>
        <v>realized</v>
      </c>
      <c r="H272">
        <f>EC_projects_original!H272</f>
        <v>2022</v>
      </c>
      <c r="I272" t="str">
        <f>EC_projects_original!I272</f>
        <v>PV</v>
      </c>
      <c r="J272" t="str">
        <f>EC_projects_original!J272</f>
        <v>rooftop</v>
      </c>
      <c r="K272" t="str">
        <f>EC_projects_original!K272</f>
        <v>lokale coöperatie</v>
      </c>
      <c r="L272" t="str">
        <f>EC_projects_original!L272</f>
        <v>Coöperatie Energiek Megchelen</v>
      </c>
      <c r="M272">
        <f>EC_projects_original!P272</f>
        <v>66</v>
      </c>
      <c r="N272">
        <f>EC_projects_original!R272</f>
        <v>1</v>
      </c>
    </row>
    <row r="273" spans="1:14" x14ac:dyDescent="0.25">
      <c r="A273" t="str">
        <f>EC_projects_original!A273</f>
        <v>Gelderland</v>
      </c>
      <c r="B273" t="str">
        <f>EC_projects_original!B273</f>
        <v>Achterhoek</v>
      </c>
      <c r="C273" t="str">
        <f>EC_projects_original!C273</f>
        <v>Oude IJsselstreek</v>
      </c>
      <c r="D273" t="str" cm="1">
        <f t="array" ref="D273">_xlfn.IFNA(INDEX(municipalities!B:B, MATCH(EC_projects!C273,municipalities!C:C,0),0),"unknown")</f>
        <v>GM1509</v>
      </c>
      <c r="E273" t="str">
        <f>EC_projects_original!D273</f>
        <v>Megchelen</v>
      </c>
      <c r="F273" t="str">
        <f>EC_projects_original!E273</f>
        <v>EnergiekMegchelen/ zonnedak Wissing</v>
      </c>
      <c r="G273" t="str">
        <f>EC_projects_original!G273</f>
        <v>realized</v>
      </c>
      <c r="H273">
        <f>EC_projects_original!H273</f>
        <v>2022</v>
      </c>
      <c r="I273" t="str">
        <f>EC_projects_original!I273</f>
        <v>PV</v>
      </c>
      <c r="J273" t="str">
        <f>EC_projects_original!J273</f>
        <v>rooftop</v>
      </c>
      <c r="K273" t="str">
        <f>EC_projects_original!K273</f>
        <v>lokale coöperatie</v>
      </c>
      <c r="L273" t="str">
        <f>EC_projects_original!L273</f>
        <v>Coöperatie Energiek Megchelen</v>
      </c>
      <c r="M273">
        <f>EC_projects_original!P273</f>
        <v>63</v>
      </c>
      <c r="N273">
        <f>EC_projects_original!R273</f>
        <v>1</v>
      </c>
    </row>
    <row r="274" spans="1:14" x14ac:dyDescent="0.25">
      <c r="A274" t="str">
        <f>EC_projects_original!A274</f>
        <v>Gelderland</v>
      </c>
      <c r="B274" t="str">
        <f>EC_projects_original!B274</f>
        <v>Arnhem/ Nijmegen</v>
      </c>
      <c r="C274" t="str">
        <f>EC_projects_original!C274</f>
        <v>Overbetuwe</v>
      </c>
      <c r="D274" t="str" cm="1">
        <f t="array" ref="D274">_xlfn.IFNA(INDEX(municipalities!B:B, MATCH(EC_projects!C274,municipalities!C:C,0),0),"unknown")</f>
        <v>GM1734</v>
      </c>
      <c r="E274" t="str">
        <f>EC_projects_original!D274</f>
        <v xml:space="preserve">Heteren, Driel en Randwijk </v>
      </c>
      <c r="F274" t="str">
        <f>EC_projects_original!E274</f>
        <v>WatBeters/ zonnedak Brede school</v>
      </c>
      <c r="G274" t="str">
        <f>EC_projects_original!G274</f>
        <v>realized</v>
      </c>
      <c r="H274">
        <f>EC_projects_original!H274</f>
        <v>2018</v>
      </c>
      <c r="I274" t="str">
        <f>EC_projects_original!I274</f>
        <v>PV</v>
      </c>
      <c r="J274" t="str">
        <f>EC_projects_original!J274</f>
        <v>rooftop</v>
      </c>
      <c r="K274" t="str">
        <f>EC_projects_original!K274</f>
        <v>lokale coöperatie</v>
      </c>
      <c r="L274" t="str">
        <f>EC_projects_original!L274</f>
        <v>Watbeters voor Overbetuwe</v>
      </c>
      <c r="M274">
        <f>EC_projects_original!P274</f>
        <v>60.750000000000007</v>
      </c>
      <c r="N274">
        <f>EC_projects_original!R274</f>
        <v>1</v>
      </c>
    </row>
    <row r="275" spans="1:14" x14ac:dyDescent="0.25">
      <c r="A275" t="str">
        <f>EC_projects_original!A275</f>
        <v>Gelderland</v>
      </c>
      <c r="B275" t="str">
        <f>EC_projects_original!B275</f>
        <v>Arnhem/ Nijmegen</v>
      </c>
      <c r="C275" t="str">
        <f>EC_projects_original!C275</f>
        <v>Overbetuwe</v>
      </c>
      <c r="D275" t="str" cm="1">
        <f t="array" ref="D275">_xlfn.IFNA(INDEX(municipalities!B:B, MATCH(EC_projects!C275,municipalities!C:C,0),0),"unknown")</f>
        <v>GM1734</v>
      </c>
      <c r="E275" t="str">
        <f>EC_projects_original!D275</f>
        <v xml:space="preserve">Heteren, Driel en Randwijk </v>
      </c>
      <c r="F275" t="str">
        <f>EC_projects_original!E275</f>
        <v xml:space="preserve">WatBeters/ zonnedak Jacobs </v>
      </c>
      <c r="G275" t="str">
        <f>EC_projects_original!G275</f>
        <v>realized</v>
      </c>
      <c r="H275">
        <f>EC_projects_original!H275</f>
        <v>2018</v>
      </c>
      <c r="I275" t="str">
        <f>EC_projects_original!I275</f>
        <v>PV</v>
      </c>
      <c r="J275" t="str">
        <f>EC_projects_original!J275</f>
        <v>rooftop</v>
      </c>
      <c r="K275" t="str">
        <f>EC_projects_original!K275</f>
        <v>lokale coöperatie</v>
      </c>
      <c r="L275" t="str">
        <f>EC_projects_original!L275</f>
        <v>Watbeters voor Overbetuwe</v>
      </c>
      <c r="M275">
        <f>EC_projects_original!P275</f>
        <v>83.62</v>
      </c>
      <c r="N275">
        <f>EC_projects_original!R275</f>
        <v>1</v>
      </c>
    </row>
    <row r="276" spans="1:14" x14ac:dyDescent="0.25">
      <c r="A276" t="str">
        <f>EC_projects_original!A276</f>
        <v>Gelderland</v>
      </c>
      <c r="B276" t="str">
        <f>EC_projects_original!B276</f>
        <v>Arnhem/ Nijmegen</v>
      </c>
      <c r="C276" t="str">
        <f>EC_projects_original!C276</f>
        <v>Renkum</v>
      </c>
      <c r="D276" t="str" cm="1">
        <f t="array" ref="D276">_xlfn.IFNA(INDEX(municipalities!B:B, MATCH(EC_projects!C276,municipalities!C:C,0),0),"unknown")</f>
        <v>GM0274</v>
      </c>
      <c r="E276" t="str">
        <f>EC_projects_original!D276</f>
        <v>Oosterbeek</v>
      </c>
      <c r="F276" t="str">
        <f>EC_projects_original!E276</f>
        <v>RIJE RijnenIJssel/ zonnedak Kindcentrum Oosterbeek</v>
      </c>
      <c r="G276" t="str">
        <f>EC_projects_original!G276</f>
        <v>realized</v>
      </c>
      <c r="H276">
        <f>EC_projects_original!H276</f>
        <v>2023</v>
      </c>
      <c r="I276" t="str">
        <f>EC_projects_original!I276</f>
        <v>PV</v>
      </c>
      <c r="J276" t="str">
        <f>EC_projects_original!J276</f>
        <v>rooftop</v>
      </c>
      <c r="K276" t="str">
        <f>EC_projects_original!K276</f>
        <v>lokale coöperatie</v>
      </c>
      <c r="L276" t="str">
        <f>EC_projects_original!L276</f>
        <v>RIJE RijnenIJssel</v>
      </c>
      <c r="M276">
        <f>EC_projects_original!P276</f>
        <v>127.68</v>
      </c>
      <c r="N276">
        <f>EC_projects_original!R276</f>
        <v>1</v>
      </c>
    </row>
    <row r="277" spans="1:14" x14ac:dyDescent="0.25">
      <c r="A277" t="str">
        <f>EC_projects_original!A277</f>
        <v>Gelderland</v>
      </c>
      <c r="B277" t="str">
        <f>EC_projects_original!B277</f>
        <v>Food Valley</v>
      </c>
      <c r="C277" t="str">
        <f>EC_projects_original!C277</f>
        <v>Renkum</v>
      </c>
      <c r="D277" t="str" cm="1">
        <f t="array" ref="D277">_xlfn.IFNA(INDEX(municipalities!B:B, MATCH(EC_projects!C277,municipalities!C:C,0),0),"unknown")</f>
        <v>GM0274</v>
      </c>
      <c r="E277" t="str">
        <f>EC_projects_original!D277</f>
        <v>Doorweerth</v>
      </c>
      <c r="F277" t="str">
        <f>EC_projects_original!E277</f>
        <v>ValleiEnergie/ zonnedak Groene Waarden (fase 1)</v>
      </c>
      <c r="G277" t="str">
        <f>EC_projects_original!G277</f>
        <v>realized</v>
      </c>
      <c r="H277">
        <f>EC_projects_original!H277</f>
        <v>2022</v>
      </c>
      <c r="I277" t="str">
        <f>EC_projects_original!I277</f>
        <v>PV</v>
      </c>
      <c r="J277" t="str">
        <f>EC_projects_original!J277</f>
        <v>rooftop</v>
      </c>
      <c r="K277" t="str">
        <f>EC_projects_original!K277</f>
        <v>lokale coöperatie</v>
      </c>
      <c r="L277" t="str">
        <f>EC_projects_original!L277</f>
        <v>ValleiEnergie</v>
      </c>
      <c r="M277">
        <f>EC_projects_original!P277</f>
        <v>300</v>
      </c>
      <c r="N277">
        <f>EC_projects_original!R277</f>
        <v>1</v>
      </c>
    </row>
    <row r="278" spans="1:14" x14ac:dyDescent="0.25">
      <c r="A278" t="str">
        <f>EC_projects_original!A278</f>
        <v>Gelderland</v>
      </c>
      <c r="B278" t="str">
        <f>EC_projects_original!B278</f>
        <v>Arnhem/ Nijmegen</v>
      </c>
      <c r="C278" t="str">
        <f>EC_projects_original!C278</f>
        <v>Rheden</v>
      </c>
      <c r="D278" t="str" cm="1">
        <f t="array" ref="D278">_xlfn.IFNA(INDEX(municipalities!B:B, MATCH(EC_projects!C278,municipalities!C:C,0),0),"unknown")</f>
        <v>GM0275</v>
      </c>
      <c r="E278" t="str">
        <f>EC_projects_original!D278</f>
        <v>De Steeg</v>
      </c>
      <c r="F278" t="str">
        <f>EC_projects_original!E278</f>
        <v>RIJE RijnenIJssel/ Bakker van Otterloo</v>
      </c>
      <c r="G278" t="str">
        <f>EC_projects_original!G278</f>
        <v>realized</v>
      </c>
      <c r="H278">
        <f>EC_projects_original!H278</f>
        <v>2016</v>
      </c>
      <c r="I278" t="str">
        <f>EC_projects_original!I278</f>
        <v>PV</v>
      </c>
      <c r="J278" t="str">
        <f>EC_projects_original!J278</f>
        <v>rooftop</v>
      </c>
      <c r="K278" t="str">
        <f>EC_projects_original!K278</f>
        <v>lokale coöperatie</v>
      </c>
      <c r="L278" t="str">
        <f>EC_projects_original!L278</f>
        <v>RIJE RijnenIJssel</v>
      </c>
      <c r="M278">
        <f>EC_projects_original!P278</f>
        <v>23.14</v>
      </c>
      <c r="N278">
        <f>EC_projects_original!R278</f>
        <v>1</v>
      </c>
    </row>
    <row r="279" spans="1:14" x14ac:dyDescent="0.25">
      <c r="A279" t="str">
        <f>EC_projects_original!A279</f>
        <v>Gelderland</v>
      </c>
      <c r="B279" t="str">
        <f>EC_projects_original!B279</f>
        <v>Arnhem/ Nijmegen</v>
      </c>
      <c r="C279" t="str">
        <f>EC_projects_original!C279</f>
        <v>Rheden</v>
      </c>
      <c r="D279" t="str" cm="1">
        <f t="array" ref="D279">_xlfn.IFNA(INDEX(municipalities!B:B, MATCH(EC_projects!C279,municipalities!C:C,0),0),"unknown")</f>
        <v>GM0275</v>
      </c>
      <c r="E279" t="str">
        <f>EC_projects_original!D279</f>
        <v>Spankeren</v>
      </c>
      <c r="F279" t="str">
        <f>EC_projects_original!E279</f>
        <v>ZonnepanelenDelen/ zonnedak Intrapec</v>
      </c>
      <c r="G279" t="str">
        <f>EC_projects_original!G279</f>
        <v>realized</v>
      </c>
      <c r="H279">
        <f>EC_projects_original!H279</f>
        <v>2019</v>
      </c>
      <c r="I279" t="str">
        <f>EC_projects_original!I279</f>
        <v>PV</v>
      </c>
      <c r="J279" t="str">
        <f>EC_projects_original!J279</f>
        <v>rooftop</v>
      </c>
      <c r="K279" t="str">
        <f>EC_projects_original!K279</f>
        <v>participatie/ crowdfunding</v>
      </c>
      <c r="L279" t="str">
        <f>EC_projects_original!L279</f>
        <v>crowdfunding</v>
      </c>
      <c r="M279">
        <f>EC_projects_original!P279</f>
        <v>460.79999999999995</v>
      </c>
      <c r="N279">
        <f>EC_projects_original!R279</f>
        <v>0</v>
      </c>
    </row>
    <row r="280" spans="1:14" x14ac:dyDescent="0.25">
      <c r="A280" t="str">
        <f>EC_projects_original!A280</f>
        <v>Gelderland</v>
      </c>
      <c r="B280" t="str">
        <f>EC_projects_original!B280</f>
        <v>Rivierenland</v>
      </c>
      <c r="C280" t="str">
        <f>EC_projects_original!C280</f>
        <v>Tiel</v>
      </c>
      <c r="D280" t="str" cm="1">
        <f t="array" ref="D280">_xlfn.IFNA(INDEX(municipalities!B:B, MATCH(EC_projects!C280,municipalities!C:C,0),0),"unknown")</f>
        <v>GM0281</v>
      </c>
      <c r="E280">
        <f>EC_projects_original!D280</f>
        <v>0</v>
      </c>
      <c r="F280" t="str">
        <f>EC_projects_original!E280</f>
        <v xml:space="preserve">EVHB (PCR)/Tiel zonnedak waterschap Rivierenland Blomboogerd </v>
      </c>
      <c r="G280" t="str">
        <f>EC_projects_original!G280</f>
        <v>realized</v>
      </c>
      <c r="H280">
        <f>EC_projects_original!H280</f>
        <v>2015</v>
      </c>
      <c r="I280" t="str">
        <f>EC_projects_original!I280</f>
        <v>PV</v>
      </c>
      <c r="J280" t="str">
        <f>EC_projects_original!J280</f>
        <v>rooftop</v>
      </c>
      <c r="K280" t="str">
        <f>EC_projects_original!K280</f>
        <v>productiecoöperatie/ ontwikkelaar</v>
      </c>
      <c r="L280" t="str">
        <f>EC_projects_original!L280</f>
        <v>EVHB/ projectcoöperatie Tiel</v>
      </c>
      <c r="M280">
        <f>EC_projects_original!P280</f>
        <v>36.85</v>
      </c>
      <c r="N280">
        <f>EC_projects_original!R280</f>
        <v>1</v>
      </c>
    </row>
    <row r="281" spans="1:14" x14ac:dyDescent="0.25">
      <c r="A281" t="str">
        <f>EC_projects_original!A281</f>
        <v>Gelderland</v>
      </c>
      <c r="B281" t="str">
        <f>EC_projects_original!B281</f>
        <v>Rivierenland</v>
      </c>
      <c r="C281" t="str">
        <f>EC_projects_original!C281</f>
        <v>Tiel</v>
      </c>
      <c r="D281" t="str" cm="1">
        <f t="array" ref="D281">_xlfn.IFNA(INDEX(municipalities!B:B, MATCH(EC_projects!C281,municipalities!C:C,0),0),"unknown")</f>
        <v>GM0281</v>
      </c>
      <c r="E281">
        <f>EC_projects_original!D281</f>
        <v>0</v>
      </c>
      <c r="F281" t="str">
        <f>EC_projects_original!E281</f>
        <v>FruitstadEnergie/ zonnedak MAVO Lingecollege</v>
      </c>
      <c r="G281" t="str">
        <f>EC_projects_original!G281</f>
        <v>realized</v>
      </c>
      <c r="H281">
        <f>EC_projects_original!H281</f>
        <v>2018</v>
      </c>
      <c r="I281" t="str">
        <f>EC_projects_original!I281</f>
        <v>PV</v>
      </c>
      <c r="J281" t="str">
        <f>EC_projects_original!J281</f>
        <v>rooftop</v>
      </c>
      <c r="K281" t="str">
        <f>EC_projects_original!K281</f>
        <v>lokale coöperatie</v>
      </c>
      <c r="L281" t="str">
        <f>EC_projects_original!L281</f>
        <v>Fruitstad Energie</v>
      </c>
      <c r="M281">
        <f>EC_projects_original!P281</f>
        <v>77.349999999999994</v>
      </c>
      <c r="N281">
        <f>EC_projects_original!R281</f>
        <v>1</v>
      </c>
    </row>
    <row r="282" spans="1:14" x14ac:dyDescent="0.25">
      <c r="A282" t="str">
        <f>EC_projects_original!A282</f>
        <v>Gelderland</v>
      </c>
      <c r="B282" t="str">
        <f>EC_projects_original!B282</f>
        <v>Rivierenland</v>
      </c>
      <c r="C282" t="str">
        <f>EC_projects_original!C282</f>
        <v>Tiel</v>
      </c>
      <c r="D282" t="str" cm="1">
        <f t="array" ref="D282">_xlfn.IFNA(INDEX(municipalities!B:B, MATCH(EC_projects!C282,municipalities!C:C,0),0),"unknown")</f>
        <v>GM0281</v>
      </c>
      <c r="E282">
        <f>EC_projects_original!D282</f>
        <v>0</v>
      </c>
      <c r="F282" t="str">
        <f>EC_projects_original!E282</f>
        <v xml:space="preserve">FruitstadEnergie/ zonnedak ROC Rivor </v>
      </c>
      <c r="G282" t="str">
        <f>EC_projects_original!G282</f>
        <v>realized</v>
      </c>
      <c r="H282">
        <f>EC_projects_original!H282</f>
        <v>2018</v>
      </c>
      <c r="I282" t="str">
        <f>EC_projects_original!I282</f>
        <v>PV</v>
      </c>
      <c r="J282" t="str">
        <f>EC_projects_original!J282</f>
        <v>rooftop</v>
      </c>
      <c r="K282" t="str">
        <f>EC_projects_original!K282</f>
        <v>lokale coöperatie</v>
      </c>
      <c r="L282" t="str">
        <f>EC_projects_original!L282</f>
        <v>Fruitstad Energie</v>
      </c>
      <c r="M282">
        <f>EC_projects_original!P282</f>
        <v>45.76</v>
      </c>
      <c r="N282">
        <f>EC_projects_original!R282</f>
        <v>1</v>
      </c>
    </row>
    <row r="283" spans="1:14" x14ac:dyDescent="0.25">
      <c r="A283" t="str">
        <f>EC_projects_original!A283</f>
        <v>Gelderland</v>
      </c>
      <c r="B283" t="str">
        <f>EC_projects_original!B283</f>
        <v>Rivierenland</v>
      </c>
      <c r="C283" t="str">
        <f>EC_projects_original!C283</f>
        <v>Tiel</v>
      </c>
      <c r="D283" t="str" cm="1">
        <f t="array" ref="D283">_xlfn.IFNA(INDEX(municipalities!B:B, MATCH(EC_projects!C283,municipalities!C:C,0),0),"unknown")</f>
        <v>GM0281</v>
      </c>
      <c r="E283" t="str">
        <f>EC_projects_original!D283</f>
        <v>Greencrowd</v>
      </c>
      <c r="F283" t="str">
        <f>EC_projects_original!E283</f>
        <v>Greencrowd/ basisschool de Achtbaan</v>
      </c>
      <c r="G283" t="str">
        <f>EC_projects_original!G283</f>
        <v>realized</v>
      </c>
      <c r="H283">
        <f>EC_projects_original!H283</f>
        <v>2013</v>
      </c>
      <c r="I283" t="str">
        <f>EC_projects_original!I283</f>
        <v>PV</v>
      </c>
      <c r="J283" t="str">
        <f>EC_projects_original!J283</f>
        <v>rooftop</v>
      </c>
      <c r="K283" t="str">
        <f>EC_projects_original!K283</f>
        <v>participatie/ crowdfunding</v>
      </c>
      <c r="L283" t="str">
        <f>EC_projects_original!L283</f>
        <v>crowdfunding</v>
      </c>
      <c r="M283">
        <f>EC_projects_original!P283</f>
        <v>8.84</v>
      </c>
      <c r="N283">
        <f>EC_projects_original!R283</f>
        <v>0</v>
      </c>
    </row>
    <row r="284" spans="1:14" x14ac:dyDescent="0.25">
      <c r="A284" t="str">
        <f>EC_projects_original!A284</f>
        <v>Gelderland</v>
      </c>
      <c r="B284" t="str">
        <f>EC_projects_original!B284</f>
        <v>Rivierenland</v>
      </c>
      <c r="C284" t="str">
        <f>EC_projects_original!C284</f>
        <v>Tiel</v>
      </c>
      <c r="D284" t="str" cm="1">
        <f t="array" ref="D284">_xlfn.IFNA(INDEX(municipalities!B:B, MATCH(EC_projects!C284,municipalities!C:C,0),0),"unknown")</f>
        <v>GM0281</v>
      </c>
      <c r="E284" t="str">
        <f>EC_projects_original!D284</f>
        <v>Greencrowd</v>
      </c>
      <c r="F284" t="str">
        <f>EC_projects_original!E284</f>
        <v>Greencrowd/ Brede Zorgschool</v>
      </c>
      <c r="G284" t="str">
        <f>EC_projects_original!G284</f>
        <v>realized</v>
      </c>
      <c r="H284">
        <f>EC_projects_original!H284</f>
        <v>2015</v>
      </c>
      <c r="I284" t="str">
        <f>EC_projects_original!I284</f>
        <v>PV</v>
      </c>
      <c r="J284" t="str">
        <f>EC_projects_original!J284</f>
        <v>rooftop</v>
      </c>
      <c r="K284" t="str">
        <f>EC_projects_original!K284</f>
        <v>participatie/ crowdfunding</v>
      </c>
      <c r="L284" t="str">
        <f>EC_projects_original!L284</f>
        <v>crowdfunding</v>
      </c>
      <c r="M284">
        <f>EC_projects_original!P284</f>
        <v>60.06</v>
      </c>
      <c r="N284">
        <f>EC_projects_original!R284</f>
        <v>0</v>
      </c>
    </row>
    <row r="285" spans="1:14" x14ac:dyDescent="0.25">
      <c r="A285" t="str">
        <f>EC_projects_original!A285</f>
        <v>Gelderland</v>
      </c>
      <c r="B285" t="str">
        <f>EC_projects_original!B285</f>
        <v>Cleantech regio</v>
      </c>
      <c r="C285" t="str">
        <f>EC_projects_original!C285</f>
        <v>Voorst</v>
      </c>
      <c r="D285" t="str" cm="1">
        <f t="array" ref="D285">_xlfn.IFNA(INDEX(municipalities!B:B, MATCH(EC_projects!C285,municipalities!C:C,0),0),"unknown")</f>
        <v>GM0285</v>
      </c>
      <c r="E285" t="str">
        <f>EC_projects_original!D285</f>
        <v>Twello</v>
      </c>
      <c r="F285" t="str">
        <f>EC_projects_original!E285</f>
        <v>EnergieRijkVoorst/ Zon op gemeentehuis</v>
      </c>
      <c r="G285" t="str">
        <f>EC_projects_original!G285</f>
        <v>realized</v>
      </c>
      <c r="H285">
        <f>EC_projects_original!H285</f>
        <v>2015</v>
      </c>
      <c r="I285" t="str">
        <f>EC_projects_original!I285</f>
        <v>PV</v>
      </c>
      <c r="J285" t="str">
        <f>EC_projects_original!J285</f>
        <v>rooftop</v>
      </c>
      <c r="K285" t="str">
        <f>EC_projects_original!K285</f>
        <v>lokale coöperatie</v>
      </c>
      <c r="L285" t="str">
        <f>EC_projects_original!L285</f>
        <v>EnergierijkVoorst</v>
      </c>
      <c r="M285">
        <f>EC_projects_original!P285</f>
        <v>100</v>
      </c>
      <c r="N285">
        <f>EC_projects_original!R285</f>
        <v>1</v>
      </c>
    </row>
    <row r="286" spans="1:14" x14ac:dyDescent="0.25">
      <c r="A286" t="str">
        <f>EC_projects_original!A286</f>
        <v>Gelderland</v>
      </c>
      <c r="B286" t="str">
        <f>EC_projects_original!B286</f>
        <v>Cleantech regio</v>
      </c>
      <c r="C286" t="str">
        <f>EC_projects_original!C286</f>
        <v>Voorst</v>
      </c>
      <c r="D286" t="str" cm="1">
        <f t="array" ref="D286">_xlfn.IFNA(INDEX(municipalities!B:B, MATCH(EC_projects!C286,municipalities!C:C,0),0),"unknown")</f>
        <v>GM0285</v>
      </c>
      <c r="E286" t="str">
        <f>EC_projects_original!D286</f>
        <v>Twello</v>
      </c>
      <c r="F286" t="str">
        <f>EC_projects_original!E286</f>
        <v xml:space="preserve">EnergieRijkVoorst/ Zon op huurwoningen </v>
      </c>
      <c r="G286" t="str">
        <f>EC_projects_original!G286</f>
        <v>realized</v>
      </c>
      <c r="H286">
        <f>EC_projects_original!H286</f>
        <v>2018</v>
      </c>
      <c r="I286" t="str">
        <f>EC_projects_original!I286</f>
        <v>PV</v>
      </c>
      <c r="J286" t="str">
        <f>EC_projects_original!J286</f>
        <v>rooftop</v>
      </c>
      <c r="K286" t="str">
        <f>EC_projects_original!K286</f>
        <v>lokale coöperatie</v>
      </c>
      <c r="L286" t="str">
        <f>EC_projects_original!L286</f>
        <v>EnergierijkVoorst</v>
      </c>
      <c r="M286">
        <f>EC_projects_original!P286</f>
        <v>55.000000000000007</v>
      </c>
      <c r="N286">
        <f>EC_projects_original!R286</f>
        <v>1</v>
      </c>
    </row>
    <row r="287" spans="1:14" x14ac:dyDescent="0.25">
      <c r="A287" t="str">
        <f>EC_projects_original!A287</f>
        <v>Gelderland</v>
      </c>
      <c r="B287" t="str">
        <f>EC_projects_original!B287</f>
        <v>Cleantech regio</v>
      </c>
      <c r="C287" t="str">
        <f>EC_projects_original!C287</f>
        <v>Voorst</v>
      </c>
      <c r="D287" t="str" cm="1">
        <f t="array" ref="D287">_xlfn.IFNA(INDEX(municipalities!B:B, MATCH(EC_projects!C287,municipalities!C:C,0),0),"unknown")</f>
        <v>GM0285</v>
      </c>
      <c r="E287" t="str">
        <f>EC_projects_original!D287</f>
        <v>Twello</v>
      </c>
      <c r="F287" t="str">
        <f>EC_projects_original!E287</f>
        <v>EnergieRijkVoorst/ ZonRijk Voorst zonnedaken Parkeerhuis, Korderijk, Sporthal</v>
      </c>
      <c r="G287" t="str">
        <f>EC_projects_original!G287</f>
        <v>realized</v>
      </c>
      <c r="H287">
        <f>EC_projects_original!H287</f>
        <v>2018</v>
      </c>
      <c r="I287" t="str">
        <f>EC_projects_original!I287</f>
        <v>PV</v>
      </c>
      <c r="J287" t="str">
        <f>EC_projects_original!J287</f>
        <v>rooftop</v>
      </c>
      <c r="K287" t="str">
        <f>EC_projects_original!K287</f>
        <v>lokale coöperatie</v>
      </c>
      <c r="L287" t="str">
        <f>EC_projects_original!L287</f>
        <v>EnergierijkVoorst</v>
      </c>
      <c r="M287">
        <f>EC_projects_original!P287</f>
        <v>113.39999999999999</v>
      </c>
      <c r="N287">
        <f>EC_projects_original!R287</f>
        <v>1</v>
      </c>
    </row>
    <row r="288" spans="1:14" x14ac:dyDescent="0.25">
      <c r="A288" t="str">
        <f>EC_projects_original!A288</f>
        <v>Gelderland</v>
      </c>
      <c r="B288" t="str">
        <f>EC_projects_original!B288</f>
        <v>Cleantech regio</v>
      </c>
      <c r="C288" t="str">
        <f>EC_projects_original!C288</f>
        <v>Voorst</v>
      </c>
      <c r="D288" t="str" cm="1">
        <f t="array" ref="D288">_xlfn.IFNA(INDEX(municipalities!B:B, MATCH(EC_projects!C288,municipalities!C:C,0),0),"unknown")</f>
        <v>GM0285</v>
      </c>
      <c r="E288">
        <f>EC_projects_original!D288</f>
        <v>0</v>
      </c>
      <c r="F288" t="str">
        <f>EC_projects_original!E288</f>
        <v>ZonnepanelenDelen/ Zon op Zorg Zorghuis De Benring</v>
      </c>
      <c r="G288" t="str">
        <f>EC_projects_original!G288</f>
        <v>realized</v>
      </c>
      <c r="H288">
        <f>EC_projects_original!H288</f>
        <v>2016</v>
      </c>
      <c r="I288" t="str">
        <f>EC_projects_original!I288</f>
        <v>PV</v>
      </c>
      <c r="J288" t="str">
        <f>EC_projects_original!J288</f>
        <v>rooftop</v>
      </c>
      <c r="K288" t="str">
        <f>EC_projects_original!K288</f>
        <v>participatie/ crowdfunding</v>
      </c>
      <c r="L288" t="str">
        <f>EC_projects_original!L288</f>
        <v>crowdfunding</v>
      </c>
      <c r="M288">
        <f>EC_projects_original!P288</f>
        <v>145.5</v>
      </c>
      <c r="N288">
        <f>EC_projects_original!R288</f>
        <v>0</v>
      </c>
    </row>
    <row r="289" spans="1:14" x14ac:dyDescent="0.25">
      <c r="A289" t="str">
        <f>EC_projects_original!A289</f>
        <v>Gelderland</v>
      </c>
      <c r="B289" t="str">
        <f>EC_projects_original!B289</f>
        <v>Cleantech regio</v>
      </c>
      <c r="C289" t="str">
        <f>EC_projects_original!C289</f>
        <v>Voorst</v>
      </c>
      <c r="D289" t="str" cm="1">
        <f t="array" ref="D289">_xlfn.IFNA(INDEX(municipalities!B:B, MATCH(EC_projects!C289,municipalities!C:C,0),0),"unknown")</f>
        <v>GM0285</v>
      </c>
      <c r="E289" t="str">
        <f>EC_projects_original!D289</f>
        <v>Twello</v>
      </c>
      <c r="F289" t="str">
        <f>EC_projects_original!E289</f>
        <v>ZonnepanelenDelen/ Zonnedak AOC Twello oost</v>
      </c>
      <c r="G289" t="str">
        <f>EC_projects_original!G289</f>
        <v>realized</v>
      </c>
      <c r="H289">
        <f>EC_projects_original!H289</f>
        <v>2018</v>
      </c>
      <c r="I289" t="str">
        <f>EC_projects_original!I289</f>
        <v>PV</v>
      </c>
      <c r="J289" t="str">
        <f>EC_projects_original!J289</f>
        <v>rooftop</v>
      </c>
      <c r="K289" t="str">
        <f>EC_projects_original!K289</f>
        <v>participatie/ crowdfunding</v>
      </c>
      <c r="L289" t="str">
        <f>EC_projects_original!L289</f>
        <v>crowdfunding</v>
      </c>
      <c r="M289">
        <f>EC_projects_original!P289</f>
        <v>155.4</v>
      </c>
      <c r="N289">
        <f>EC_projects_original!R289</f>
        <v>0</v>
      </c>
    </row>
    <row r="290" spans="1:14" x14ac:dyDescent="0.25">
      <c r="A290" t="str">
        <f>EC_projects_original!A290</f>
        <v>Gelderland</v>
      </c>
      <c r="B290" t="str">
        <f>EC_projects_original!B290</f>
        <v>Food Valley</v>
      </c>
      <c r="C290" t="str">
        <f>EC_projects_original!C290</f>
        <v>Wageningen</v>
      </c>
      <c r="D290" t="str" cm="1">
        <f t="array" ref="D290">_xlfn.IFNA(INDEX(municipalities!B:B, MATCH(EC_projects!C290,municipalities!C:C,0),0),"unknown")</f>
        <v>GM0289</v>
      </c>
      <c r="E290">
        <f>EC_projects_original!D290</f>
        <v>0</v>
      </c>
      <c r="F290" t="str">
        <f>EC_projects_original!E290</f>
        <v>GeldGroenWassen/ Natuurslagerij</v>
      </c>
      <c r="G290" t="str">
        <f>EC_projects_original!G290</f>
        <v>realized</v>
      </c>
      <c r="H290">
        <f>EC_projects_original!H290</f>
        <v>2014</v>
      </c>
      <c r="I290" t="str">
        <f>EC_projects_original!I290</f>
        <v>PV</v>
      </c>
      <c r="J290" t="str">
        <f>EC_projects_original!J290</f>
        <v>rooftop</v>
      </c>
      <c r="K290" t="str">
        <f>EC_projects_original!K290</f>
        <v>participatie/ crowdfunding</v>
      </c>
      <c r="L290" t="str">
        <f>EC_projects_original!L290</f>
        <v>crowdfunding</v>
      </c>
      <c r="M290">
        <f>EC_projects_original!P290</f>
        <v>3.12</v>
      </c>
      <c r="N290">
        <f>EC_projects_original!R290</f>
        <v>0</v>
      </c>
    </row>
    <row r="291" spans="1:14" x14ac:dyDescent="0.25">
      <c r="A291" t="str">
        <f>EC_projects_original!A291</f>
        <v>Gelderland</v>
      </c>
      <c r="B291" t="str">
        <f>EC_projects_original!B291</f>
        <v>Food Valley</v>
      </c>
      <c r="C291" t="str">
        <f>EC_projects_original!C291</f>
        <v>Wageningen</v>
      </c>
      <c r="D291" t="str" cm="1">
        <f t="array" ref="D291">_xlfn.IFNA(INDEX(municipalities!B:B, MATCH(EC_projects!C291,municipalities!C:C,0),0),"unknown")</f>
        <v>GM0289</v>
      </c>
      <c r="E291" t="str">
        <f>EC_projects_original!D291</f>
        <v>Wageningen</v>
      </c>
      <c r="F291" t="str">
        <f>EC_projects_original!E291</f>
        <v>Wageningen Studentenroeivereniging Argo/ Artemis Helios zonnestroom op WSR</v>
      </c>
      <c r="G291" t="str">
        <f>EC_projects_original!G291</f>
        <v>realized</v>
      </c>
      <c r="H291">
        <f>EC_projects_original!H291</f>
        <v>2015</v>
      </c>
      <c r="I291" t="str">
        <f>EC_projects_original!I291</f>
        <v>PV</v>
      </c>
      <c r="J291" t="str">
        <f>EC_projects_original!J291</f>
        <v>rooftop</v>
      </c>
      <c r="K291" t="str">
        <f>EC_projects_original!K291</f>
        <v>participatie/ crowdfunding</v>
      </c>
      <c r="L291" t="str">
        <f>EC_projects_original!L291</f>
        <v>crowdfunding</v>
      </c>
      <c r="M291">
        <f>EC_projects_original!P291</f>
        <v>39</v>
      </c>
      <c r="N291">
        <f>EC_projects_original!R291</f>
        <v>0</v>
      </c>
    </row>
    <row r="292" spans="1:14" x14ac:dyDescent="0.25">
      <c r="A292" t="str">
        <f>EC_projects_original!A292</f>
        <v>Gelderland</v>
      </c>
      <c r="B292" t="str">
        <f>EC_projects_original!B292</f>
        <v>Food Valley</v>
      </c>
      <c r="C292" t="str">
        <f>EC_projects_original!C292</f>
        <v>Wageningen</v>
      </c>
      <c r="D292" t="str" cm="1">
        <f t="array" ref="D292">_xlfn.IFNA(INDEX(municipalities!B:B, MATCH(EC_projects!C292,municipalities!C:C,0),0),"unknown")</f>
        <v>GM0289</v>
      </c>
      <c r="E292" t="str">
        <f>EC_projects_original!D292</f>
        <v>Wageningen</v>
      </c>
      <c r="F292" t="str">
        <f>EC_projects_original!E292</f>
        <v xml:space="preserve">Zonnedak MARIN op Zon </v>
      </c>
      <c r="G292" t="str">
        <f>EC_projects_original!G292</f>
        <v>realized</v>
      </c>
      <c r="H292">
        <f>EC_projects_original!H292</f>
        <v>2018</v>
      </c>
      <c r="I292" t="str">
        <f>EC_projects_original!I292</f>
        <v>PV</v>
      </c>
      <c r="J292" t="str">
        <f>EC_projects_original!J292</f>
        <v>rooftop</v>
      </c>
      <c r="K292" t="str">
        <f>EC_projects_original!K292</f>
        <v>lokale coöperatie</v>
      </c>
      <c r="L292" t="str">
        <f>EC_projects_original!L292</f>
        <v xml:space="preserve">Wageningen op Zon/ Marin op Zon </v>
      </c>
      <c r="M292">
        <f>EC_projects_original!P292</f>
        <v>298.08000000000004</v>
      </c>
      <c r="N292">
        <f>EC_projects_original!R292</f>
        <v>1</v>
      </c>
    </row>
    <row r="293" spans="1:14" x14ac:dyDescent="0.25">
      <c r="A293" t="str">
        <f>EC_projects_original!A293</f>
        <v>Gelderland</v>
      </c>
      <c r="B293" t="str">
        <f>EC_projects_original!B293</f>
        <v>Food Valley</v>
      </c>
      <c r="C293" t="str">
        <f>EC_projects_original!C293</f>
        <v>Wageningen</v>
      </c>
      <c r="D293" t="str" cm="1">
        <f t="array" ref="D293">_xlfn.IFNA(INDEX(municipalities!B:B, MATCH(EC_projects!C293,municipalities!C:C,0),0),"unknown")</f>
        <v>GM0289</v>
      </c>
      <c r="E293" t="str">
        <f>EC_projects_original!D293</f>
        <v>Wageningen</v>
      </c>
      <c r="F293" t="str">
        <f>EC_projects_original!E293</f>
        <v>Zonnedak MARIN op Zon II</v>
      </c>
      <c r="G293" t="str">
        <f>EC_projects_original!G293</f>
        <v>realized</v>
      </c>
      <c r="H293">
        <f>EC_projects_original!H293</f>
        <v>2020</v>
      </c>
      <c r="I293" t="str">
        <f>EC_projects_original!I293</f>
        <v>PV</v>
      </c>
      <c r="J293" t="str">
        <f>EC_projects_original!J293</f>
        <v>rooftop</v>
      </c>
      <c r="K293" t="str">
        <f>EC_projects_original!K293</f>
        <v>lokale coöperatie</v>
      </c>
      <c r="L293" t="str">
        <f>EC_projects_original!L293</f>
        <v xml:space="preserve">Wageningen op Zon/ Marin op Zon </v>
      </c>
      <c r="M293">
        <f>EC_projects_original!P293</f>
        <v>272.25</v>
      </c>
      <c r="N293">
        <f>EC_projects_original!R293</f>
        <v>1</v>
      </c>
    </row>
    <row r="294" spans="1:14" x14ac:dyDescent="0.25">
      <c r="A294" t="str">
        <f>EC_projects_original!A294</f>
        <v>Gelderland</v>
      </c>
      <c r="B294" t="str">
        <f>EC_projects_original!B294</f>
        <v>Food Valley</v>
      </c>
      <c r="C294" t="str">
        <f>EC_projects_original!C294</f>
        <v>Wageningen</v>
      </c>
      <c r="D294" t="str" cm="1">
        <f t="array" ref="D294">_xlfn.IFNA(INDEX(municipalities!B:B, MATCH(EC_projects!C294,municipalities!C:C,0),0),"unknown")</f>
        <v>GM0289</v>
      </c>
      <c r="E294" t="str">
        <f>EC_projects_original!D294</f>
        <v>Wageningen</v>
      </c>
      <c r="F294" t="str">
        <f>EC_projects_original!E294</f>
        <v>Zonnedak Wageningen op Zon</v>
      </c>
      <c r="G294" t="str">
        <f>EC_projects_original!G294</f>
        <v>realized</v>
      </c>
      <c r="H294">
        <f>EC_projects_original!H294</f>
        <v>2015</v>
      </c>
      <c r="I294" t="str">
        <f>EC_projects_original!I294</f>
        <v>PV</v>
      </c>
      <c r="J294" t="str">
        <f>EC_projects_original!J294</f>
        <v>rooftop</v>
      </c>
      <c r="K294" t="str">
        <f>EC_projects_original!K294</f>
        <v>lokale coöperatie</v>
      </c>
      <c r="L294" t="str">
        <f>EC_projects_original!L294</f>
        <v xml:space="preserve">Wageningen op Zon/ Marin op Zon </v>
      </c>
      <c r="M294">
        <f>EC_projects_original!P294</f>
        <v>198.55</v>
      </c>
      <c r="N294">
        <f>EC_projects_original!R294</f>
        <v>1</v>
      </c>
    </row>
    <row r="295" spans="1:14" x14ac:dyDescent="0.25">
      <c r="A295" t="str">
        <f>EC_projects_original!A295</f>
        <v>Gelderland</v>
      </c>
      <c r="B295" t="str">
        <f>EC_projects_original!B295</f>
        <v>Rivierenland</v>
      </c>
      <c r="C295" t="str">
        <f>EC_projects_original!C295</f>
        <v>West Betuwe</v>
      </c>
      <c r="D295" t="str" cm="1">
        <f t="array" ref="D295">_xlfn.IFNA(INDEX(municipalities!B:B, MATCH(EC_projects!C295,municipalities!C:C,0),0),"unknown")</f>
        <v>GM1960</v>
      </c>
      <c r="E295" t="str">
        <f>EC_projects_original!D295</f>
        <v>Acquoy</v>
      </c>
      <c r="F295" t="str">
        <f>EC_projects_original!E295</f>
        <v>DuurzaamWestBetuwe/ zonnedak Acquoy (AEN Bulle)</v>
      </c>
      <c r="G295" t="str">
        <f>EC_projects_original!G295</f>
        <v>realized</v>
      </c>
      <c r="H295">
        <f>EC_projects_original!H295</f>
        <v>2023</v>
      </c>
      <c r="I295" t="str">
        <f>EC_projects_original!I295</f>
        <v>PV</v>
      </c>
      <c r="J295" t="str">
        <f>EC_projects_original!J295</f>
        <v>rooftop</v>
      </c>
      <c r="K295" t="str">
        <f>EC_projects_original!K295</f>
        <v>lokale coöperatie</v>
      </c>
      <c r="L295" t="str">
        <f>EC_projects_original!L295</f>
        <v>Cooperatie Duurzaam West Betuwe</v>
      </c>
      <c r="M295">
        <f>EC_projects_original!P295</f>
        <v>100</v>
      </c>
      <c r="N295">
        <f>EC_projects_original!R295</f>
        <v>1</v>
      </c>
    </row>
    <row r="296" spans="1:14" x14ac:dyDescent="0.25">
      <c r="A296" t="str">
        <f>EC_projects_original!A296</f>
        <v>Gelderland</v>
      </c>
      <c r="B296" t="str">
        <f>EC_projects_original!B296</f>
        <v>Rivierenland</v>
      </c>
      <c r="C296" t="str">
        <f>EC_projects_original!C296</f>
        <v>West Betuwe</v>
      </c>
      <c r="D296" t="str" cm="1">
        <f t="array" ref="D296">_xlfn.IFNA(INDEX(municipalities!B:B, MATCH(EC_projects!C296,municipalities!C:C,0),0),"unknown")</f>
        <v>GM1960</v>
      </c>
      <c r="E296" t="str">
        <f>EC_projects_original!D296</f>
        <v>Haaften</v>
      </c>
      <c r="F296" t="str">
        <f>EC_projects_original!E296</f>
        <v>DuurzaamWestBetuwe/ zonnedak Dorpshuis Haaften</v>
      </c>
      <c r="G296" t="str">
        <f>EC_projects_original!G296</f>
        <v>realized</v>
      </c>
      <c r="H296">
        <f>EC_projects_original!H296</f>
        <v>2022</v>
      </c>
      <c r="I296" t="str">
        <f>EC_projects_original!I296</f>
        <v>PV</v>
      </c>
      <c r="J296" t="str">
        <f>EC_projects_original!J296</f>
        <v>rooftop</v>
      </c>
      <c r="K296" t="str">
        <f>EC_projects_original!K296</f>
        <v>lokale coöperatie</v>
      </c>
      <c r="L296" t="str">
        <f>EC_projects_original!L296</f>
        <v>Cooperatie Duurzaam West Betuwe</v>
      </c>
      <c r="M296">
        <f>EC_projects_original!P296</f>
        <v>85</v>
      </c>
      <c r="N296">
        <f>EC_projects_original!R296</f>
        <v>1</v>
      </c>
    </row>
    <row r="297" spans="1:14" x14ac:dyDescent="0.25">
      <c r="A297" t="str">
        <f>EC_projects_original!A297</f>
        <v>Gelderland</v>
      </c>
      <c r="B297" t="str">
        <f>EC_projects_original!B297</f>
        <v>Rivierenland</v>
      </c>
      <c r="C297" t="str">
        <f>EC_projects_original!C297</f>
        <v>West Betuwe</v>
      </c>
      <c r="D297" t="str" cm="1">
        <f t="array" ref="D297">_xlfn.IFNA(INDEX(municipalities!B:B, MATCH(EC_projects!C297,municipalities!C:C,0),0),"unknown")</f>
        <v>GM1960</v>
      </c>
      <c r="E297" t="str">
        <f>EC_projects_original!D297</f>
        <v>Beesd</v>
      </c>
      <c r="F297" t="str">
        <f>EC_projects_original!E297</f>
        <v>DuurzaamWestBetuwe/ zonnedak Homburg Kroeze</v>
      </c>
      <c r="G297" t="str">
        <f>EC_projects_original!G297</f>
        <v>realized</v>
      </c>
      <c r="H297">
        <f>EC_projects_original!H297</f>
        <v>2023</v>
      </c>
      <c r="I297" t="str">
        <f>EC_projects_original!I297</f>
        <v>PV</v>
      </c>
      <c r="J297" t="str">
        <f>EC_projects_original!J297</f>
        <v>rooftop</v>
      </c>
      <c r="K297" t="str">
        <f>EC_projects_original!K297</f>
        <v>lokale coöperatie</v>
      </c>
      <c r="L297" t="str">
        <f>EC_projects_original!L297</f>
        <v>Cooperatie Duurzaam West Betuwe</v>
      </c>
      <c r="M297">
        <f>EC_projects_original!P297</f>
        <v>90</v>
      </c>
      <c r="N297">
        <f>EC_projects_original!R297</f>
        <v>1</v>
      </c>
    </row>
    <row r="298" spans="1:14" x14ac:dyDescent="0.25">
      <c r="A298" t="str">
        <f>EC_projects_original!A298</f>
        <v>Gelderland</v>
      </c>
      <c r="B298" t="str">
        <f>EC_projects_original!B298</f>
        <v>Rivierenland</v>
      </c>
      <c r="C298" t="str">
        <f>EC_projects_original!C298</f>
        <v>West Betuwe</v>
      </c>
      <c r="D298" t="str" cm="1">
        <f t="array" ref="D298">_xlfn.IFNA(INDEX(municipalities!B:B, MATCH(EC_projects!C298,municipalities!C:C,0),0),"unknown")</f>
        <v>GM1960</v>
      </c>
      <c r="E298" t="str">
        <f>EC_projects_original!D298</f>
        <v>Neerijnen</v>
      </c>
      <c r="F298" t="str">
        <f>EC_projects_original!E298</f>
        <v>DuurzaamWestBetuwe/ zonnedak Van Tuyl</v>
      </c>
      <c r="G298" t="str">
        <f>EC_projects_original!G298</f>
        <v>realized</v>
      </c>
      <c r="H298">
        <f>EC_projects_original!H298</f>
        <v>2023</v>
      </c>
      <c r="I298" t="str">
        <f>EC_projects_original!I298</f>
        <v>PV</v>
      </c>
      <c r="J298" t="str">
        <f>EC_projects_original!J298</f>
        <v>rooftop</v>
      </c>
      <c r="K298" t="str">
        <f>EC_projects_original!K298</f>
        <v>lokale coöperatie</v>
      </c>
      <c r="L298" t="str">
        <f>EC_projects_original!L298</f>
        <v>Cooperatie Duurzaam West Betuwe</v>
      </c>
      <c r="M298">
        <f>EC_projects_original!P298</f>
        <v>73</v>
      </c>
      <c r="N298">
        <f>EC_projects_original!R298</f>
        <v>1</v>
      </c>
    </row>
    <row r="299" spans="1:14" x14ac:dyDescent="0.25">
      <c r="A299" t="str">
        <f>EC_projects_original!A299</f>
        <v>Gelderland</v>
      </c>
      <c r="B299" t="str">
        <f>EC_projects_original!B299</f>
        <v>Rivierenland</v>
      </c>
      <c r="C299" t="str">
        <f>EC_projects_original!C299</f>
        <v>West Maas en Waal</v>
      </c>
      <c r="D299" t="str" cm="1">
        <f t="array" ref="D299">_xlfn.IFNA(INDEX(municipalities!B:B, MATCH(EC_projects!C299,municipalities!C:C,0),0),"unknown")</f>
        <v>GM0668</v>
      </c>
      <c r="E299" t="str">
        <f>EC_projects_original!D299</f>
        <v>Wamel</v>
      </c>
      <c r="F299" t="str">
        <f>EC_projects_original!E299</f>
        <v>Opgewekt Maas en Waal/ basisschool De Laak</v>
      </c>
      <c r="G299" t="str">
        <f>EC_projects_original!G299</f>
        <v>realized</v>
      </c>
      <c r="H299">
        <f>EC_projects_original!H299</f>
        <v>2017</v>
      </c>
      <c r="I299" t="str">
        <f>EC_projects_original!I299</f>
        <v>PV</v>
      </c>
      <c r="J299" t="str">
        <f>EC_projects_original!J299</f>
        <v>rooftop</v>
      </c>
      <c r="K299" t="str">
        <f>EC_projects_original!K299</f>
        <v>lokale coöperatie</v>
      </c>
      <c r="L299" t="str">
        <f>EC_projects_original!L299</f>
        <v>Opgewekt Maas en Waal</v>
      </c>
      <c r="M299">
        <f>EC_projects_original!P299</f>
        <v>22.62</v>
      </c>
      <c r="N299">
        <f>EC_projects_original!R299</f>
        <v>1</v>
      </c>
    </row>
    <row r="300" spans="1:14" x14ac:dyDescent="0.25">
      <c r="A300" t="str">
        <f>EC_projects_original!A300</f>
        <v>Gelderland</v>
      </c>
      <c r="B300" t="str">
        <f>EC_projects_original!B300</f>
        <v>Arnhem/ Nijmegen</v>
      </c>
      <c r="C300" t="str">
        <f>EC_projects_original!C300</f>
        <v>Wijchen</v>
      </c>
      <c r="D300" t="str" cm="1">
        <f t="array" ref="D300">_xlfn.IFNA(INDEX(municipalities!B:B, MATCH(EC_projects!C300,municipalities!C:C,0),0),"unknown")</f>
        <v>GM0296</v>
      </c>
      <c r="E300">
        <f>EC_projects_original!D300</f>
        <v>0</v>
      </c>
      <c r="F300" t="str">
        <f>EC_projects_original!E300</f>
        <v>EC Leur/ zonnedak Achterom</v>
      </c>
      <c r="G300" t="str">
        <f>EC_projects_original!G300</f>
        <v>realized</v>
      </c>
      <c r="H300">
        <f>EC_projects_original!H300</f>
        <v>2020</v>
      </c>
      <c r="I300" t="str">
        <f>EC_projects_original!I300</f>
        <v>PV</v>
      </c>
      <c r="J300" t="str">
        <f>EC_projects_original!J300</f>
        <v>rooftop</v>
      </c>
      <c r="K300" t="str">
        <f>EC_projects_original!K300</f>
        <v>lokale coöperatie</v>
      </c>
      <c r="L300" t="str">
        <f>EC_projects_original!L300</f>
        <v>Energiecoöperatie Leur</v>
      </c>
      <c r="M300">
        <f>EC_projects_original!P300</f>
        <v>138.6</v>
      </c>
      <c r="N300">
        <f>EC_projects_original!R300</f>
        <v>1</v>
      </c>
    </row>
    <row r="301" spans="1:14" x14ac:dyDescent="0.25">
      <c r="A301" t="str">
        <f>EC_projects_original!A301</f>
        <v>Gelderland</v>
      </c>
      <c r="B301" t="str">
        <f>EC_projects_original!B301</f>
        <v>Arnhem/ Nijmegen</v>
      </c>
      <c r="C301" t="str">
        <f>EC_projects_original!C301</f>
        <v>Wijchen</v>
      </c>
      <c r="D301" t="str" cm="1">
        <f t="array" ref="D301">_xlfn.IFNA(INDEX(municipalities!B:B, MATCH(EC_projects!C301,municipalities!C:C,0),0),"unknown")</f>
        <v>GM0296</v>
      </c>
      <c r="E301">
        <f>EC_projects_original!D301</f>
        <v>0</v>
      </c>
      <c r="F301" t="str">
        <f>EC_projects_original!E301</f>
        <v>EC Leur/ zonnedak Suikerberg</v>
      </c>
      <c r="G301" t="str">
        <f>EC_projects_original!G301</f>
        <v>realized</v>
      </c>
      <c r="H301">
        <f>EC_projects_original!H301</f>
        <v>2020</v>
      </c>
      <c r="I301" t="str">
        <f>EC_projects_original!I301</f>
        <v>PV</v>
      </c>
      <c r="J301" t="str">
        <f>EC_projects_original!J301</f>
        <v>rooftop</v>
      </c>
      <c r="K301" t="str">
        <f>EC_projects_original!K301</f>
        <v>lokale coöperatie</v>
      </c>
      <c r="L301" t="str">
        <f>EC_projects_original!L301</f>
        <v>Energiecoöperatie Leur</v>
      </c>
      <c r="M301">
        <f>EC_projects_original!P301</f>
        <v>199.66000000000003</v>
      </c>
      <c r="N301">
        <f>EC_projects_original!R301</f>
        <v>1</v>
      </c>
    </row>
    <row r="302" spans="1:14" x14ac:dyDescent="0.25">
      <c r="A302" t="str">
        <f>EC_projects_original!A302</f>
        <v>Gelderland</v>
      </c>
      <c r="B302" t="str">
        <f>EC_projects_original!B302</f>
        <v>Arnhem/ Nijmegen</v>
      </c>
      <c r="C302" t="str">
        <f>EC_projects_original!C302</f>
        <v>Wijchen</v>
      </c>
      <c r="D302" t="str" cm="1">
        <f t="array" ref="D302">_xlfn.IFNA(INDEX(municipalities!B:B, MATCH(EC_projects!C302,municipalities!C:C,0),0),"unknown")</f>
        <v>GM0296</v>
      </c>
      <c r="E302">
        <f>EC_projects_original!D302</f>
        <v>0</v>
      </c>
      <c r="F302" t="str">
        <f>EC_projects_original!E302</f>
        <v>ECLeur/ Zonnedak Arcus</v>
      </c>
      <c r="G302" t="str">
        <f>EC_projects_original!G302</f>
        <v>realized</v>
      </c>
      <c r="H302">
        <f>EC_projects_original!H302</f>
        <v>2018</v>
      </c>
      <c r="I302" t="str">
        <f>EC_projects_original!I302</f>
        <v>PV</v>
      </c>
      <c r="J302" t="str">
        <f>EC_projects_original!J302</f>
        <v>rooftop</v>
      </c>
      <c r="K302" t="str">
        <f>EC_projects_original!K302</f>
        <v>lokale coöperatie</v>
      </c>
      <c r="L302" t="str">
        <f>EC_projects_original!L302</f>
        <v>Energiecoöperatie Leur</v>
      </c>
      <c r="M302">
        <f>EC_projects_original!P302</f>
        <v>347.548</v>
      </c>
      <c r="N302">
        <f>EC_projects_original!R302</f>
        <v>1</v>
      </c>
    </row>
    <row r="303" spans="1:14" x14ac:dyDescent="0.25">
      <c r="A303" t="str">
        <f>EC_projects_original!A303</f>
        <v>Gelderland</v>
      </c>
      <c r="B303" t="str">
        <f>EC_projects_original!B303</f>
        <v>Arnhem/ Nijmegen</v>
      </c>
      <c r="C303" t="str">
        <f>EC_projects_original!C303</f>
        <v>Wijchen</v>
      </c>
      <c r="D303" t="str" cm="1">
        <f t="array" ref="D303">_xlfn.IFNA(INDEX(municipalities!B:B, MATCH(EC_projects!C303,municipalities!C:C,0),0),"unknown")</f>
        <v>GM0296</v>
      </c>
      <c r="E303">
        <f>EC_projects_original!D303</f>
        <v>0</v>
      </c>
      <c r="F303" t="str">
        <f>EC_projects_original!E303</f>
        <v>ECLeur/ Zonnedak 't Mozaiek</v>
      </c>
      <c r="G303" t="str">
        <f>EC_projects_original!G303</f>
        <v>realized</v>
      </c>
      <c r="H303">
        <f>EC_projects_original!H303</f>
        <v>2016</v>
      </c>
      <c r="I303" t="str">
        <f>EC_projects_original!I303</f>
        <v>PV</v>
      </c>
      <c r="J303" t="str">
        <f>EC_projects_original!J303</f>
        <v>rooftop</v>
      </c>
      <c r="K303" t="str">
        <f>EC_projects_original!K303</f>
        <v>lokale coöperatie</v>
      </c>
      <c r="L303" t="str">
        <f>EC_projects_original!L303</f>
        <v>Energiecoöperatie Leur</v>
      </c>
      <c r="M303">
        <f>EC_projects_original!P303</f>
        <v>105</v>
      </c>
      <c r="N303">
        <f>EC_projects_original!R303</f>
        <v>1</v>
      </c>
    </row>
    <row r="304" spans="1:14" x14ac:dyDescent="0.25">
      <c r="A304" t="str">
        <f>EC_projects_original!A304</f>
        <v>Gelderland</v>
      </c>
      <c r="B304" t="str">
        <f>EC_projects_original!B304</f>
        <v>Arnhem/ Nijmegen</v>
      </c>
      <c r="C304" t="str">
        <f>EC_projects_original!C304</f>
        <v>Wijchen</v>
      </c>
      <c r="D304" t="str" cm="1">
        <f t="array" ref="D304">_xlfn.IFNA(INDEX(municipalities!B:B, MATCH(EC_projects!C304,municipalities!C:C,0),0),"unknown")</f>
        <v>GM0296</v>
      </c>
      <c r="E304">
        <f>EC_projects_original!D304</f>
        <v>0</v>
      </c>
      <c r="F304" t="str">
        <f>EC_projects_original!E304</f>
        <v>ECLeur/ Zonnedak Twee Wijchense Zonnedaken (TWZ) De Suikerberg</v>
      </c>
      <c r="G304" t="str">
        <f>EC_projects_original!G304</f>
        <v>realized</v>
      </c>
      <c r="H304">
        <f>EC_projects_original!H304</f>
        <v>2020</v>
      </c>
      <c r="I304" t="str">
        <f>EC_projects_original!I304</f>
        <v>PV</v>
      </c>
      <c r="J304" t="str">
        <f>EC_projects_original!J304</f>
        <v>rooftop</v>
      </c>
      <c r="K304" t="str">
        <f>EC_projects_original!K304</f>
        <v>lokale coöperatie</v>
      </c>
      <c r="L304" t="str">
        <f>EC_projects_original!L304</f>
        <v>Energiecoöperatie Leur</v>
      </c>
      <c r="M304">
        <f>EC_projects_original!P304</f>
        <v>208.6</v>
      </c>
      <c r="N304">
        <f>EC_projects_original!R304</f>
        <v>1</v>
      </c>
    </row>
    <row r="305" spans="1:14" x14ac:dyDescent="0.25">
      <c r="A305" t="str">
        <f>EC_projects_original!A305</f>
        <v>Gelderland</v>
      </c>
      <c r="B305" t="str">
        <f>EC_projects_original!B305</f>
        <v>Arnhem/ Nijmegen</v>
      </c>
      <c r="C305" t="str">
        <f>EC_projects_original!C305</f>
        <v>Wijchen</v>
      </c>
      <c r="D305" t="str" cm="1">
        <f t="array" ref="D305">_xlfn.IFNA(INDEX(municipalities!B:B, MATCH(EC_projects!C305,municipalities!C:C,0),0),"unknown")</f>
        <v>GM0296</v>
      </c>
      <c r="E305">
        <f>EC_projects_original!D305</f>
        <v>0</v>
      </c>
      <c r="F305" t="str">
        <f>EC_projects_original!E305</f>
        <v>ECLeur/ Zonnedak Twee Wijchense Zonnedaken (TWZ) 't Achterom</v>
      </c>
      <c r="G305" t="str">
        <f>EC_projects_original!G305</f>
        <v>realized</v>
      </c>
      <c r="H305">
        <f>EC_projects_original!H305</f>
        <v>2020</v>
      </c>
      <c r="I305" t="str">
        <f>EC_projects_original!I305</f>
        <v>PV</v>
      </c>
      <c r="J305" t="str">
        <f>EC_projects_original!J305</f>
        <v>rooftop</v>
      </c>
      <c r="K305" t="str">
        <f>EC_projects_original!K305</f>
        <v>lokale coöperatie</v>
      </c>
      <c r="L305" t="str">
        <f>EC_projects_original!L305</f>
        <v>Energiecoöperatie Leur</v>
      </c>
      <c r="M305">
        <f>EC_projects_original!P305</f>
        <v>138.6</v>
      </c>
      <c r="N305">
        <f>EC_projects_original!R305</f>
        <v>1</v>
      </c>
    </row>
    <row r="306" spans="1:14" x14ac:dyDescent="0.25">
      <c r="A306" t="str">
        <f>EC_projects_original!A306</f>
        <v>Gelderland</v>
      </c>
      <c r="B306" t="str">
        <f>EC_projects_original!B306</f>
        <v>Achterhoek</v>
      </c>
      <c r="C306" t="str">
        <f>EC_projects_original!C306</f>
        <v>Winterswijk</v>
      </c>
      <c r="D306" t="str" cm="1">
        <f t="array" ref="D306">_xlfn.IFNA(INDEX(municipalities!B:B, MATCH(EC_projects!C306,municipalities!C:C,0),0),"unknown")</f>
        <v>GM0294</v>
      </c>
      <c r="E306" t="str">
        <f>EC_projects_original!D306</f>
        <v>Huppel</v>
      </c>
      <c r="F306" t="str">
        <f>EC_projects_original!E306</f>
        <v xml:space="preserve">EnergiekeBuurtschappen/ zonnedak 1 Huppel </v>
      </c>
      <c r="G306" t="str">
        <f>EC_projects_original!G306</f>
        <v>realized</v>
      </c>
      <c r="H306">
        <f>EC_projects_original!H306</f>
        <v>2019</v>
      </c>
      <c r="I306" t="str">
        <f>EC_projects_original!I306</f>
        <v>PV</v>
      </c>
      <c r="J306" t="str">
        <f>EC_projects_original!J306</f>
        <v>rooftop</v>
      </c>
      <c r="K306" t="str">
        <f>EC_projects_original!K306</f>
        <v>lokale coöperatie</v>
      </c>
      <c r="L306" t="str">
        <f>EC_projects_original!L306</f>
        <v>Energieke Buurtschappen</v>
      </c>
      <c r="M306">
        <f>EC_projects_original!P306</f>
        <v>70.2</v>
      </c>
      <c r="N306">
        <f>EC_projects_original!R306</f>
        <v>1</v>
      </c>
    </row>
    <row r="307" spans="1:14" x14ac:dyDescent="0.25">
      <c r="A307" t="str">
        <f>EC_projects_original!A307</f>
        <v>Gelderland</v>
      </c>
      <c r="B307" t="str">
        <f>EC_projects_original!B307</f>
        <v>Achterhoek</v>
      </c>
      <c r="C307" t="str">
        <f>EC_projects_original!C307</f>
        <v>Winterswijk</v>
      </c>
      <c r="D307" t="str" cm="1">
        <f t="array" ref="D307">_xlfn.IFNA(INDEX(municipalities!B:B, MATCH(EC_projects!C307,municipalities!C:C,0),0),"unknown")</f>
        <v>GM0294</v>
      </c>
      <c r="E307" t="str">
        <f>EC_projects_original!D307</f>
        <v>Kotten</v>
      </c>
      <c r="F307" t="str">
        <f>EC_projects_original!E307</f>
        <v xml:space="preserve">EnergiekeBuurtschappen/ zonnedak 2 Kotten </v>
      </c>
      <c r="G307" t="str">
        <f>EC_projects_original!G307</f>
        <v>realized</v>
      </c>
      <c r="H307">
        <f>EC_projects_original!H307</f>
        <v>2019</v>
      </c>
      <c r="I307" t="str">
        <f>EC_projects_original!I307</f>
        <v>PV</v>
      </c>
      <c r="J307" t="str">
        <f>EC_projects_original!J307</f>
        <v>rooftop</v>
      </c>
      <c r="K307" t="str">
        <f>EC_projects_original!K307</f>
        <v>lokale coöperatie</v>
      </c>
      <c r="L307" t="str">
        <f>EC_projects_original!L307</f>
        <v>Energieke Buurtschappen</v>
      </c>
      <c r="M307">
        <f>EC_projects_original!P307</f>
        <v>75.599999999999994</v>
      </c>
      <c r="N307">
        <f>EC_projects_original!R307</f>
        <v>1</v>
      </c>
    </row>
    <row r="308" spans="1:14" x14ac:dyDescent="0.25">
      <c r="A308" t="str">
        <f>EC_projects_original!A308</f>
        <v>Gelderland</v>
      </c>
      <c r="B308" t="str">
        <f>EC_projects_original!B308</f>
        <v>Achterhoek</v>
      </c>
      <c r="C308" t="str">
        <f>EC_projects_original!C308</f>
        <v>Winterswijk</v>
      </c>
      <c r="D308" t="str" cm="1">
        <f t="array" ref="D308">_xlfn.IFNA(INDEX(municipalities!B:B, MATCH(EC_projects!C308,municipalities!C:C,0),0),"unknown")</f>
        <v>GM0294</v>
      </c>
      <c r="E308" t="str">
        <f>EC_projects_original!D308</f>
        <v>Brinkheurne</v>
      </c>
      <c r="F308" t="str">
        <f>EC_projects_original!E308</f>
        <v>EnergiekeBuurtschappen/ zonnedak 3 Brinkheurne</v>
      </c>
      <c r="G308" t="str">
        <f>EC_projects_original!G308</f>
        <v>realized</v>
      </c>
      <c r="H308">
        <f>EC_projects_original!H308</f>
        <v>2021</v>
      </c>
      <c r="I308" t="str">
        <f>EC_projects_original!I308</f>
        <v>PV</v>
      </c>
      <c r="J308" t="str">
        <f>EC_projects_original!J308</f>
        <v>rooftop</v>
      </c>
      <c r="K308" t="str">
        <f>EC_projects_original!K308</f>
        <v>lokale coöperatie</v>
      </c>
      <c r="L308" t="str">
        <f>EC_projects_original!L308</f>
        <v>Energieke Buurtschappen</v>
      </c>
      <c r="M308">
        <f>EC_projects_original!P308</f>
        <v>55</v>
      </c>
      <c r="N308">
        <f>EC_projects_original!R308</f>
        <v>1</v>
      </c>
    </row>
    <row r="309" spans="1:14" x14ac:dyDescent="0.25">
      <c r="A309" t="str">
        <f>EC_projects_original!A309</f>
        <v>Gelderland</v>
      </c>
      <c r="B309" t="str">
        <f>EC_projects_original!B309</f>
        <v>Achterhoek</v>
      </c>
      <c r="C309" t="str">
        <f>EC_projects_original!C309</f>
        <v>Winterswijk</v>
      </c>
      <c r="D309" t="str" cm="1">
        <f t="array" ref="D309">_xlfn.IFNA(INDEX(municipalities!B:B, MATCH(EC_projects!C309,municipalities!C:C,0),0),"unknown")</f>
        <v>GM0294</v>
      </c>
      <c r="E309" t="str">
        <f>EC_projects_original!D309</f>
        <v>Miste</v>
      </c>
      <c r="F309" t="str">
        <f>EC_projects_original!E309</f>
        <v>EnergiekeBuurtschappen/ zonnedak 4 Miste</v>
      </c>
      <c r="G309" t="str">
        <f>EC_projects_original!G309</f>
        <v>realized</v>
      </c>
      <c r="H309">
        <f>EC_projects_original!H309</f>
        <v>2021</v>
      </c>
      <c r="I309" t="str">
        <f>EC_projects_original!I309</f>
        <v>PV</v>
      </c>
      <c r="J309" t="str">
        <f>EC_projects_original!J309</f>
        <v>rooftop</v>
      </c>
      <c r="K309" t="str">
        <f>EC_projects_original!K309</f>
        <v>lokale coöperatie</v>
      </c>
      <c r="L309" t="str">
        <f>EC_projects_original!L309</f>
        <v>Energieke Buurtschappen</v>
      </c>
      <c r="M309">
        <f>EC_projects_original!P309</f>
        <v>54</v>
      </c>
      <c r="N309">
        <f>EC_projects_original!R309</f>
        <v>1</v>
      </c>
    </row>
    <row r="310" spans="1:14" x14ac:dyDescent="0.25">
      <c r="A310" t="str">
        <f>EC_projects_original!A310</f>
        <v>Gelderland</v>
      </c>
      <c r="B310" t="str">
        <f>EC_projects_original!B310</f>
        <v>Achterhoek</v>
      </c>
      <c r="C310" t="str">
        <f>EC_projects_original!C310</f>
        <v>Winterswijk</v>
      </c>
      <c r="D310" t="str" cm="1">
        <f t="array" ref="D310">_xlfn.IFNA(INDEX(municipalities!B:B, MATCH(EC_projects!C310,municipalities!C:C,0),0),"unknown")</f>
        <v>GM0294</v>
      </c>
      <c r="E310" t="str">
        <f>EC_projects_original!D310</f>
        <v>Ratum</v>
      </c>
      <c r="F310" t="str">
        <f>EC_projects_original!E310</f>
        <v>EnergiekeBuurtschappen/ zonnedak Ratum</v>
      </c>
      <c r="G310" t="str">
        <f>EC_projects_original!G310</f>
        <v>realized</v>
      </c>
      <c r="H310">
        <f>EC_projects_original!H310</f>
        <v>2021</v>
      </c>
      <c r="I310" t="str">
        <f>EC_projects_original!I310</f>
        <v>PV</v>
      </c>
      <c r="J310" t="str">
        <f>EC_projects_original!J310</f>
        <v>rooftop</v>
      </c>
      <c r="K310" t="str">
        <f>EC_projects_original!K310</f>
        <v>lokale coöperatie</v>
      </c>
      <c r="L310" t="str">
        <f>EC_projects_original!L310</f>
        <v>Energieke Buurtschappen</v>
      </c>
      <c r="M310">
        <f>EC_projects_original!P310</f>
        <v>36</v>
      </c>
      <c r="N310">
        <f>EC_projects_original!R310</f>
        <v>1</v>
      </c>
    </row>
    <row r="311" spans="1:14" x14ac:dyDescent="0.25">
      <c r="A311" t="str">
        <f>EC_projects_original!A311</f>
        <v>Gelderland</v>
      </c>
      <c r="B311" t="str">
        <f>EC_projects_original!B311</f>
        <v>Rivierenland</v>
      </c>
      <c r="C311" t="str">
        <f>EC_projects_original!C311</f>
        <v>Zaltbommel</v>
      </c>
      <c r="D311" t="str" cm="1">
        <f t="array" ref="D311">_xlfn.IFNA(INDEX(municipalities!B:B, MATCH(EC_projects!C311,municipalities!C:C,0),0),"unknown")</f>
        <v>GM0297</v>
      </c>
      <c r="E311" t="str">
        <f>EC_projects_original!D311</f>
        <v>Gameren</v>
      </c>
      <c r="F311" t="str">
        <f>EC_projects_original!E311</f>
        <v>Bommelerwaar/ zonnedak gemeentewerf Gameren</v>
      </c>
      <c r="G311" t="str">
        <f>EC_projects_original!G311</f>
        <v>realized</v>
      </c>
      <c r="H311">
        <f>EC_projects_original!H311</f>
        <v>2018</v>
      </c>
      <c r="I311" t="str">
        <f>EC_projects_original!I311</f>
        <v>PV</v>
      </c>
      <c r="J311" t="str">
        <f>EC_projects_original!J311</f>
        <v>rooftop</v>
      </c>
      <c r="K311" t="str">
        <f>EC_projects_original!K311</f>
        <v>lokale coöperatie</v>
      </c>
      <c r="L311" t="str">
        <f>EC_projects_original!L311</f>
        <v>Bommelerwaar</v>
      </c>
      <c r="M311">
        <f>EC_projects_original!P311</f>
        <v>112.5</v>
      </c>
      <c r="N311">
        <f>EC_projects_original!R311</f>
        <v>1</v>
      </c>
    </row>
    <row r="312" spans="1:14" x14ac:dyDescent="0.25">
      <c r="A312" t="str">
        <f>EC_projects_original!A312</f>
        <v>Gelderland</v>
      </c>
      <c r="B312" t="str">
        <f>EC_projects_original!B312</f>
        <v>Rivierenland</v>
      </c>
      <c r="C312" t="str">
        <f>EC_projects_original!C312</f>
        <v>Zaltbommel</v>
      </c>
      <c r="D312" t="str" cm="1">
        <f t="array" ref="D312">_xlfn.IFNA(INDEX(municipalities!B:B, MATCH(EC_projects!C312,municipalities!C:C,0),0),"unknown")</f>
        <v>GM0297</v>
      </c>
      <c r="E312" t="str">
        <f>EC_projects_original!D312</f>
        <v>Greencrowd</v>
      </c>
      <c r="F312" t="str">
        <f>EC_projects_original!E312</f>
        <v>Greencrowd/ gemeentekantoor Zaltbommel</v>
      </c>
      <c r="G312" t="str">
        <f>EC_projects_original!G312</f>
        <v>realized</v>
      </c>
      <c r="H312">
        <f>EC_projects_original!H312</f>
        <v>2016</v>
      </c>
      <c r="I312" t="str">
        <f>EC_projects_original!I312</f>
        <v>PV</v>
      </c>
      <c r="J312" t="str">
        <f>EC_projects_original!J312</f>
        <v>rooftop</v>
      </c>
      <c r="K312" t="str">
        <f>EC_projects_original!K312</f>
        <v>participatie/ crowdfunding</v>
      </c>
      <c r="L312" t="str">
        <f>EC_projects_original!L312</f>
        <v>crowdfunding</v>
      </c>
      <c r="M312">
        <f>EC_projects_original!P312</f>
        <v>37</v>
      </c>
      <c r="N312">
        <f>EC_projects_original!R312</f>
        <v>0</v>
      </c>
    </row>
    <row r="313" spans="1:14" x14ac:dyDescent="0.25">
      <c r="A313" t="str">
        <f>EC_projects_original!A313</f>
        <v>Gelderland</v>
      </c>
      <c r="B313" t="str">
        <f>EC_projects_original!B313</f>
        <v>Arnhem/ Nijmegen</v>
      </c>
      <c r="C313" t="str">
        <f>EC_projects_original!C313</f>
        <v>Zevenaar</v>
      </c>
      <c r="D313" t="str" cm="1">
        <f t="array" ref="D313">_xlfn.IFNA(INDEX(municipalities!B:B, MATCH(EC_projects!C313,municipalities!C:C,0),0),"unknown")</f>
        <v>GM0299</v>
      </c>
      <c r="E313">
        <f>EC_projects_original!D313</f>
        <v>0</v>
      </c>
      <c r="F313" t="str">
        <f>EC_projects_original!E313</f>
        <v>EVHB (PCR)/ Hal 12 BAT Zevenaar zonnedak</v>
      </c>
      <c r="G313" t="str">
        <f>EC_projects_original!G313</f>
        <v>realized</v>
      </c>
      <c r="H313">
        <f>EC_projects_original!H313</f>
        <v>2017</v>
      </c>
      <c r="I313" t="str">
        <f>EC_projects_original!I313</f>
        <v>PV</v>
      </c>
      <c r="J313" t="str">
        <f>EC_projects_original!J313</f>
        <v>rooftop</v>
      </c>
      <c r="K313" t="str">
        <f>EC_projects_original!K313</f>
        <v>productiecoöperatie/ ontwikkelaar</v>
      </c>
      <c r="L313" t="str">
        <f>EC_projects_original!L313</f>
        <v>EVHB/ projectcoöperatie HAL 12 BAT</v>
      </c>
      <c r="M313">
        <f>EC_projects_original!P313</f>
        <v>115.50000000000001</v>
      </c>
      <c r="N313">
        <f>EC_projects_original!R313</f>
        <v>1</v>
      </c>
    </row>
    <row r="314" spans="1:14" x14ac:dyDescent="0.25">
      <c r="A314" t="str">
        <f>EC_projects_original!A314</f>
        <v>Gelderland</v>
      </c>
      <c r="B314" t="str">
        <f>EC_projects_original!B314</f>
        <v>Arnhem/ Nijmegen</v>
      </c>
      <c r="C314" t="str">
        <f>EC_projects_original!C314</f>
        <v>Zevenaar</v>
      </c>
      <c r="D314" t="str" cm="1">
        <f t="array" ref="D314">_xlfn.IFNA(INDEX(municipalities!B:B, MATCH(EC_projects!C314,municipalities!C:C,0),0),"unknown")</f>
        <v>GM0299</v>
      </c>
      <c r="E314">
        <f>EC_projects_original!D314</f>
        <v>0</v>
      </c>
      <c r="F314" t="str">
        <f>EC_projects_original!E314</f>
        <v>Zonnebuur/ zonnedaken woningcorporatie (meerdere locaties) - 2023</v>
      </c>
      <c r="G314" t="str">
        <f>EC_projects_original!G314</f>
        <v>realized</v>
      </c>
      <c r="H314">
        <f>EC_projects_original!H314</f>
        <v>2023</v>
      </c>
      <c r="I314" t="str">
        <f>EC_projects_original!I314</f>
        <v>PV</v>
      </c>
      <c r="J314" t="str">
        <f>EC_projects_original!J314</f>
        <v>rooftop</v>
      </c>
      <c r="K314" t="str">
        <f>EC_projects_original!K314</f>
        <v>woco-coöperatie</v>
      </c>
      <c r="L314" t="str">
        <f>EC_projects_original!L314</f>
        <v>Zonnebuur</v>
      </c>
      <c r="M314">
        <f>EC_projects_original!P314</f>
        <v>149</v>
      </c>
      <c r="N314">
        <f>EC_projects_original!R314</f>
        <v>1</v>
      </c>
    </row>
    <row r="315" spans="1:14" x14ac:dyDescent="0.25">
      <c r="A315" t="str">
        <f>EC_projects_original!A315</f>
        <v>Gelderland</v>
      </c>
      <c r="B315" t="str">
        <f>EC_projects_original!B315</f>
        <v>Cleantech regio</v>
      </c>
      <c r="C315" t="str">
        <f>EC_projects_original!C315</f>
        <v>Zutphen</v>
      </c>
      <c r="D315" t="str" cm="1">
        <f t="array" ref="D315">_xlfn.IFNA(INDEX(municipalities!B:B, MATCH(EC_projects!C315,municipalities!C:C,0),0),"unknown")</f>
        <v>GM0301</v>
      </c>
      <c r="E315" t="str">
        <f>EC_projects_original!D315</f>
        <v>Zonnedael</v>
      </c>
      <c r="F315" t="str">
        <f>EC_projects_original!E315</f>
        <v xml:space="preserve">Zonnedael/ zonnedak </v>
      </c>
      <c r="G315" t="str">
        <f>EC_projects_original!G315</f>
        <v>realized</v>
      </c>
      <c r="H315">
        <f>EC_projects_original!H315</f>
        <v>2017</v>
      </c>
      <c r="I315" t="str">
        <f>EC_projects_original!I315</f>
        <v>PV</v>
      </c>
      <c r="J315" t="str">
        <f>EC_projects_original!J315</f>
        <v>rooftop</v>
      </c>
      <c r="K315" t="str">
        <f>EC_projects_original!K315</f>
        <v>VVE-coöperatie</v>
      </c>
      <c r="L315" t="str">
        <f>EC_projects_original!L315</f>
        <v>projectcoöperaties divers</v>
      </c>
      <c r="M315">
        <f>EC_projects_original!P315</f>
        <v>59.400000000000006</v>
      </c>
      <c r="N315">
        <f>EC_projects_original!R315</f>
        <v>1</v>
      </c>
    </row>
    <row r="316" spans="1:14" x14ac:dyDescent="0.25">
      <c r="A316" t="str">
        <f>EC_projects_original!A316</f>
        <v>Gelderland</v>
      </c>
      <c r="B316" t="str">
        <f>EC_projects_original!B316</f>
        <v>Cleantech regio</v>
      </c>
      <c r="C316" t="str">
        <f>EC_projects_original!C316</f>
        <v>Zutphen</v>
      </c>
      <c r="D316" t="str" cm="1">
        <f t="array" ref="D316">_xlfn.IFNA(INDEX(municipalities!B:B, MATCH(EC_projects!C316,municipalities!C:C,0),0),"unknown")</f>
        <v>GM0301</v>
      </c>
      <c r="E316">
        <f>EC_projects_original!D316</f>
        <v>0</v>
      </c>
      <c r="F316" t="str">
        <f>EC_projects_original!E316</f>
        <v>ZutphenEnergie/ Zonnedak Leesten</v>
      </c>
      <c r="G316" t="str">
        <f>EC_projects_original!G316</f>
        <v>realized</v>
      </c>
      <c r="H316">
        <f>EC_projects_original!H316</f>
        <v>2018</v>
      </c>
      <c r="I316" t="str">
        <f>EC_projects_original!I316</f>
        <v>PV</v>
      </c>
      <c r="J316" t="str">
        <f>EC_projects_original!J316</f>
        <v>rooftop</v>
      </c>
      <c r="K316" t="str">
        <f>EC_projects_original!K316</f>
        <v>lokale coöperatie</v>
      </c>
      <c r="L316" t="str">
        <f>EC_projects_original!L316</f>
        <v>ZET ZutphenEnergie</v>
      </c>
      <c r="M316">
        <f>EC_projects_original!P316</f>
        <v>107.25000000000001</v>
      </c>
      <c r="N316">
        <f>EC_projects_original!R316</f>
        <v>1</v>
      </c>
    </row>
    <row r="317" spans="1:14" x14ac:dyDescent="0.25">
      <c r="A317" t="str">
        <f>EC_projects_original!A317</f>
        <v>Gelderland</v>
      </c>
      <c r="B317" t="str">
        <f>EC_projects_original!B317</f>
        <v>Cleantech regio</v>
      </c>
      <c r="C317" t="str">
        <f>EC_projects_original!C317</f>
        <v>Zutphen</v>
      </c>
      <c r="D317" t="str" cm="1">
        <f t="array" ref="D317">_xlfn.IFNA(INDEX(municipalities!B:B, MATCH(EC_projects!C317,municipalities!C:C,0),0),"unknown")</f>
        <v>GM0301</v>
      </c>
      <c r="E317" t="str">
        <f>EC_projects_original!D317</f>
        <v>Warnsveld</v>
      </c>
      <c r="F317" t="str">
        <f>EC_projects_original!E317</f>
        <v>ZutphenEnergie/ Zonnedak Warken I</v>
      </c>
      <c r="G317" t="str">
        <f>EC_projects_original!G317</f>
        <v>realized</v>
      </c>
      <c r="H317">
        <f>EC_projects_original!H317</f>
        <v>2017</v>
      </c>
      <c r="I317" t="str">
        <f>EC_projects_original!I317</f>
        <v>PV</v>
      </c>
      <c r="J317" t="str">
        <f>EC_projects_original!J317</f>
        <v>rooftop</v>
      </c>
      <c r="K317" t="str">
        <f>EC_projects_original!K317</f>
        <v>lokale coöperatie</v>
      </c>
      <c r="L317" t="str">
        <f>EC_projects_original!L317</f>
        <v>ZET ZutphenEnergie</v>
      </c>
      <c r="M317">
        <f>EC_projects_original!P317</f>
        <v>164.45000000000002</v>
      </c>
      <c r="N317">
        <f>EC_projects_original!R317</f>
        <v>1</v>
      </c>
    </row>
    <row r="318" spans="1:14" x14ac:dyDescent="0.25">
      <c r="A318" t="str">
        <f>EC_projects_original!A318</f>
        <v>Gelderland</v>
      </c>
      <c r="B318" t="str">
        <f>EC_projects_original!B318</f>
        <v>Cleantech regio</v>
      </c>
      <c r="C318" t="str">
        <f>EC_projects_original!C318</f>
        <v>Zutphen</v>
      </c>
      <c r="D318" t="str" cm="1">
        <f t="array" ref="D318">_xlfn.IFNA(INDEX(municipalities!B:B, MATCH(EC_projects!C318,municipalities!C:C,0),0),"unknown")</f>
        <v>GM0301</v>
      </c>
      <c r="E318">
        <f>EC_projects_original!D318</f>
        <v>0</v>
      </c>
      <c r="F318" t="str">
        <f>EC_projects_original!E318</f>
        <v>ZutphenEnergie/ Zonnedak Zutphen-Zuid (Vrije school)</v>
      </c>
      <c r="G318" t="str">
        <f>EC_projects_original!G318</f>
        <v>realized</v>
      </c>
      <c r="H318">
        <f>EC_projects_original!H318</f>
        <v>2019</v>
      </c>
      <c r="I318" t="str">
        <f>EC_projects_original!I318</f>
        <v>PV</v>
      </c>
      <c r="J318" t="str">
        <f>EC_projects_original!J318</f>
        <v>rooftop</v>
      </c>
      <c r="K318" t="str">
        <f>EC_projects_original!K318</f>
        <v>lokale coöperatie</v>
      </c>
      <c r="L318" t="str">
        <f>EC_projects_original!L318</f>
        <v>ZET ZutphenEnergie</v>
      </c>
      <c r="M318">
        <f>EC_projects_original!P318</f>
        <v>159.5</v>
      </c>
      <c r="N318">
        <f>EC_projects_original!R318</f>
        <v>1</v>
      </c>
    </row>
    <row r="319" spans="1:14" x14ac:dyDescent="0.25">
      <c r="A319" t="str">
        <f>EC_projects_original!A319</f>
        <v>Groningen</v>
      </c>
      <c r="B319" t="str">
        <f>EC_projects_original!B319</f>
        <v>Groningen</v>
      </c>
      <c r="C319" t="str">
        <f>EC_projects_original!C319</f>
        <v>Eemsdelta</v>
      </c>
      <c r="D319" t="str" cm="1">
        <f t="array" ref="D319">_xlfn.IFNA(INDEX(municipalities!B:B, MATCH(EC_projects!C319,municipalities!C:C,0),0),"unknown")</f>
        <v>GM1979</v>
      </c>
      <c r="E319">
        <f>EC_projects_original!D319</f>
        <v>0</v>
      </c>
      <c r="F319" t="str">
        <f>EC_projects_original!E319</f>
        <v>EendrachtEnergie/ Zonnedak Damster Boerenzuivel&amp; Vlees</v>
      </c>
      <c r="G319" t="str">
        <f>EC_projects_original!G319</f>
        <v>realized</v>
      </c>
      <c r="H319">
        <f>EC_projects_original!H319</f>
        <v>2021</v>
      </c>
      <c r="I319" t="str">
        <f>EC_projects_original!I319</f>
        <v>PV</v>
      </c>
      <c r="J319" t="str">
        <f>EC_projects_original!J319</f>
        <v>rooftop</v>
      </c>
      <c r="K319" t="str">
        <f>EC_projects_original!K319</f>
        <v>lokale coöperatie</v>
      </c>
      <c r="L319" t="str">
        <f>EC_projects_original!L319</f>
        <v>Stadscoöperatie Eendracht</v>
      </c>
      <c r="M319">
        <f>EC_projects_original!P319</f>
        <v>81.600000000000009</v>
      </c>
      <c r="N319">
        <f>EC_projects_original!R319</f>
        <v>1</v>
      </c>
    </row>
    <row r="320" spans="1:14" x14ac:dyDescent="0.25">
      <c r="A320" t="str">
        <f>EC_projects_original!A320</f>
        <v>Groningen</v>
      </c>
      <c r="B320" t="str">
        <f>EC_projects_original!B320</f>
        <v>Groningen</v>
      </c>
      <c r="C320" t="str">
        <f>EC_projects_original!C320</f>
        <v>Eemsdelta</v>
      </c>
      <c r="D320" t="str" cm="1">
        <f t="array" ref="D320">_xlfn.IFNA(INDEX(municipalities!B:B, MATCH(EC_projects!C320,municipalities!C:C,0),0),"unknown")</f>
        <v>GM1979</v>
      </c>
      <c r="E320" t="str">
        <f>EC_projects_original!D320</f>
        <v>Loppersum</v>
      </c>
      <c r="F320" t="str">
        <f>EC_projects_original!E320</f>
        <v>LOPEC/ zonnedak ZON 1 (PCR)</v>
      </c>
      <c r="G320" t="str">
        <f>EC_projects_original!G320</f>
        <v>realized</v>
      </c>
      <c r="H320">
        <f>EC_projects_original!H320</f>
        <v>2017</v>
      </c>
      <c r="I320" t="str">
        <f>EC_projects_original!I320</f>
        <v>PV</v>
      </c>
      <c r="J320" t="str">
        <f>EC_projects_original!J320</f>
        <v>rooftop</v>
      </c>
      <c r="K320" t="str">
        <f>EC_projects_original!K320</f>
        <v>lokale coöperatie</v>
      </c>
      <c r="L320" t="str">
        <f>EC_projects_original!L320</f>
        <v>LOPEC/ Lopster Energie Collectief</v>
      </c>
      <c r="M320">
        <f>EC_projects_original!P320</f>
        <v>50.49</v>
      </c>
      <c r="N320">
        <f>EC_projects_original!R320</f>
        <v>1</v>
      </c>
    </row>
    <row r="321" spans="1:14" x14ac:dyDescent="0.25">
      <c r="A321" t="str">
        <f>EC_projects_original!A321</f>
        <v>Groningen</v>
      </c>
      <c r="B321" t="str">
        <f>EC_projects_original!B321</f>
        <v>Groningen</v>
      </c>
      <c r="C321" t="str">
        <f>EC_projects_original!C321</f>
        <v>Eemsdelta</v>
      </c>
      <c r="D321" t="str" cm="1">
        <f t="array" ref="D321">_xlfn.IFNA(INDEX(municipalities!B:B, MATCH(EC_projects!C321,municipalities!C:C,0),0),"unknown")</f>
        <v>GM1979</v>
      </c>
      <c r="E321" t="str">
        <f>EC_projects_original!D321</f>
        <v>Westerwijdwerd</v>
      </c>
      <c r="F321" t="str">
        <f>EC_projects_original!E321</f>
        <v>Middelstroom/ zonnedak Zonnevanger 2 Remminga</v>
      </c>
      <c r="G321" t="str">
        <f>EC_projects_original!G321</f>
        <v>realized</v>
      </c>
      <c r="H321">
        <f>EC_projects_original!H321</f>
        <v>2022</v>
      </c>
      <c r="I321" t="str">
        <f>EC_projects_original!I321</f>
        <v>PV</v>
      </c>
      <c r="J321" t="str">
        <f>EC_projects_original!J321</f>
        <v>rooftop</v>
      </c>
      <c r="K321" t="str">
        <f>EC_projects_original!K321</f>
        <v>lokale coöperatie</v>
      </c>
      <c r="L321" t="str">
        <f>EC_projects_original!L321</f>
        <v>Middelstroom</v>
      </c>
      <c r="M321">
        <f>EC_projects_original!P321</f>
        <v>76.5</v>
      </c>
      <c r="N321">
        <f>EC_projects_original!R321</f>
        <v>1</v>
      </c>
    </row>
    <row r="322" spans="1:14" x14ac:dyDescent="0.25">
      <c r="A322" t="str">
        <f>EC_projects_original!A322</f>
        <v>Groningen</v>
      </c>
      <c r="B322" t="str">
        <f>EC_projects_original!B322</f>
        <v>Groningen</v>
      </c>
      <c r="C322" t="str">
        <f>EC_projects_original!C322</f>
        <v>Eemsdelta</v>
      </c>
      <c r="D322" t="str" cm="1">
        <f t="array" ref="D322">_xlfn.IFNA(INDEX(municipalities!B:B, MATCH(EC_projects!C322,municipalities!C:C,0),0),"unknown")</f>
        <v>GM1979</v>
      </c>
      <c r="E322" t="str">
        <f>EC_projects_original!D322</f>
        <v>Loppersum/ Middelstum</v>
      </c>
      <c r="F322" t="str">
        <f>EC_projects_original!E322</f>
        <v>Middelstroom/ zonnedak Zonnevanger I</v>
      </c>
      <c r="G322" t="str">
        <f>EC_projects_original!G322</f>
        <v>realized</v>
      </c>
      <c r="H322">
        <f>EC_projects_original!H322</f>
        <v>2019</v>
      </c>
      <c r="I322" t="str">
        <f>EC_projects_original!I322</f>
        <v>PV</v>
      </c>
      <c r="J322" t="str">
        <f>EC_projects_original!J322</f>
        <v>rooftop</v>
      </c>
      <c r="K322" t="str">
        <f>EC_projects_original!K322</f>
        <v>lokale coöperatie</v>
      </c>
      <c r="L322" t="str">
        <f>EC_projects_original!L322</f>
        <v>Middelstroom</v>
      </c>
      <c r="M322">
        <f>EC_projects_original!P322</f>
        <v>67.5</v>
      </c>
      <c r="N322">
        <f>EC_projects_original!R322</f>
        <v>1</v>
      </c>
    </row>
    <row r="323" spans="1:14" x14ac:dyDescent="0.25">
      <c r="A323" t="str">
        <f>EC_projects_original!A323</f>
        <v>Groningen</v>
      </c>
      <c r="B323" t="str">
        <f>EC_projects_original!B323</f>
        <v>Groningen</v>
      </c>
      <c r="C323" t="str">
        <f>EC_projects_original!C323</f>
        <v>Eemsdelta</v>
      </c>
      <c r="D323" t="str" cm="1">
        <f t="array" ref="D323">_xlfn.IFNA(INDEX(municipalities!B:B, MATCH(EC_projects!C323,municipalities!C:C,0),0),"unknown")</f>
        <v>GM1979</v>
      </c>
      <c r="E323" t="str">
        <f>EC_projects_original!D323</f>
        <v>Garrelsweer</v>
      </c>
      <c r="F323" t="str">
        <f>EC_projects_original!E323</f>
        <v>LOPEC/ zonnedak ZON 2 Rodenboog Garrelsweer</v>
      </c>
      <c r="G323" t="str">
        <f>EC_projects_original!G323</f>
        <v>realized</v>
      </c>
      <c r="H323">
        <f>EC_projects_original!H323</f>
        <v>2022</v>
      </c>
      <c r="I323" t="str">
        <f>EC_projects_original!I323</f>
        <v>PV</v>
      </c>
      <c r="J323" t="str">
        <f>EC_projects_original!J323</f>
        <v>rooftop</v>
      </c>
      <c r="K323" t="str">
        <f>EC_projects_original!K323</f>
        <v>lokale coöperatie</v>
      </c>
      <c r="L323" t="str">
        <f>EC_projects_original!L323</f>
        <v>LOPEC/ Lopster Energie Collectief</v>
      </c>
      <c r="M323">
        <f>EC_projects_original!P323</f>
        <v>100.03999999999999</v>
      </c>
      <c r="N323">
        <f>EC_projects_original!R323</f>
        <v>1</v>
      </c>
    </row>
    <row r="324" spans="1:14" x14ac:dyDescent="0.25">
      <c r="A324" t="str">
        <f>EC_projects_original!A324</f>
        <v>Groningen</v>
      </c>
      <c r="B324" t="str">
        <f>EC_projects_original!B324</f>
        <v>Groningen</v>
      </c>
      <c r="C324" t="str">
        <f>EC_projects_original!C324</f>
        <v>Groningen</v>
      </c>
      <c r="D324" t="str" cm="1">
        <f t="array" ref="D324">_xlfn.IFNA(INDEX(municipalities!B:B, MATCH(EC_projects!C324,municipalities!C:C,0),0),"unknown")</f>
        <v>GM0014</v>
      </c>
      <c r="E324" t="str">
        <f>EC_projects_original!D324</f>
        <v>Noordlaren</v>
      </c>
      <c r="F324" t="str">
        <f>EC_projects_original!E324</f>
        <v>Dorpscoöperatie Noordlaren/ zonnedak Noordlaren</v>
      </c>
      <c r="G324" t="str">
        <f>EC_projects_original!G324</f>
        <v>realized</v>
      </c>
      <c r="H324">
        <f>EC_projects_original!H324</f>
        <v>2020</v>
      </c>
      <c r="I324" t="str">
        <f>EC_projects_original!I324</f>
        <v>PV</v>
      </c>
      <c r="J324" t="str">
        <f>EC_projects_original!J324</f>
        <v>rooftop</v>
      </c>
      <c r="K324" t="str">
        <f>EC_projects_original!K324</f>
        <v>lokale coöperatie</v>
      </c>
      <c r="L324" t="str">
        <f>EC_projects_original!L324</f>
        <v>EC Noordlaren</v>
      </c>
      <c r="M324">
        <f>EC_projects_original!P324</f>
        <v>54</v>
      </c>
      <c r="N324">
        <f>EC_projects_original!R324</f>
        <v>1</v>
      </c>
    </row>
    <row r="325" spans="1:14" x14ac:dyDescent="0.25">
      <c r="A325" t="str">
        <f>EC_projects_original!A325</f>
        <v>Groningen</v>
      </c>
      <c r="B325" t="str">
        <f>EC_projects_original!B325</f>
        <v>Groningen</v>
      </c>
      <c r="C325" t="str">
        <f>EC_projects_original!C325</f>
        <v>Groningen</v>
      </c>
      <c r="D325" t="str" cm="1">
        <f t="array" ref="D325">_xlfn.IFNA(INDEX(municipalities!B:B, MATCH(EC_projects!C325,municipalities!C:C,0),0),"unknown")</f>
        <v>GM0014</v>
      </c>
      <c r="E325" t="str">
        <f>EC_projects_original!D325</f>
        <v>Onnen</v>
      </c>
      <c r="F325" t="str">
        <f>EC_projects_original!E325</f>
        <v>DuurzaamHaren/ zonnedak Knol</v>
      </c>
      <c r="G325" t="str">
        <f>EC_projects_original!G325</f>
        <v>realized</v>
      </c>
      <c r="H325">
        <f>EC_projects_original!H325</f>
        <v>2023</v>
      </c>
      <c r="I325" t="str">
        <f>EC_projects_original!I325</f>
        <v>PV</v>
      </c>
      <c r="J325" t="str">
        <f>EC_projects_original!J325</f>
        <v>rooftop</v>
      </c>
      <c r="K325" t="str">
        <f>EC_projects_original!K325</f>
        <v>lokale coöperatie</v>
      </c>
      <c r="L325" t="str">
        <f>EC_projects_original!L325</f>
        <v>Duurzaam Haren</v>
      </c>
      <c r="M325">
        <f>EC_projects_original!P325</f>
        <v>100</v>
      </c>
      <c r="N325">
        <f>EC_projects_original!R325</f>
        <v>1</v>
      </c>
    </row>
    <row r="326" spans="1:14" x14ac:dyDescent="0.25">
      <c r="A326" t="str">
        <f>EC_projects_original!A326</f>
        <v>Groningen</v>
      </c>
      <c r="B326" t="str">
        <f>EC_projects_original!B326</f>
        <v>Groningen</v>
      </c>
      <c r="C326" t="str">
        <f>EC_projects_original!C326</f>
        <v>Groningen</v>
      </c>
      <c r="D326" t="str" cm="1">
        <f t="array" ref="D326">_xlfn.IFNA(INDEX(municipalities!B:B, MATCH(EC_projects!C326,municipalities!C:C,0),0),"unknown")</f>
        <v>GM0014</v>
      </c>
      <c r="E326" t="str">
        <f>EC_projects_original!D326</f>
        <v>Noorddijk</v>
      </c>
      <c r="F326" t="str">
        <f>EC_projects_original!E326</f>
        <v>ECNoorddijk/ zonnedak "Peter Kuil"</v>
      </c>
      <c r="G326" t="str">
        <f>EC_projects_original!G326</f>
        <v>realized</v>
      </c>
      <c r="H326">
        <f>EC_projects_original!H326</f>
        <v>2018</v>
      </c>
      <c r="I326" t="str">
        <f>EC_projects_original!I326</f>
        <v>PV</v>
      </c>
      <c r="J326" t="str">
        <f>EC_projects_original!J326</f>
        <v>rooftop</v>
      </c>
      <c r="K326" t="str">
        <f>EC_projects_original!K326</f>
        <v>lokale coöperatie</v>
      </c>
      <c r="L326" t="str">
        <f>EC_projects_original!L326</f>
        <v>EC Noorddijk</v>
      </c>
      <c r="M326">
        <f>EC_projects_original!P326</f>
        <v>184.67999999999998</v>
      </c>
      <c r="N326">
        <f>EC_projects_original!R326</f>
        <v>1</v>
      </c>
    </row>
    <row r="327" spans="1:14" x14ac:dyDescent="0.25">
      <c r="A327" t="str">
        <f>EC_projects_original!A327</f>
        <v>Groningen</v>
      </c>
      <c r="B327" t="str">
        <f>EC_projects_original!B327</f>
        <v>Groningen</v>
      </c>
      <c r="C327" t="str">
        <f>EC_projects_original!C327</f>
        <v>Groningen</v>
      </c>
      <c r="D327" t="str" cm="1">
        <f t="array" ref="D327">_xlfn.IFNA(INDEX(municipalities!B:B, MATCH(EC_projects!C327,municipalities!C:C,0),0),"unknown")</f>
        <v>GM0014</v>
      </c>
      <c r="E327" t="str">
        <f>EC_projects_original!D327</f>
        <v>Noorddijk</v>
      </c>
      <c r="F327" t="str">
        <f>EC_projects_original!E327</f>
        <v>ECNoorddijk/ zonnedak René Reinders (Reinders reclame)</v>
      </c>
      <c r="G327" t="str">
        <f>EC_projects_original!G327</f>
        <v>realized</v>
      </c>
      <c r="H327">
        <f>EC_projects_original!H327</f>
        <v>2021</v>
      </c>
      <c r="I327" t="str">
        <f>EC_projects_original!I327</f>
        <v>PV</v>
      </c>
      <c r="J327" t="str">
        <f>EC_projects_original!J327</f>
        <v>rooftop</v>
      </c>
      <c r="K327" t="str">
        <f>EC_projects_original!K327</f>
        <v>lokale coöperatie</v>
      </c>
      <c r="L327" t="str">
        <f>EC_projects_original!L327</f>
        <v>EC Noorddijk</v>
      </c>
      <c r="M327">
        <f>EC_projects_original!P327</f>
        <v>51.8</v>
      </c>
      <c r="N327">
        <f>EC_projects_original!R327</f>
        <v>1</v>
      </c>
    </row>
    <row r="328" spans="1:14" x14ac:dyDescent="0.25">
      <c r="A328" t="str">
        <f>EC_projects_original!A328</f>
        <v>Groningen</v>
      </c>
      <c r="B328" t="str">
        <f>EC_projects_original!B328</f>
        <v>Groningen</v>
      </c>
      <c r="C328" t="str">
        <f>EC_projects_original!C328</f>
        <v>Groningen</v>
      </c>
      <c r="D328" t="str" cm="1">
        <f t="array" ref="D328">_xlfn.IFNA(INDEX(municipalities!B:B, MATCH(EC_projects!C328,municipalities!C:C,0),0),"unknown")</f>
        <v>GM0014</v>
      </c>
      <c r="E328" t="str">
        <f>EC_projects_original!D328</f>
        <v>Noorddijk</v>
      </c>
      <c r="F328" t="str">
        <f>EC_projects_original!E328</f>
        <v>ECNoorddijk/ zonnedak Roelf Mulder</v>
      </c>
      <c r="G328" t="str">
        <f>EC_projects_original!G328</f>
        <v>realized</v>
      </c>
      <c r="H328">
        <f>EC_projects_original!H328</f>
        <v>2020</v>
      </c>
      <c r="I328" t="str">
        <f>EC_projects_original!I328</f>
        <v>PV</v>
      </c>
      <c r="J328" t="str">
        <f>EC_projects_original!J328</f>
        <v>rooftop</v>
      </c>
      <c r="K328" t="str">
        <f>EC_projects_original!K328</f>
        <v>lokale coöperatie</v>
      </c>
      <c r="L328" t="str">
        <f>EC_projects_original!L328</f>
        <v>EC Noorddijk</v>
      </c>
      <c r="M328">
        <f>EC_projects_original!P328</f>
        <v>56.615000000000002</v>
      </c>
      <c r="N328">
        <f>EC_projects_original!R328</f>
        <v>1</v>
      </c>
    </row>
    <row r="329" spans="1:14" x14ac:dyDescent="0.25">
      <c r="A329" t="str">
        <f>EC_projects_original!A329</f>
        <v>Groningen</v>
      </c>
      <c r="B329" t="str">
        <f>EC_projects_original!B329</f>
        <v>Groningen</v>
      </c>
      <c r="C329" t="str">
        <f>EC_projects_original!C329</f>
        <v>Groningen</v>
      </c>
      <c r="D329" t="str" cm="1">
        <f t="array" ref="D329">_xlfn.IFNA(INDEX(municipalities!B:B, MATCH(EC_projects!C329,municipalities!C:C,0),0),"unknown")</f>
        <v>GM0014</v>
      </c>
      <c r="E329" t="str">
        <f>EC_projects_original!D329</f>
        <v>Noorddijk</v>
      </c>
      <c r="F329" t="str">
        <f>EC_projects_original!E329</f>
        <v>ECNoorddijk/ zonnedak TSO Noord + Zuid  (Koningsweg 9+10)</v>
      </c>
      <c r="G329" t="str">
        <f>EC_projects_original!G329</f>
        <v>realized</v>
      </c>
      <c r="H329">
        <f>EC_projects_original!H329</f>
        <v>2022</v>
      </c>
      <c r="I329" t="str">
        <f>EC_projects_original!I329</f>
        <v>PV</v>
      </c>
      <c r="J329" t="str">
        <f>EC_projects_original!J329</f>
        <v>rooftop</v>
      </c>
      <c r="K329" t="str">
        <f>EC_projects_original!K329</f>
        <v>lokale coöperatie</v>
      </c>
      <c r="L329" t="str">
        <f>EC_projects_original!L329</f>
        <v>EC Noorddijk</v>
      </c>
      <c r="M329">
        <f>EC_projects_original!P329</f>
        <v>138</v>
      </c>
      <c r="N329">
        <f>EC_projects_original!R329</f>
        <v>1</v>
      </c>
    </row>
    <row r="330" spans="1:14" x14ac:dyDescent="0.25">
      <c r="A330" t="str">
        <f>EC_projects_original!A330</f>
        <v>Groningen</v>
      </c>
      <c r="B330" t="str">
        <f>EC_projects_original!B330</f>
        <v>Groningen</v>
      </c>
      <c r="C330" t="str">
        <f>EC_projects_original!C330</f>
        <v>Groningen</v>
      </c>
      <c r="D330" t="str" cm="1">
        <f t="array" ref="D330">_xlfn.IFNA(INDEX(municipalities!B:B, MATCH(EC_projects!C330,municipalities!C:C,0),0),"unknown")</f>
        <v>GM0014</v>
      </c>
      <c r="E330" t="str">
        <f>EC_projects_original!D330</f>
        <v>Ten Boer</v>
      </c>
      <c r="F330" t="str">
        <f>EC_projects_original!E330</f>
        <v>ECtenBoer/ Zonnedak Wolddijk</v>
      </c>
      <c r="G330" t="str">
        <f>EC_projects_original!G330</f>
        <v>realized</v>
      </c>
      <c r="H330">
        <f>EC_projects_original!H330</f>
        <v>2018</v>
      </c>
      <c r="I330" t="str">
        <f>EC_projects_original!I330</f>
        <v>PV</v>
      </c>
      <c r="J330" t="str">
        <f>EC_projects_original!J330</f>
        <v>rooftop</v>
      </c>
      <c r="K330" t="str">
        <f>EC_projects_original!K330</f>
        <v>lokale coöperatie</v>
      </c>
      <c r="L330" t="str">
        <f>EC_projects_original!L330</f>
        <v>EC Ten Boer</v>
      </c>
      <c r="M330">
        <f>EC_projects_original!P330</f>
        <v>48.675000000000004</v>
      </c>
      <c r="N330">
        <f>EC_projects_original!R330</f>
        <v>1</v>
      </c>
    </row>
    <row r="331" spans="1:14" x14ac:dyDescent="0.25">
      <c r="A331" t="str">
        <f>EC_projects_original!A331</f>
        <v>Groningen</v>
      </c>
      <c r="B331" t="str">
        <f>EC_projects_original!B331</f>
        <v>Groningen</v>
      </c>
      <c r="C331" t="str">
        <f>EC_projects_original!C331</f>
        <v>Groningen</v>
      </c>
      <c r="D331" t="str" cm="1">
        <f t="array" ref="D331">_xlfn.IFNA(INDEX(municipalities!B:B, MATCH(EC_projects!C331,municipalities!C:C,0),0),"unknown")</f>
        <v>GM0014</v>
      </c>
      <c r="E331" t="str">
        <f>EC_projects_original!D331</f>
        <v>Haren (Maarwold)</v>
      </c>
      <c r="F331" t="str">
        <f>EC_projects_original!E331</f>
        <v>EnergiekMaarwold/ zonnedak kerk Maarwold (irenrelaan)</v>
      </c>
      <c r="G331" t="str">
        <f>EC_projects_original!G331</f>
        <v>realized</v>
      </c>
      <c r="H331">
        <f>EC_projects_original!H331</f>
        <v>2022</v>
      </c>
      <c r="I331" t="str">
        <f>EC_projects_original!I331</f>
        <v>PV</v>
      </c>
      <c r="J331" t="str">
        <f>EC_projects_original!J331</f>
        <v>rooftop</v>
      </c>
      <c r="K331" t="str">
        <f>EC_projects_original!K331</f>
        <v>lokale coöperatie</v>
      </c>
      <c r="L331" t="str">
        <f>EC_projects_original!L331</f>
        <v>Energiek Maarwold</v>
      </c>
      <c r="M331">
        <f>EC_projects_original!P331</f>
        <v>76</v>
      </c>
      <c r="N331">
        <f>EC_projects_original!R331</f>
        <v>1</v>
      </c>
    </row>
    <row r="332" spans="1:14" x14ac:dyDescent="0.25">
      <c r="A332" t="str">
        <f>EC_projects_original!A332</f>
        <v>Groningen</v>
      </c>
      <c r="B332" t="str">
        <f>EC_projects_original!B332</f>
        <v>Groningen</v>
      </c>
      <c r="C332" t="str">
        <f>EC_projects_original!C332</f>
        <v>Groningen</v>
      </c>
      <c r="D332" t="str" cm="1">
        <f t="array" ref="D332">_xlfn.IFNA(INDEX(municipalities!B:B, MATCH(EC_projects!C332,municipalities!C:C,0),0),"unknown")</f>
        <v>GM0014</v>
      </c>
      <c r="E332" t="str">
        <f>EC_projects_original!D332</f>
        <v>Groningen</v>
      </c>
      <c r="F332" t="str">
        <f>EC_projects_original!E332</f>
        <v>GOED / Schoolholm 10</v>
      </c>
      <c r="G332" t="str">
        <f>EC_projects_original!G332</f>
        <v>realized</v>
      </c>
      <c r="H332">
        <f>EC_projects_original!H332</f>
        <v>2023</v>
      </c>
      <c r="I332" t="str">
        <f>EC_projects_original!I332</f>
        <v>PV</v>
      </c>
      <c r="J332" t="str">
        <f>EC_projects_original!J332</f>
        <v>rooftop</v>
      </c>
      <c r="K332" t="str">
        <f>EC_projects_original!K332</f>
        <v>lokale coöperatie</v>
      </c>
      <c r="L332" t="str">
        <f>EC_projects_original!L332</f>
        <v>Energiecoöperatie GOED</v>
      </c>
      <c r="M332">
        <f>EC_projects_original!P332</f>
        <v>42</v>
      </c>
      <c r="N332">
        <f>EC_projects_original!R332</f>
        <v>1</v>
      </c>
    </row>
    <row r="333" spans="1:14" x14ac:dyDescent="0.25">
      <c r="A333" t="str">
        <f>EC_projects_original!A333</f>
        <v>Groningen</v>
      </c>
      <c r="B333" t="str">
        <f>EC_projects_original!B333</f>
        <v>Groningen</v>
      </c>
      <c r="C333" t="str">
        <f>EC_projects_original!C333</f>
        <v>Groningen</v>
      </c>
      <c r="D333" t="str" cm="1">
        <f t="array" ref="D333">_xlfn.IFNA(INDEX(municipalities!B:B, MATCH(EC_projects!C333,municipalities!C:C,0),0),"unknown")</f>
        <v>GM0014</v>
      </c>
      <c r="E333" t="str">
        <f>EC_projects_original!D333</f>
        <v>Lichtenvoorde</v>
      </c>
      <c r="F333" t="str">
        <f>EC_projects_original!E333</f>
        <v>GOED/ zonnedak Eventbar Lichtenvoorde</v>
      </c>
      <c r="G333" t="str">
        <f>EC_projects_original!G333</f>
        <v>realized</v>
      </c>
      <c r="H333">
        <f>EC_projects_original!H333</f>
        <v>2023</v>
      </c>
      <c r="I333" t="str">
        <f>EC_projects_original!I333</f>
        <v>PV</v>
      </c>
      <c r="J333" t="str">
        <f>EC_projects_original!J333</f>
        <v>rooftop</v>
      </c>
      <c r="K333" t="str">
        <f>EC_projects_original!K333</f>
        <v>lokale coöperatie</v>
      </c>
      <c r="L333" t="str">
        <f>EC_projects_original!L333</f>
        <v>Energiecoöperatie GOED</v>
      </c>
      <c r="M333">
        <f>EC_projects_original!P333</f>
        <v>90</v>
      </c>
      <c r="N333">
        <f>EC_projects_original!R333</f>
        <v>1</v>
      </c>
    </row>
    <row r="334" spans="1:14" x14ac:dyDescent="0.25">
      <c r="A334" t="str">
        <f>EC_projects_original!A334</f>
        <v>Groningen</v>
      </c>
      <c r="B334" t="str">
        <f>EC_projects_original!B334</f>
        <v>Groningen</v>
      </c>
      <c r="C334" t="str">
        <f>EC_projects_original!C334</f>
        <v>Groningen</v>
      </c>
      <c r="D334" t="str" cm="1">
        <f t="array" ref="D334">_xlfn.IFNA(INDEX(municipalities!B:B, MATCH(EC_projects!C334,municipalities!C:C,0),0),"unknown")</f>
        <v>GM0014</v>
      </c>
      <c r="E334">
        <f>EC_projects_original!D334</f>
        <v>0</v>
      </c>
      <c r="F334" t="str">
        <f>EC_projects_original!E334</f>
        <v>GOED/ Zonnejutters</v>
      </c>
      <c r="G334" t="str">
        <f>EC_projects_original!G334</f>
        <v>realized</v>
      </c>
      <c r="H334">
        <f>EC_projects_original!H334</f>
        <v>2021</v>
      </c>
      <c r="I334" t="str">
        <f>EC_projects_original!I334</f>
        <v>PV</v>
      </c>
      <c r="J334" t="str">
        <f>EC_projects_original!J334</f>
        <v>rooftop</v>
      </c>
      <c r="K334" t="str">
        <f>EC_projects_original!K334</f>
        <v>lokale coöperatie</v>
      </c>
      <c r="L334" t="str">
        <f>EC_projects_original!L334</f>
        <v>Energiecoöperatie GOED</v>
      </c>
      <c r="M334">
        <f>EC_projects_original!P334</f>
        <v>9.84</v>
      </c>
      <c r="N334">
        <f>EC_projects_original!R334</f>
        <v>1</v>
      </c>
    </row>
    <row r="335" spans="1:14" x14ac:dyDescent="0.25">
      <c r="A335" t="str">
        <f>EC_projects_original!A335</f>
        <v>Groningen</v>
      </c>
      <c r="B335" t="str">
        <f>EC_projects_original!B335</f>
        <v>Groningen</v>
      </c>
      <c r="C335" t="str">
        <f>EC_projects_original!C335</f>
        <v>Groningen</v>
      </c>
      <c r="D335" t="str" cm="1">
        <f t="array" ref="D335">_xlfn.IFNA(INDEX(municipalities!B:B, MATCH(EC_projects!C335,municipalities!C:C,0),0),"unknown")</f>
        <v>GM0014</v>
      </c>
      <c r="E335">
        <f>EC_projects_original!D335</f>
        <v>0</v>
      </c>
      <c r="F335" t="str">
        <f>EC_projects_original!E335</f>
        <v>GrunnegerPower VVE zonnecoach/ zonnedaken (Groningen)</v>
      </c>
      <c r="G335" t="str">
        <f>EC_projects_original!G335</f>
        <v>realized</v>
      </c>
      <c r="H335">
        <f>EC_projects_original!H335</f>
        <v>2019</v>
      </c>
      <c r="I335" t="str">
        <f>EC_projects_original!I335</f>
        <v>PV</v>
      </c>
      <c r="J335" t="str">
        <f>EC_projects_original!J335</f>
        <v>rooftop</v>
      </c>
      <c r="K335" t="str">
        <f>EC_projects_original!K335</f>
        <v>lokale coöperatie</v>
      </c>
      <c r="L335" t="str">
        <f>EC_projects_original!L335</f>
        <v>GrunnegerPower</v>
      </c>
      <c r="M335">
        <f>EC_projects_original!P335</f>
        <v>246.52499999999998</v>
      </c>
      <c r="N335">
        <f>EC_projects_original!R335</f>
        <v>0</v>
      </c>
    </row>
    <row r="336" spans="1:14" x14ac:dyDescent="0.25">
      <c r="A336" t="str">
        <f>EC_projects_original!A336</f>
        <v>Groningen</v>
      </c>
      <c r="B336" t="str">
        <f>EC_projects_original!B336</f>
        <v>Groningen</v>
      </c>
      <c r="C336" t="str">
        <f>EC_projects_original!C336</f>
        <v>Groningen</v>
      </c>
      <c r="D336" t="str" cm="1">
        <f t="array" ref="D336">_xlfn.IFNA(INDEX(municipalities!B:B, MATCH(EC_projects!C336,municipalities!C:C,0),0),"unknown")</f>
        <v>GM0014</v>
      </c>
      <c r="E336">
        <f>EC_projects_original!D336</f>
        <v>0</v>
      </c>
      <c r="F336" t="str">
        <f>EC_projects_original!E336</f>
        <v xml:space="preserve">GrunnegerPower/ Alfa-postcoderoos I </v>
      </c>
      <c r="G336" t="str">
        <f>EC_projects_original!G336</f>
        <v>realized</v>
      </c>
      <c r="H336">
        <f>EC_projects_original!H336</f>
        <v>2016</v>
      </c>
      <c r="I336" t="str">
        <f>EC_projects_original!I336</f>
        <v>PV</v>
      </c>
      <c r="J336" t="str">
        <f>EC_projects_original!J336</f>
        <v>rooftop</v>
      </c>
      <c r="K336" t="str">
        <f>EC_projects_original!K336</f>
        <v>lokale coöperatie</v>
      </c>
      <c r="L336" t="str">
        <f>EC_projects_original!L336</f>
        <v>GrunnegerPower</v>
      </c>
      <c r="M336">
        <f>EC_projects_original!P336</f>
        <v>91.52</v>
      </c>
      <c r="N336">
        <f>EC_projects_original!R336</f>
        <v>1</v>
      </c>
    </row>
    <row r="337" spans="1:14" x14ac:dyDescent="0.25">
      <c r="A337" t="str">
        <f>EC_projects_original!A337</f>
        <v>Groningen</v>
      </c>
      <c r="B337" t="str">
        <f>EC_projects_original!B337</f>
        <v>Groningen</v>
      </c>
      <c r="C337" t="str">
        <f>EC_projects_original!C337</f>
        <v>Groningen</v>
      </c>
      <c r="D337" t="str" cm="1">
        <f t="array" ref="D337">_xlfn.IFNA(INDEX(municipalities!B:B, MATCH(EC_projects!C337,municipalities!C:C,0),0),"unknown")</f>
        <v>GM0014</v>
      </c>
      <c r="E337">
        <f>EC_projects_original!D337</f>
        <v>0</v>
      </c>
      <c r="F337" t="str">
        <f>EC_projects_original!E337</f>
        <v xml:space="preserve">GrunnegerPower/ Alfa-postcoderoos II </v>
      </c>
      <c r="G337" t="str">
        <f>EC_projects_original!G337</f>
        <v>realized</v>
      </c>
      <c r="H337">
        <f>EC_projects_original!H337</f>
        <v>2017</v>
      </c>
      <c r="I337" t="str">
        <f>EC_projects_original!I337</f>
        <v>PV</v>
      </c>
      <c r="J337" t="str">
        <f>EC_projects_original!J337</f>
        <v>rooftop</v>
      </c>
      <c r="K337" t="str">
        <f>EC_projects_original!K337</f>
        <v>lokale coöperatie</v>
      </c>
      <c r="L337" t="str">
        <f>EC_projects_original!L337</f>
        <v>GrunnegerPower</v>
      </c>
      <c r="M337">
        <f>EC_projects_original!P337</f>
        <v>63.8</v>
      </c>
      <c r="N337">
        <f>EC_projects_original!R337</f>
        <v>1</v>
      </c>
    </row>
    <row r="338" spans="1:14" x14ac:dyDescent="0.25">
      <c r="A338" t="str">
        <f>EC_projects_original!A338</f>
        <v>Groningen</v>
      </c>
      <c r="B338" t="str">
        <f>EC_projects_original!B338</f>
        <v>Groningen</v>
      </c>
      <c r="C338" t="str">
        <f>EC_projects_original!C338</f>
        <v>Groningen</v>
      </c>
      <c r="D338" t="str" cm="1">
        <f t="array" ref="D338">_xlfn.IFNA(INDEX(municipalities!B:B, MATCH(EC_projects!C338,municipalities!C:C,0),0),"unknown")</f>
        <v>GM0014</v>
      </c>
      <c r="E338">
        <f>EC_projects_original!D338</f>
        <v>0</v>
      </c>
      <c r="F338" t="str">
        <f>EC_projects_original!E338</f>
        <v>GrunnegerPower/ Huren met Zon 2016 (Nijestee)</v>
      </c>
      <c r="G338" t="str">
        <f>EC_projects_original!G338</f>
        <v>realized</v>
      </c>
      <c r="H338">
        <f>EC_projects_original!H338</f>
        <v>2016</v>
      </c>
      <c r="I338" t="str">
        <f>EC_projects_original!I338</f>
        <v>PV</v>
      </c>
      <c r="J338" t="str">
        <f>EC_projects_original!J338</f>
        <v>rooftop</v>
      </c>
      <c r="K338" t="str">
        <f>EC_projects_original!K338</f>
        <v>lokale coöperatie</v>
      </c>
      <c r="L338" t="str">
        <f>EC_projects_original!L338</f>
        <v>GrunnegerPower</v>
      </c>
      <c r="M338">
        <f>EC_projects_original!P338</f>
        <v>274</v>
      </c>
      <c r="N338">
        <f>EC_projects_original!R338</f>
        <v>0</v>
      </c>
    </row>
    <row r="339" spans="1:14" x14ac:dyDescent="0.25">
      <c r="A339" t="str">
        <f>EC_projects_original!A339</f>
        <v>Groningen</v>
      </c>
      <c r="B339" t="str">
        <f>EC_projects_original!B339</f>
        <v>Groningen</v>
      </c>
      <c r="C339" t="str">
        <f>EC_projects_original!C339</f>
        <v>Groningen</v>
      </c>
      <c r="D339" t="str" cm="1">
        <f t="array" ref="D339">_xlfn.IFNA(INDEX(municipalities!B:B, MATCH(EC_projects!C339,municipalities!C:C,0),0),"unknown")</f>
        <v>GM0014</v>
      </c>
      <c r="E339">
        <f>EC_projects_original!D339</f>
        <v>0</v>
      </c>
      <c r="F339" t="str">
        <f>EC_projects_original!E339</f>
        <v>GrunnegerPower/ Huren met Zon 2017 (Nijestee)</v>
      </c>
      <c r="G339" t="str">
        <f>EC_projects_original!G339</f>
        <v>realized</v>
      </c>
      <c r="H339">
        <f>EC_projects_original!H339</f>
        <v>2017</v>
      </c>
      <c r="I339" t="str">
        <f>EC_projects_original!I339</f>
        <v>PV</v>
      </c>
      <c r="J339" t="str">
        <f>EC_projects_original!J339</f>
        <v>rooftop</v>
      </c>
      <c r="K339" t="str">
        <f>EC_projects_original!K339</f>
        <v>lokale coöperatie</v>
      </c>
      <c r="L339" t="str">
        <f>EC_projects_original!L339</f>
        <v>GrunnegerPower</v>
      </c>
      <c r="M339">
        <f>EC_projects_original!P339</f>
        <v>114.48</v>
      </c>
      <c r="N339">
        <f>EC_projects_original!R339</f>
        <v>0</v>
      </c>
    </row>
    <row r="340" spans="1:14" x14ac:dyDescent="0.25">
      <c r="A340" t="str">
        <f>EC_projects_original!A340</f>
        <v>Groningen</v>
      </c>
      <c r="B340" t="str">
        <f>EC_projects_original!B340</f>
        <v>Groningen</v>
      </c>
      <c r="C340" t="str">
        <f>EC_projects_original!C340</f>
        <v>Groningen</v>
      </c>
      <c r="D340" t="str" cm="1">
        <f t="array" ref="D340">_xlfn.IFNA(INDEX(municipalities!B:B, MATCH(EC_projects!C340,municipalities!C:C,0),0),"unknown")</f>
        <v>GM0014</v>
      </c>
      <c r="E340">
        <f>EC_projects_original!D340</f>
        <v>0</v>
      </c>
      <c r="F340" t="str">
        <f>EC_projects_original!E340</f>
        <v>GrunnegerPower/ Huren met Zon 2018 (Nijestee)</v>
      </c>
      <c r="G340" t="str">
        <f>EC_projects_original!G340</f>
        <v>realized</v>
      </c>
      <c r="H340">
        <f>EC_projects_original!H340</f>
        <v>2018</v>
      </c>
      <c r="I340" t="str">
        <f>EC_projects_original!I340</f>
        <v>PV</v>
      </c>
      <c r="J340" t="str">
        <f>EC_projects_original!J340</f>
        <v>rooftop</v>
      </c>
      <c r="K340" t="str">
        <f>EC_projects_original!K340</f>
        <v>lokale coöperatie</v>
      </c>
      <c r="L340" t="str">
        <f>EC_projects_original!L340</f>
        <v>GrunnegerPower</v>
      </c>
      <c r="M340">
        <f>EC_projects_original!P340</f>
        <v>68.399999999999991</v>
      </c>
      <c r="N340">
        <f>EC_projects_original!R340</f>
        <v>0</v>
      </c>
    </row>
    <row r="341" spans="1:14" x14ac:dyDescent="0.25">
      <c r="A341" t="str">
        <f>EC_projects_original!A341</f>
        <v>Groningen</v>
      </c>
      <c r="B341" t="str">
        <f>EC_projects_original!B341</f>
        <v>Groningen</v>
      </c>
      <c r="C341" t="str">
        <f>EC_projects_original!C341</f>
        <v>Groningen</v>
      </c>
      <c r="D341" t="str" cm="1">
        <f t="array" ref="D341">_xlfn.IFNA(INDEX(municipalities!B:B, MATCH(EC_projects!C341,municipalities!C:C,0),0),"unknown")</f>
        <v>GM0014</v>
      </c>
      <c r="E341">
        <f>EC_projects_original!D341</f>
        <v>0</v>
      </c>
      <c r="F341" t="str">
        <f>EC_projects_original!E341</f>
        <v>GrunnegerPower/ Huren met Zon 2018 De Boog (Nijestee)</v>
      </c>
      <c r="G341" t="str">
        <f>EC_projects_original!G341</f>
        <v>realized</v>
      </c>
      <c r="H341">
        <f>EC_projects_original!H341</f>
        <v>2018</v>
      </c>
      <c r="I341" t="str">
        <f>EC_projects_original!I341</f>
        <v>PV</v>
      </c>
      <c r="J341" t="str">
        <f>EC_projects_original!J341</f>
        <v>rooftop</v>
      </c>
      <c r="K341" t="str">
        <f>EC_projects_original!K341</f>
        <v>lokale coöperatie</v>
      </c>
      <c r="L341" t="str">
        <f>EC_projects_original!L341</f>
        <v>GrunnegerPower</v>
      </c>
      <c r="M341">
        <f>EC_projects_original!P341</f>
        <v>63.000000000000007</v>
      </c>
      <c r="N341">
        <f>EC_projects_original!R341</f>
        <v>0</v>
      </c>
    </row>
    <row r="342" spans="1:14" x14ac:dyDescent="0.25">
      <c r="A342" t="str">
        <f>EC_projects_original!A342</f>
        <v>Groningen</v>
      </c>
      <c r="B342" t="str">
        <f>EC_projects_original!B342</f>
        <v>Groningen</v>
      </c>
      <c r="C342" t="str">
        <f>EC_projects_original!C342</f>
        <v>Groningen</v>
      </c>
      <c r="D342" t="str" cm="1">
        <f t="array" ref="D342">_xlfn.IFNA(INDEX(municipalities!B:B, MATCH(EC_projects!C342,municipalities!C:C,0),0),"unknown")</f>
        <v>GM0014</v>
      </c>
      <c r="E342">
        <f>EC_projects_original!D342</f>
        <v>0</v>
      </c>
      <c r="F342" t="str">
        <f>EC_projects_original!E342</f>
        <v>GrunnegerPower/ Huren met Zon 2019 (Nijestee)</v>
      </c>
      <c r="G342" t="str">
        <f>EC_projects_original!G342</f>
        <v>realized</v>
      </c>
      <c r="H342">
        <f>EC_projects_original!H342</f>
        <v>2019</v>
      </c>
      <c r="I342" t="str">
        <f>EC_projects_original!I342</f>
        <v>PV</v>
      </c>
      <c r="J342" t="str">
        <f>EC_projects_original!J342</f>
        <v>rooftop</v>
      </c>
      <c r="K342" t="str">
        <f>EC_projects_original!K342</f>
        <v>lokale coöperatie</v>
      </c>
      <c r="L342" t="str">
        <f>EC_projects_original!L342</f>
        <v>GrunnegerPower</v>
      </c>
      <c r="M342">
        <f>EC_projects_original!P342</f>
        <v>87.779999999999987</v>
      </c>
      <c r="N342">
        <f>EC_projects_original!R342</f>
        <v>0</v>
      </c>
    </row>
    <row r="343" spans="1:14" x14ac:dyDescent="0.25">
      <c r="A343" t="str">
        <f>EC_projects_original!A343</f>
        <v>Groningen</v>
      </c>
      <c r="B343" t="str">
        <f>EC_projects_original!B343</f>
        <v>Groningen</v>
      </c>
      <c r="C343" t="str">
        <f>EC_projects_original!C343</f>
        <v>Groningen</v>
      </c>
      <c r="D343" t="str" cm="1">
        <f t="array" ref="D343">_xlfn.IFNA(INDEX(municipalities!B:B, MATCH(EC_projects!C343,municipalities!C:C,0),0),"unknown")</f>
        <v>GM0014</v>
      </c>
      <c r="E343">
        <f>EC_projects_original!D343</f>
        <v>0</v>
      </c>
      <c r="F343" t="str">
        <f>EC_projects_original!E343</f>
        <v>GrunnegerPower/ Huren met Zon 2020 - Eisenhower (Nijenstee)</v>
      </c>
      <c r="G343" t="str">
        <f>EC_projects_original!G343</f>
        <v>realized</v>
      </c>
      <c r="H343">
        <f>EC_projects_original!H343</f>
        <v>2020</v>
      </c>
      <c r="I343" t="str">
        <f>EC_projects_original!I343</f>
        <v>PV</v>
      </c>
      <c r="J343" t="str">
        <f>EC_projects_original!J343</f>
        <v>rooftop</v>
      </c>
      <c r="K343" t="str">
        <f>EC_projects_original!K343</f>
        <v>lokale coöperatie</v>
      </c>
      <c r="L343" t="str">
        <f>EC_projects_original!L343</f>
        <v>GrunnegerPower</v>
      </c>
      <c r="M343">
        <f>EC_projects_original!P343</f>
        <v>50.4</v>
      </c>
      <c r="N343">
        <f>EC_projects_original!R343</f>
        <v>0</v>
      </c>
    </row>
    <row r="344" spans="1:14" x14ac:dyDescent="0.25">
      <c r="A344" t="str">
        <f>EC_projects_original!A344</f>
        <v>Groningen</v>
      </c>
      <c r="B344" t="str">
        <f>EC_projects_original!B344</f>
        <v>Groningen</v>
      </c>
      <c r="C344" t="str">
        <f>EC_projects_original!C344</f>
        <v>Groningen</v>
      </c>
      <c r="D344" t="str" cm="1">
        <f t="array" ref="D344">_xlfn.IFNA(INDEX(municipalities!B:B, MATCH(EC_projects!C344,municipalities!C:C,0),0),"unknown")</f>
        <v>GM0014</v>
      </c>
      <c r="E344">
        <f>EC_projects_original!D344</f>
        <v>0</v>
      </c>
      <c r="F344" t="str">
        <f>EC_projects_original!E344</f>
        <v>GrunnegerPower/ Huren met Zon 2021 (Nijenstee)</v>
      </c>
      <c r="G344" t="str">
        <f>EC_projects_original!G344</f>
        <v>realized</v>
      </c>
      <c r="H344">
        <f>EC_projects_original!H344</f>
        <v>2021</v>
      </c>
      <c r="I344" t="str">
        <f>EC_projects_original!I344</f>
        <v>PV</v>
      </c>
      <c r="J344" t="str">
        <f>EC_projects_original!J344</f>
        <v>rooftop</v>
      </c>
      <c r="K344" t="str">
        <f>EC_projects_original!K344</f>
        <v>lokale coöperatie</v>
      </c>
      <c r="L344" t="str">
        <f>EC_projects_original!L344</f>
        <v>GrunnegerPower</v>
      </c>
      <c r="M344">
        <f>EC_projects_original!P344</f>
        <v>22.5</v>
      </c>
      <c r="N344">
        <f>EC_projects_original!R344</f>
        <v>0</v>
      </c>
    </row>
    <row r="345" spans="1:14" x14ac:dyDescent="0.25">
      <c r="A345" t="str">
        <f>EC_projects_original!A345</f>
        <v>Groningen</v>
      </c>
      <c r="B345" t="str">
        <f>EC_projects_original!B345</f>
        <v>Groningen</v>
      </c>
      <c r="C345" t="str">
        <f>EC_projects_original!C345</f>
        <v>Groningen</v>
      </c>
      <c r="D345" t="str" cm="1">
        <f t="array" ref="D345">_xlfn.IFNA(INDEX(municipalities!B:B, MATCH(EC_projects!C345,municipalities!C:C,0),0),"unknown")</f>
        <v>GM0014</v>
      </c>
      <c r="E345">
        <f>EC_projects_original!D345</f>
        <v>0</v>
      </c>
      <c r="F345" t="str">
        <f>EC_projects_original!E345</f>
        <v>GrunnegerPower/ Huren met Zon 2022 (Nijenstee)</v>
      </c>
      <c r="G345" t="str">
        <f>EC_projects_original!G345</f>
        <v>realized</v>
      </c>
      <c r="H345">
        <f>EC_projects_original!H345</f>
        <v>2021</v>
      </c>
      <c r="I345" t="str">
        <f>EC_projects_original!I345</f>
        <v>PV</v>
      </c>
      <c r="J345" t="str">
        <f>EC_projects_original!J345</f>
        <v>rooftop</v>
      </c>
      <c r="K345" t="str">
        <f>EC_projects_original!K345</f>
        <v>lokale coöperatie</v>
      </c>
      <c r="L345" t="str">
        <f>EC_projects_original!L345</f>
        <v>GrunnegerPower</v>
      </c>
      <c r="M345">
        <f>EC_projects_original!P345</f>
        <v>0</v>
      </c>
      <c r="N345">
        <f>EC_projects_original!R345</f>
        <v>0</v>
      </c>
    </row>
    <row r="346" spans="1:14" x14ac:dyDescent="0.25">
      <c r="A346" t="str">
        <f>EC_projects_original!A346</f>
        <v>Groningen</v>
      </c>
      <c r="B346" t="str">
        <f>EC_projects_original!B346</f>
        <v>Groningen</v>
      </c>
      <c r="C346" t="str">
        <f>EC_projects_original!C346</f>
        <v>Groningen</v>
      </c>
      <c r="D346" t="str" cm="1">
        <f t="array" ref="D346">_xlfn.IFNA(INDEX(municipalities!B:B, MATCH(EC_projects!C346,municipalities!C:C,0),0),"unknown")</f>
        <v>GM0014</v>
      </c>
      <c r="E346">
        <f>EC_projects_original!D346</f>
        <v>0</v>
      </c>
      <c r="F346" t="str">
        <f>EC_projects_original!E346</f>
        <v>GrunnegerPower/ ZonneDok Lewenborg</v>
      </c>
      <c r="G346" t="str">
        <f>EC_projects_original!G346</f>
        <v>realized</v>
      </c>
      <c r="H346">
        <f>EC_projects_original!H346</f>
        <v>2015</v>
      </c>
      <c r="I346" t="str">
        <f>EC_projects_original!I346</f>
        <v>PV</v>
      </c>
      <c r="J346" t="str">
        <f>EC_projects_original!J346</f>
        <v>rooftop</v>
      </c>
      <c r="K346" t="str">
        <f>EC_projects_original!K346</f>
        <v>lokale coöperatie</v>
      </c>
      <c r="L346" t="str">
        <f>EC_projects_original!L346</f>
        <v>GrunnegerPower</v>
      </c>
      <c r="M346">
        <f>EC_projects_original!P346</f>
        <v>7.15</v>
      </c>
      <c r="N346">
        <f>EC_projects_original!R346</f>
        <v>1</v>
      </c>
    </row>
    <row r="347" spans="1:14" x14ac:dyDescent="0.25">
      <c r="A347" t="str">
        <f>EC_projects_original!A347</f>
        <v>Groningen</v>
      </c>
      <c r="B347" t="str">
        <f>EC_projects_original!B347</f>
        <v>Groningen</v>
      </c>
      <c r="C347" t="str">
        <f>EC_projects_original!C347</f>
        <v>Groningen</v>
      </c>
      <c r="D347" t="str" cm="1">
        <f t="array" ref="D347">_xlfn.IFNA(INDEX(municipalities!B:B, MATCH(EC_projects!C347,municipalities!C:C,0),0),"unknown")</f>
        <v>GM0014</v>
      </c>
      <c r="E347">
        <f>EC_projects_original!D347</f>
        <v>0</v>
      </c>
      <c r="F347" t="str">
        <f>EC_projects_original!E347</f>
        <v>HogelandsterEC/ Zonnedak 5 Ebbingehof (VVE)</v>
      </c>
      <c r="G347" t="str">
        <f>EC_projects_original!G347</f>
        <v>realized</v>
      </c>
      <c r="H347">
        <f>EC_projects_original!H347</f>
        <v>2022</v>
      </c>
      <c r="I347" t="str">
        <f>EC_projects_original!I347</f>
        <v>PV</v>
      </c>
      <c r="J347" t="str">
        <f>EC_projects_original!J347</f>
        <v>rooftop</v>
      </c>
      <c r="K347" t="str">
        <f>EC_projects_original!K347</f>
        <v>lokale coöperatie</v>
      </c>
      <c r="L347" t="str">
        <f>EC_projects_original!L347</f>
        <v>Hogelandtster Energie Coöperatie (HEC)</v>
      </c>
      <c r="M347">
        <f>EC_projects_original!P347</f>
        <v>54</v>
      </c>
      <c r="N347">
        <f>EC_projects_original!R347</f>
        <v>1</v>
      </c>
    </row>
    <row r="348" spans="1:14" x14ac:dyDescent="0.25">
      <c r="A348" t="str">
        <f>EC_projects_original!A348</f>
        <v>Groningen</v>
      </c>
      <c r="B348" t="str">
        <f>EC_projects_original!B348</f>
        <v>Groningen</v>
      </c>
      <c r="C348" t="str">
        <f>EC_projects_original!C348</f>
        <v>Groningen</v>
      </c>
      <c r="D348" t="str" cm="1">
        <f t="array" ref="D348">_xlfn.IFNA(INDEX(municipalities!B:B, MATCH(EC_projects!C348,municipalities!C:C,0),0),"unknown")</f>
        <v>GM0014</v>
      </c>
      <c r="E348" t="str">
        <f>EC_projects_original!D348</f>
        <v>Meerstad</v>
      </c>
      <c r="F348" t="str">
        <f>EC_projects_original!E348</f>
        <v>Meerkracht/ Zonnedak manege</v>
      </c>
      <c r="G348" t="str">
        <f>EC_projects_original!G348</f>
        <v>realized</v>
      </c>
      <c r="H348">
        <f>EC_projects_original!H348</f>
        <v>2021</v>
      </c>
      <c r="I348" t="str">
        <f>EC_projects_original!I348</f>
        <v>PV</v>
      </c>
      <c r="J348" t="str">
        <f>EC_projects_original!J348</f>
        <v>rooftop</v>
      </c>
      <c r="K348" t="str">
        <f>EC_projects_original!K348</f>
        <v>lokale coöperatie</v>
      </c>
      <c r="L348" t="str">
        <f>EC_projects_original!L348</f>
        <v>Meerkracht</v>
      </c>
      <c r="M348">
        <f>EC_projects_original!P348</f>
        <v>77.72</v>
      </c>
      <c r="N348">
        <f>EC_projects_original!R348</f>
        <v>1</v>
      </c>
    </row>
    <row r="349" spans="1:14" x14ac:dyDescent="0.25">
      <c r="A349" t="str">
        <f>EC_projects_original!A349</f>
        <v>Groningen</v>
      </c>
      <c r="B349" t="str">
        <f>EC_projects_original!B349</f>
        <v>Groningen</v>
      </c>
      <c r="C349" t="str">
        <f>EC_projects_original!C349</f>
        <v>Groningen</v>
      </c>
      <c r="D349" t="str" cm="1">
        <f t="array" ref="D349">_xlfn.IFNA(INDEX(municipalities!B:B, MATCH(EC_projects!C349,municipalities!C:C,0),0),"unknown")</f>
        <v>GM0014</v>
      </c>
      <c r="E349">
        <f>EC_projects_original!D349</f>
        <v>0</v>
      </c>
      <c r="F349" t="str">
        <f>EC_projects_original!E349</f>
        <v>VvE Prinsesseweg/ Wilhelminakade</v>
      </c>
      <c r="G349" t="str">
        <f>EC_projects_original!G349</f>
        <v>realized</v>
      </c>
      <c r="H349">
        <f>EC_projects_original!H349</f>
        <v>2023</v>
      </c>
      <c r="I349" t="str">
        <f>EC_projects_original!I349</f>
        <v>PV</v>
      </c>
      <c r="J349" t="str">
        <f>EC_projects_original!J349</f>
        <v>rooftop</v>
      </c>
      <c r="K349" t="str">
        <f>EC_projects_original!K349</f>
        <v>VVE-coöperatie</v>
      </c>
      <c r="L349" t="str">
        <f>EC_projects_original!L349</f>
        <v>VVE divers</v>
      </c>
      <c r="M349">
        <f>EC_projects_original!P349</f>
        <v>99.8</v>
      </c>
      <c r="N349">
        <f>EC_projects_original!R349</f>
        <v>1</v>
      </c>
    </row>
    <row r="350" spans="1:14" x14ac:dyDescent="0.25">
      <c r="A350" t="str">
        <f>EC_projects_original!A350</f>
        <v>Groningen</v>
      </c>
      <c r="B350" t="str">
        <f>EC_projects_original!B350</f>
        <v>Groningen</v>
      </c>
      <c r="C350" t="str">
        <f>EC_projects_original!C350</f>
        <v>Groningen</v>
      </c>
      <c r="D350" t="str" cm="1">
        <f t="array" ref="D350">_xlfn.IFNA(INDEX(municipalities!B:B, MATCH(EC_projects!C350,municipalities!C:C,0),0),"unknown")</f>
        <v>GM0014</v>
      </c>
      <c r="E350">
        <f>EC_projects_original!D350</f>
        <v>0</v>
      </c>
      <c r="F350" t="str">
        <f>EC_projects_original!E350</f>
        <v>ZonnepanelenDelen/ Zonne-Energieborg VOF (B.V.) (fase 1)</v>
      </c>
      <c r="G350" t="str">
        <f>EC_projects_original!G350</f>
        <v>realized</v>
      </c>
      <c r="H350">
        <f>EC_projects_original!H350</f>
        <v>2014</v>
      </c>
      <c r="I350" t="str">
        <f>EC_projects_original!I350</f>
        <v>PV</v>
      </c>
      <c r="J350" t="str">
        <f>EC_projects_original!J350</f>
        <v>rooftop</v>
      </c>
      <c r="K350" t="str">
        <f>EC_projects_original!K350</f>
        <v>participatie/ crowdfunding</v>
      </c>
      <c r="L350" t="str">
        <f>EC_projects_original!L350</f>
        <v>crowdfunding</v>
      </c>
      <c r="M350">
        <f>EC_projects_original!P350</f>
        <v>159</v>
      </c>
      <c r="N350">
        <f>EC_projects_original!R350</f>
        <v>0</v>
      </c>
    </row>
    <row r="351" spans="1:14" x14ac:dyDescent="0.25">
      <c r="A351" t="str">
        <f>EC_projects_original!A351</f>
        <v>Groningen</v>
      </c>
      <c r="B351" t="str">
        <f>EC_projects_original!B351</f>
        <v>Groningen</v>
      </c>
      <c r="C351" t="str">
        <f>EC_projects_original!C351</f>
        <v>Groningen</v>
      </c>
      <c r="D351" t="str" cm="1">
        <f t="array" ref="D351">_xlfn.IFNA(INDEX(municipalities!B:B, MATCH(EC_projects!C351,municipalities!C:C,0),0),"unknown")</f>
        <v>GM0014</v>
      </c>
      <c r="E351">
        <f>EC_projects_original!D351</f>
        <v>0</v>
      </c>
      <c r="F351" t="str">
        <f>EC_projects_original!E351</f>
        <v>ZonnepanelenDelen/ Zonne-Energieborg VOF (B.V.) (fase 2)</v>
      </c>
      <c r="G351" t="str">
        <f>EC_projects_original!G351</f>
        <v>realized</v>
      </c>
      <c r="H351">
        <f>EC_projects_original!H351</f>
        <v>2014</v>
      </c>
      <c r="I351" t="str">
        <f>EC_projects_original!I351</f>
        <v>PV</v>
      </c>
      <c r="J351" t="str">
        <f>EC_projects_original!J351</f>
        <v>rooftop</v>
      </c>
      <c r="K351" t="str">
        <f>EC_projects_original!K351</f>
        <v>participatie/ crowdfunding</v>
      </c>
      <c r="L351" t="str">
        <f>EC_projects_original!L351</f>
        <v>crowdfunding</v>
      </c>
      <c r="M351">
        <f>EC_projects_original!P351</f>
        <v>143</v>
      </c>
      <c r="N351">
        <f>EC_projects_original!R351</f>
        <v>0</v>
      </c>
    </row>
    <row r="352" spans="1:14" x14ac:dyDescent="0.25">
      <c r="A352" t="str">
        <f>EC_projects_original!A352</f>
        <v>Groningen</v>
      </c>
      <c r="B352" t="str">
        <f>EC_projects_original!B352</f>
        <v>Groningen</v>
      </c>
      <c r="C352" t="str">
        <f>EC_projects_original!C352</f>
        <v>Het Hogeland</v>
      </c>
      <c r="D352" t="str" cm="1">
        <f t="array" ref="D352">_xlfn.IFNA(INDEX(municipalities!B:B, MATCH(EC_projects!C352,municipalities!C:C,0),0),"unknown")</f>
        <v>GM1966</v>
      </c>
      <c r="E352" t="str">
        <f>EC_projects_original!D352</f>
        <v>Zuidwolde</v>
      </c>
      <c r="F352" t="str">
        <f>EC_projects_original!E352</f>
        <v>Durabel/ zonnedak De Wolddak 1</v>
      </c>
      <c r="G352" t="str">
        <f>EC_projects_original!G352</f>
        <v>realized</v>
      </c>
      <c r="H352">
        <f>EC_projects_original!H352</f>
        <v>2022</v>
      </c>
      <c r="I352" t="str">
        <f>EC_projects_original!I352</f>
        <v>PV</v>
      </c>
      <c r="J352" t="str">
        <f>EC_projects_original!J352</f>
        <v>rooftop</v>
      </c>
      <c r="K352" t="str">
        <f>EC_projects_original!K352</f>
        <v>lokale coöperatie</v>
      </c>
      <c r="L352" t="str">
        <f>EC_projects_original!L352</f>
        <v>Durabel</v>
      </c>
      <c r="M352">
        <f>EC_projects_original!P352</f>
        <v>48.96</v>
      </c>
      <c r="N352">
        <f>EC_projects_original!R352</f>
        <v>1</v>
      </c>
    </row>
    <row r="353" spans="1:14" x14ac:dyDescent="0.25">
      <c r="A353" t="str">
        <f>EC_projects_original!A353</f>
        <v>Groningen</v>
      </c>
      <c r="B353" t="str">
        <f>EC_projects_original!B353</f>
        <v>Groningen</v>
      </c>
      <c r="C353" t="str">
        <f>EC_projects_original!C353</f>
        <v>Het Hogeland</v>
      </c>
      <c r="D353" t="str" cm="1">
        <f t="array" ref="D353">_xlfn.IFNA(INDEX(municipalities!B:B, MATCH(EC_projects!C353,municipalities!C:C,0),0),"unknown")</f>
        <v>GM1966</v>
      </c>
      <c r="E353" t="str">
        <f>EC_projects_original!D353</f>
        <v>Bedum/ Noordwolde</v>
      </c>
      <c r="F353" t="str">
        <f>EC_projects_original!E353</f>
        <v>DuurzaamBedum/ zonnedak Knol Wolddijk</v>
      </c>
      <c r="G353" t="str">
        <f>EC_projects_original!G353</f>
        <v>realized</v>
      </c>
      <c r="H353">
        <f>EC_projects_original!H353</f>
        <v>2023</v>
      </c>
      <c r="I353" t="str">
        <f>EC_projects_original!I353</f>
        <v>PV</v>
      </c>
      <c r="J353" t="str">
        <f>EC_projects_original!J353</f>
        <v>rooftop</v>
      </c>
      <c r="K353" t="str">
        <f>EC_projects_original!K353</f>
        <v>lokale coöperatie</v>
      </c>
      <c r="L353" t="str">
        <f>EC_projects_original!L353</f>
        <v>Duurzaam Bedum</v>
      </c>
      <c r="M353">
        <f>EC_projects_original!P353</f>
        <v>51</v>
      </c>
      <c r="N353">
        <f>EC_projects_original!R353</f>
        <v>1</v>
      </c>
    </row>
    <row r="354" spans="1:14" x14ac:dyDescent="0.25">
      <c r="A354" t="str">
        <f>EC_projects_original!A354</f>
        <v>Groningen</v>
      </c>
      <c r="B354" t="str">
        <f>EC_projects_original!B354</f>
        <v>Groningen</v>
      </c>
      <c r="C354" t="str">
        <f>EC_projects_original!C354</f>
        <v>Het Hogeland</v>
      </c>
      <c r="D354" t="str" cm="1">
        <f t="array" ref="D354">_xlfn.IFNA(INDEX(municipalities!B:B, MATCH(EC_projects!C354,municipalities!C:C,0),0),"unknown")</f>
        <v>GM1966</v>
      </c>
      <c r="E354" t="str">
        <f>EC_projects_original!D354</f>
        <v>Bedum/ Noordwolde</v>
      </c>
      <c r="F354" t="str">
        <f>EC_projects_original!E354</f>
        <v>DuurzaamBedum/ zonnedak van der Werf</v>
      </c>
      <c r="G354" t="str">
        <f>EC_projects_original!G354</f>
        <v>realized</v>
      </c>
      <c r="H354">
        <f>EC_projects_original!H354</f>
        <v>2022</v>
      </c>
      <c r="I354" t="str">
        <f>EC_projects_original!I354</f>
        <v>PV</v>
      </c>
      <c r="J354" t="str">
        <f>EC_projects_original!J354</f>
        <v>rooftop</v>
      </c>
      <c r="K354" t="str">
        <f>EC_projects_original!K354</f>
        <v>lokale coöperatie</v>
      </c>
      <c r="L354" t="str">
        <f>EC_projects_original!L354</f>
        <v>Duurzaam Bedum</v>
      </c>
      <c r="M354">
        <f>EC_projects_original!P354</f>
        <v>51</v>
      </c>
      <c r="N354">
        <f>EC_projects_original!R354</f>
        <v>1</v>
      </c>
    </row>
    <row r="355" spans="1:14" x14ac:dyDescent="0.25">
      <c r="A355" t="str">
        <f>EC_projects_original!A355</f>
        <v>Groningen</v>
      </c>
      <c r="B355" t="str">
        <f>EC_projects_original!B355</f>
        <v>Groningen</v>
      </c>
      <c r="C355" t="str">
        <f>EC_projects_original!C355</f>
        <v>Het Hogeland</v>
      </c>
      <c r="D355" t="str" cm="1">
        <f t="array" ref="D355">_xlfn.IFNA(INDEX(municipalities!B:B, MATCH(EC_projects!C355,municipalities!C:C,0),0),"unknown")</f>
        <v>GM1966</v>
      </c>
      <c r="E355" t="str">
        <f>EC_projects_original!D355</f>
        <v>Bedum</v>
      </c>
      <c r="F355" t="str">
        <f>EC_projects_original!E355</f>
        <v>DuurzaamBedum/ zonnedaken  PCR (2 locaties)</v>
      </c>
      <c r="G355" t="str">
        <f>EC_projects_original!G355</f>
        <v>realized</v>
      </c>
      <c r="H355">
        <f>EC_projects_original!H355</f>
        <v>2019</v>
      </c>
      <c r="I355" t="str">
        <f>EC_projects_original!I355</f>
        <v>PV</v>
      </c>
      <c r="J355" t="str">
        <f>EC_projects_original!J355</f>
        <v>rooftop</v>
      </c>
      <c r="K355" t="str">
        <f>EC_projects_original!K355</f>
        <v>lokale coöperatie</v>
      </c>
      <c r="L355" t="str">
        <f>EC_projects_original!L355</f>
        <v>Duurzaam Bedum</v>
      </c>
      <c r="M355">
        <f>EC_projects_original!P355</f>
        <v>214.50000000000003</v>
      </c>
      <c r="N355">
        <f>EC_projects_original!R355</f>
        <v>1</v>
      </c>
    </row>
    <row r="356" spans="1:14" x14ac:dyDescent="0.25">
      <c r="A356" t="str">
        <f>EC_projects_original!A356</f>
        <v>Groningen</v>
      </c>
      <c r="B356" t="str">
        <f>EC_projects_original!B356</f>
        <v>Groningen</v>
      </c>
      <c r="C356" t="str">
        <f>EC_projects_original!C356</f>
        <v>Het Hogeland</v>
      </c>
      <c r="D356" t="str" cm="1">
        <f t="array" ref="D356">_xlfn.IFNA(INDEX(municipalities!B:B, MATCH(EC_projects!C356,municipalities!C:C,0),0),"unknown")</f>
        <v>GM1966</v>
      </c>
      <c r="E356" t="str">
        <f>EC_projects_original!D356</f>
        <v>Winsum</v>
      </c>
      <c r="F356" t="str">
        <f>EC_projects_original!E356</f>
        <v>DuurzaamWinsum/WindZon Winsum (zonnedak en 2 EAZ molen)</v>
      </c>
      <c r="G356" t="str">
        <f>EC_projects_original!G356</f>
        <v>realized</v>
      </c>
      <c r="H356">
        <f>EC_projects_original!H356</f>
        <v>2020</v>
      </c>
      <c r="I356" t="str">
        <f>EC_projects_original!I356</f>
        <v>PV</v>
      </c>
      <c r="J356" t="str">
        <f>EC_projects_original!J356</f>
        <v>rooftop</v>
      </c>
      <c r="K356" t="str">
        <f>EC_projects_original!K356</f>
        <v>lokale coöperatie</v>
      </c>
      <c r="L356" t="str">
        <f>EC_projects_original!L356</f>
        <v>Duurzaam Winsum</v>
      </c>
      <c r="M356">
        <f>EC_projects_original!P356</f>
        <v>36.96</v>
      </c>
      <c r="N356">
        <f>EC_projects_original!R356</f>
        <v>1</v>
      </c>
    </row>
    <row r="357" spans="1:14" x14ac:dyDescent="0.25">
      <c r="A357" t="str">
        <f>EC_projects_original!A357</f>
        <v>Groningen</v>
      </c>
      <c r="B357" t="str">
        <f>EC_projects_original!B357</f>
        <v>Groningen</v>
      </c>
      <c r="C357" t="str">
        <f>EC_projects_original!C357</f>
        <v>Het Hogeland</v>
      </c>
      <c r="D357" t="str" cm="1">
        <f t="array" ref="D357">_xlfn.IFNA(INDEX(municipalities!B:B, MATCH(EC_projects!C357,municipalities!C:C,0),0),"unknown")</f>
        <v>GM1966</v>
      </c>
      <c r="E357" t="str">
        <f>EC_projects_original!D357</f>
        <v>Kantens</v>
      </c>
      <c r="F357" t="str">
        <f>EC_projects_original!E357</f>
        <v xml:space="preserve">EIK Kantens/ zonnedak Postcoderoos Kantens I Lenstra </v>
      </c>
      <c r="G357" t="str">
        <f>EC_projects_original!G357</f>
        <v>realized</v>
      </c>
      <c r="H357">
        <f>EC_projects_original!H357</f>
        <v>2018</v>
      </c>
      <c r="I357" t="str">
        <f>EC_projects_original!I357</f>
        <v>PV</v>
      </c>
      <c r="J357" t="str">
        <f>EC_projects_original!J357</f>
        <v>rooftop</v>
      </c>
      <c r="K357" t="str">
        <f>EC_projects_original!K357</f>
        <v>lokale coöperatie</v>
      </c>
      <c r="L357" t="str">
        <f>EC_projects_original!L357</f>
        <v>EIK DuurzaamKantens</v>
      </c>
      <c r="M357">
        <f>EC_projects_original!P357</f>
        <v>34.199999999999996</v>
      </c>
      <c r="N357">
        <f>EC_projects_original!R357</f>
        <v>1</v>
      </c>
    </row>
    <row r="358" spans="1:14" x14ac:dyDescent="0.25">
      <c r="A358" t="str">
        <f>EC_projects_original!A358</f>
        <v>Groningen</v>
      </c>
      <c r="B358" t="str">
        <f>EC_projects_original!B358</f>
        <v>Groningen</v>
      </c>
      <c r="C358" t="str">
        <f>EC_projects_original!C358</f>
        <v>Het Hogeland</v>
      </c>
      <c r="D358" t="str" cm="1">
        <f t="array" ref="D358">_xlfn.IFNA(INDEX(municipalities!B:B, MATCH(EC_projects!C358,municipalities!C:C,0),0),"unknown")</f>
        <v>GM1966</v>
      </c>
      <c r="E358" t="str">
        <f>EC_projects_original!D358</f>
        <v>Kantens</v>
      </c>
      <c r="F358" t="str">
        <f>EC_projects_original!E358</f>
        <v>EIK Kantens/ zonnedak Postcoderoos Kantens II Doornbosch</v>
      </c>
      <c r="G358" t="str">
        <f>EC_projects_original!G358</f>
        <v>realized</v>
      </c>
      <c r="H358">
        <f>EC_projects_original!H358</f>
        <v>2021</v>
      </c>
      <c r="I358" t="str">
        <f>EC_projects_original!I358</f>
        <v>PV</v>
      </c>
      <c r="J358" t="str">
        <f>EC_projects_original!J358</f>
        <v>rooftop</v>
      </c>
      <c r="K358" t="str">
        <f>EC_projects_original!K358</f>
        <v>lokale coöperatie</v>
      </c>
      <c r="L358" t="str">
        <f>EC_projects_original!L358</f>
        <v>EIK DuurzaamKantens</v>
      </c>
      <c r="M358">
        <f>EC_projects_original!P358</f>
        <v>78</v>
      </c>
      <c r="N358">
        <f>EC_projects_original!R358</f>
        <v>1</v>
      </c>
    </row>
    <row r="359" spans="1:14" x14ac:dyDescent="0.25">
      <c r="A359" t="str">
        <f>EC_projects_original!A359</f>
        <v>Groningen</v>
      </c>
      <c r="B359" t="str">
        <f>EC_projects_original!B359</f>
        <v>Groningen</v>
      </c>
      <c r="C359" t="str">
        <f>EC_projects_original!C359</f>
        <v>Het Hogeland</v>
      </c>
      <c r="D359" t="str" cm="1">
        <f t="array" ref="D359">_xlfn.IFNA(INDEX(municipalities!B:B, MATCH(EC_projects!C359,municipalities!C:C,0),0),"unknown")</f>
        <v>GM1966</v>
      </c>
      <c r="E359" t="str">
        <f>EC_projects_original!D359</f>
        <v>Rottum</v>
      </c>
      <c r="F359" t="str">
        <f>EC_projects_original!E359</f>
        <v>EIK Kantens/ Zonnedak SDE 1 Rottum Doodstilsterweg</v>
      </c>
      <c r="G359" t="str">
        <f>EC_projects_original!G359</f>
        <v>realized</v>
      </c>
      <c r="H359">
        <f>EC_projects_original!H359</f>
        <v>2019</v>
      </c>
      <c r="I359" t="str">
        <f>EC_projects_original!I359</f>
        <v>PV</v>
      </c>
      <c r="J359" t="str">
        <f>EC_projects_original!J359</f>
        <v>rooftop</v>
      </c>
      <c r="K359" t="str">
        <f>EC_projects_original!K359</f>
        <v>lokale coöperatie</v>
      </c>
      <c r="L359" t="str">
        <f>EC_projects_original!L359</f>
        <v>EIK DuurzaamKantens</v>
      </c>
      <c r="M359">
        <f>EC_projects_original!P359</f>
        <v>215.45999999999998</v>
      </c>
      <c r="N359">
        <f>EC_projects_original!R359</f>
        <v>1</v>
      </c>
    </row>
    <row r="360" spans="1:14" x14ac:dyDescent="0.25">
      <c r="A360" t="str">
        <f>EC_projects_original!A360</f>
        <v>Groningen</v>
      </c>
      <c r="B360" t="str">
        <f>EC_projects_original!B360</f>
        <v>Groningen</v>
      </c>
      <c r="C360" t="str">
        <f>EC_projects_original!C360</f>
        <v>Het Hogeland</v>
      </c>
      <c r="D360" t="str" cm="1">
        <f t="array" ref="D360">_xlfn.IFNA(INDEX(municipalities!B:B, MATCH(EC_projects!C360,municipalities!C:C,0),0),"unknown")</f>
        <v>GM1966</v>
      </c>
      <c r="E360" t="str">
        <f>EC_projects_original!D360</f>
        <v>Kantens</v>
      </c>
      <c r="F360" t="str">
        <f>EC_projects_original!E360</f>
        <v>EIK Kantens/ zonnedak Smit- Flipsen (SDE)</v>
      </c>
      <c r="G360" t="str">
        <f>EC_projects_original!G360</f>
        <v>realized</v>
      </c>
      <c r="H360">
        <f>EC_projects_original!H360</f>
        <v>2018</v>
      </c>
      <c r="I360" t="str">
        <f>EC_projects_original!I360</f>
        <v>PV</v>
      </c>
      <c r="J360" t="str">
        <f>EC_projects_original!J360</f>
        <v>rooftop</v>
      </c>
      <c r="K360" t="str">
        <f>EC_projects_original!K360</f>
        <v>lokale coöperatie</v>
      </c>
      <c r="L360" t="str">
        <f>EC_projects_original!L360</f>
        <v>EIK DuurzaamKantens</v>
      </c>
      <c r="M360">
        <f>EC_projects_original!P360</f>
        <v>226.79999999999998</v>
      </c>
      <c r="N360">
        <f>EC_projects_original!R360</f>
        <v>1</v>
      </c>
    </row>
    <row r="361" spans="1:14" x14ac:dyDescent="0.25">
      <c r="A361" t="str">
        <f>EC_projects_original!A361</f>
        <v>Groningen</v>
      </c>
      <c r="B361" t="str">
        <f>EC_projects_original!B361</f>
        <v>Groningen</v>
      </c>
      <c r="C361" t="str">
        <f>EC_projects_original!C361</f>
        <v>Het Hogeland</v>
      </c>
      <c r="D361" t="str" cm="1">
        <f t="array" ref="D361">_xlfn.IFNA(INDEX(municipalities!B:B, MATCH(EC_projects!C361,municipalities!C:C,0),0),"unknown")</f>
        <v>GM1966</v>
      </c>
      <c r="E361" t="str">
        <f>EC_projects_original!D361</f>
        <v>Stitswerd</v>
      </c>
      <c r="F361" t="str">
        <f>EC_projects_original!E361</f>
        <v>EIK Kantens/ Zonnedak Stitswerd</v>
      </c>
      <c r="G361" t="str">
        <f>EC_projects_original!G361</f>
        <v>realized</v>
      </c>
      <c r="H361">
        <f>EC_projects_original!H361</f>
        <v>2020</v>
      </c>
      <c r="I361" t="str">
        <f>EC_projects_original!I361</f>
        <v>PV</v>
      </c>
      <c r="J361" t="str">
        <f>EC_projects_original!J361</f>
        <v>rooftop</v>
      </c>
      <c r="K361" t="str">
        <f>EC_projects_original!K361</f>
        <v>lokale coöperatie</v>
      </c>
      <c r="L361" t="str">
        <f>EC_projects_original!L361</f>
        <v>EIK DuurzaamKantens</v>
      </c>
      <c r="M361">
        <f>EC_projects_original!P361</f>
        <v>58.994999999999997</v>
      </c>
      <c r="N361">
        <f>EC_projects_original!R361</f>
        <v>1</v>
      </c>
    </row>
    <row r="362" spans="1:14" x14ac:dyDescent="0.25">
      <c r="A362" t="str">
        <f>EC_projects_original!A362</f>
        <v>Groningen</v>
      </c>
      <c r="B362" t="str">
        <f>EC_projects_original!B362</f>
        <v>Groningen</v>
      </c>
      <c r="C362" t="str">
        <f>EC_projects_original!C362</f>
        <v>Het Hogeland</v>
      </c>
      <c r="D362" t="str" cm="1">
        <f t="array" ref="D362">_xlfn.IFNA(INDEX(municipalities!B:B, MATCH(EC_projects!C362,municipalities!C:C,0),0),"unknown")</f>
        <v>GM1966</v>
      </c>
      <c r="E362" t="str">
        <f>EC_projects_original!D362</f>
        <v>Uithuizen</v>
      </c>
      <c r="F362" t="str">
        <f>EC_projects_original!E362</f>
        <v>EIK Kantens/ Zonnedak Uithuizen sporthal De Mencke</v>
      </c>
      <c r="G362" t="str">
        <f>EC_projects_original!G362</f>
        <v>realized</v>
      </c>
      <c r="H362">
        <f>EC_projects_original!H362</f>
        <v>2022</v>
      </c>
      <c r="I362" t="str">
        <f>EC_projects_original!I362</f>
        <v>PV</v>
      </c>
      <c r="J362" t="str">
        <f>EC_projects_original!J362</f>
        <v>rooftop</v>
      </c>
      <c r="K362" t="str">
        <f>EC_projects_original!K362</f>
        <v>lokale coöperatie</v>
      </c>
      <c r="L362" t="str">
        <f>EC_projects_original!L362</f>
        <v>EIK DuurzaamKantens</v>
      </c>
      <c r="M362">
        <f>EC_projects_original!P362</f>
        <v>280</v>
      </c>
      <c r="N362">
        <f>EC_projects_original!R362</f>
        <v>1</v>
      </c>
    </row>
    <row r="363" spans="1:14" x14ac:dyDescent="0.25">
      <c r="A363" t="str">
        <f>EC_projects_original!A363</f>
        <v>Groningen</v>
      </c>
      <c r="B363" t="str">
        <f>EC_projects_original!B363</f>
        <v>Groningen</v>
      </c>
      <c r="C363" t="str">
        <f>EC_projects_original!C363</f>
        <v>Het Hogeland</v>
      </c>
      <c r="D363" t="str" cm="1">
        <f t="array" ref="D363">_xlfn.IFNA(INDEX(municipalities!B:B, MATCH(EC_projects!C363,municipalities!C:C,0),0),"unknown")</f>
        <v>GM1966</v>
      </c>
      <c r="E363" t="str">
        <f>EC_projects_original!D363</f>
        <v>Kantens</v>
      </c>
      <c r="F363" t="str">
        <f>EC_projects_original!E363</f>
        <v>EIK Kantens/ zonnedak Van Velde</v>
      </c>
      <c r="G363" t="str">
        <f>EC_projects_original!G363</f>
        <v>realized</v>
      </c>
      <c r="H363">
        <f>EC_projects_original!H363</f>
        <v>2021</v>
      </c>
      <c r="I363" t="str">
        <f>EC_projects_original!I363</f>
        <v>PV</v>
      </c>
      <c r="J363" t="str">
        <f>EC_projects_original!J363</f>
        <v>rooftop</v>
      </c>
      <c r="K363" t="str">
        <f>EC_projects_original!K363</f>
        <v>lokale coöperatie</v>
      </c>
      <c r="L363" t="str">
        <f>EC_projects_original!L363</f>
        <v>EIK DuurzaamKantens</v>
      </c>
      <c r="M363">
        <f>EC_projects_original!P363</f>
        <v>66</v>
      </c>
      <c r="N363">
        <f>EC_projects_original!R363</f>
        <v>1</v>
      </c>
    </row>
    <row r="364" spans="1:14" x14ac:dyDescent="0.25">
      <c r="A364" t="str">
        <f>EC_projects_original!A364</f>
        <v>Groningen</v>
      </c>
      <c r="B364" t="str">
        <f>EC_projects_original!B364</f>
        <v>Groningen</v>
      </c>
      <c r="C364" t="str">
        <f>EC_projects_original!C364</f>
        <v>Het Hogeland</v>
      </c>
      <c r="D364" t="str" cm="1">
        <f t="array" ref="D364">_xlfn.IFNA(INDEX(municipalities!B:B, MATCH(EC_projects!C364,municipalities!C:C,0),0),"unknown")</f>
        <v>GM1966</v>
      </c>
      <c r="E364" t="str">
        <f>EC_projects_original!D364</f>
        <v>Bedum</v>
      </c>
      <c r="F364" t="str">
        <f>EC_projects_original!E364</f>
        <v>EnergiekOnderdendam/ zonnedak Beukema</v>
      </c>
      <c r="G364" t="str">
        <f>EC_projects_original!G364</f>
        <v>realized</v>
      </c>
      <c r="H364">
        <f>EC_projects_original!H364</f>
        <v>2018</v>
      </c>
      <c r="I364" t="str">
        <f>EC_projects_original!I364</f>
        <v>PV</v>
      </c>
      <c r="J364" t="str">
        <f>EC_projects_original!J364</f>
        <v>rooftop</v>
      </c>
      <c r="K364" t="str">
        <f>EC_projects_original!K364</f>
        <v>lokale coöperatie</v>
      </c>
      <c r="L364" t="str">
        <f>EC_projects_original!L364</f>
        <v>EnergiekOnderdendam</v>
      </c>
      <c r="M364">
        <f>EC_projects_original!P364</f>
        <v>96.464999999999989</v>
      </c>
      <c r="N364">
        <f>EC_projects_original!R364</f>
        <v>1</v>
      </c>
    </row>
    <row r="365" spans="1:14" x14ac:dyDescent="0.25">
      <c r="A365" t="str">
        <f>EC_projects_original!A365</f>
        <v>Groningen</v>
      </c>
      <c r="B365" t="str">
        <f>EC_projects_original!B365</f>
        <v>Groningen</v>
      </c>
      <c r="C365" t="str">
        <f>EC_projects_original!C365</f>
        <v>Het Hogeland</v>
      </c>
      <c r="D365" t="str" cm="1">
        <f t="array" ref="D365">_xlfn.IFNA(INDEX(municipalities!B:B, MATCH(EC_projects!C365,municipalities!C:C,0),0),"unknown")</f>
        <v>GM1966</v>
      </c>
      <c r="E365" t="str">
        <f>EC_projects_original!D365</f>
        <v>Winsum</v>
      </c>
      <c r="F365" t="str">
        <f>EC_projects_original!E365</f>
        <v>GLOED Garnwerd/ Zonnedak Keizer</v>
      </c>
      <c r="G365" t="str">
        <f>EC_projects_original!G365</f>
        <v>realized</v>
      </c>
      <c r="H365">
        <f>EC_projects_original!H365</f>
        <v>2017</v>
      </c>
      <c r="I365" t="str">
        <f>EC_projects_original!I365</f>
        <v>PV</v>
      </c>
      <c r="J365" t="str">
        <f>EC_projects_original!J365</f>
        <v>rooftop</v>
      </c>
      <c r="K365" t="str">
        <f>EC_projects_original!K365</f>
        <v>lokale coöperatie</v>
      </c>
      <c r="L365" t="str">
        <f>EC_projects_original!L365</f>
        <v>GLOED Garnwerd</v>
      </c>
      <c r="M365">
        <f>EC_projects_original!P365</f>
        <v>58</v>
      </c>
      <c r="N365">
        <f>EC_projects_original!R365</f>
        <v>1</v>
      </c>
    </row>
    <row r="366" spans="1:14" x14ac:dyDescent="0.25">
      <c r="A366" t="str">
        <f>EC_projects_original!A366</f>
        <v>Groningen</v>
      </c>
      <c r="B366" t="str">
        <f>EC_projects_original!B366</f>
        <v>Groningen</v>
      </c>
      <c r="C366" t="str">
        <f>EC_projects_original!C366</f>
        <v>Het Hogeland</v>
      </c>
      <c r="D366" t="str" cm="1">
        <f t="array" ref="D366">_xlfn.IFNA(INDEX(municipalities!B:B, MATCH(EC_projects!C366,municipalities!C:C,0),0),"unknown")</f>
        <v>GM1966</v>
      </c>
      <c r="E366" t="str">
        <f>EC_projects_original!D366</f>
        <v>Winsum</v>
      </c>
      <c r="F366" t="str">
        <f>EC_projects_original!E366</f>
        <v>GLOED Garnwerd/ Zonnedak Vellinga 1</v>
      </c>
      <c r="G366" t="str">
        <f>EC_projects_original!G366</f>
        <v>realized</v>
      </c>
      <c r="H366">
        <f>EC_projects_original!H366</f>
        <v>2021</v>
      </c>
      <c r="I366" t="str">
        <f>EC_projects_original!I366</f>
        <v>PV</v>
      </c>
      <c r="J366" t="str">
        <f>EC_projects_original!J366</f>
        <v>rooftop</v>
      </c>
      <c r="K366" t="str">
        <f>EC_projects_original!K366</f>
        <v>lokale coöperatie</v>
      </c>
      <c r="L366" t="str">
        <f>EC_projects_original!L366</f>
        <v>GLOED Garnwerd</v>
      </c>
      <c r="M366">
        <f>EC_projects_original!P366</f>
        <v>85</v>
      </c>
      <c r="N366">
        <f>EC_projects_original!R366</f>
        <v>1</v>
      </c>
    </row>
    <row r="367" spans="1:14" x14ac:dyDescent="0.25">
      <c r="A367" t="str">
        <f>EC_projects_original!A367</f>
        <v>Groningen</v>
      </c>
      <c r="B367" t="str">
        <f>EC_projects_original!B367</f>
        <v>Groningen</v>
      </c>
      <c r="C367" t="str">
        <f>EC_projects_original!C367</f>
        <v>Het Hogeland</v>
      </c>
      <c r="D367" t="str" cm="1">
        <f t="array" ref="D367">_xlfn.IFNA(INDEX(municipalities!B:B, MATCH(EC_projects!C367,municipalities!C:C,0),0),"unknown")</f>
        <v>GM1966</v>
      </c>
      <c r="E367" t="str">
        <f>EC_projects_original!D367</f>
        <v>Winsum</v>
      </c>
      <c r="F367" t="str">
        <f>EC_projects_original!E367</f>
        <v>GLOED Garnwerd/ Zonnedak Vellinga 2</v>
      </c>
      <c r="G367" t="str">
        <f>EC_projects_original!G367</f>
        <v>realized</v>
      </c>
      <c r="H367">
        <f>EC_projects_original!H367</f>
        <v>2022</v>
      </c>
      <c r="I367" t="str">
        <f>EC_projects_original!I367</f>
        <v>PV</v>
      </c>
      <c r="J367" t="str">
        <f>EC_projects_original!J367</f>
        <v>rooftop</v>
      </c>
      <c r="K367" t="str">
        <f>EC_projects_original!K367</f>
        <v>lokale coöperatie</v>
      </c>
      <c r="L367" t="str">
        <f>EC_projects_original!L367</f>
        <v>GLOED Garnwerd</v>
      </c>
      <c r="M367">
        <f>EC_projects_original!P367</f>
        <v>100.125</v>
      </c>
      <c r="N367">
        <f>EC_projects_original!R367</f>
        <v>1</v>
      </c>
    </row>
    <row r="368" spans="1:14" x14ac:dyDescent="0.25">
      <c r="A368" t="str">
        <f>EC_projects_original!A368</f>
        <v>Groningen</v>
      </c>
      <c r="B368" t="str">
        <f>EC_projects_original!B368</f>
        <v>Groningen</v>
      </c>
      <c r="C368" t="str">
        <f>EC_projects_original!C368</f>
        <v>Het Hogeland</v>
      </c>
      <c r="D368" t="str" cm="1">
        <f t="array" ref="D368">_xlfn.IFNA(INDEX(municipalities!B:B, MATCH(EC_projects!C368,municipalities!C:C,0),0),"unknown")</f>
        <v>GM1966</v>
      </c>
      <c r="E368" t="str">
        <f>EC_projects_original!D368</f>
        <v>Zuurdijk</v>
      </c>
      <c r="F368" t="str">
        <f>EC_projects_original!E368</f>
        <v xml:space="preserve">HogelandsterEC/ Zonnedak 1 Zuurdijk </v>
      </c>
      <c r="G368" t="str">
        <f>EC_projects_original!G368</f>
        <v>realized</v>
      </c>
      <c r="H368">
        <f>EC_projects_original!H368</f>
        <v>2018</v>
      </c>
      <c r="I368" t="str">
        <f>EC_projects_original!I368</f>
        <v>PV</v>
      </c>
      <c r="J368" t="str">
        <f>EC_projects_original!J368</f>
        <v>rooftop</v>
      </c>
      <c r="K368" t="str">
        <f>EC_projects_original!K368</f>
        <v>lokale coöperatie</v>
      </c>
      <c r="L368" t="str">
        <f>EC_projects_original!L368</f>
        <v>Hogelandtster Energie Coöperatie (HEC)</v>
      </c>
      <c r="M368">
        <f>EC_projects_original!P368</f>
        <v>168.85000000000002</v>
      </c>
      <c r="N368">
        <f>EC_projects_original!R368</f>
        <v>1</v>
      </c>
    </row>
    <row r="369" spans="1:14" x14ac:dyDescent="0.25">
      <c r="A369" t="str">
        <f>EC_projects_original!A369</f>
        <v>Groningen</v>
      </c>
      <c r="B369" t="str">
        <f>EC_projects_original!B369</f>
        <v>Groningen</v>
      </c>
      <c r="C369" t="str">
        <f>EC_projects_original!C369</f>
        <v>Het Hogeland</v>
      </c>
      <c r="D369" t="str" cm="1">
        <f t="array" ref="D369">_xlfn.IFNA(INDEX(municipalities!B:B, MATCH(EC_projects!C369,municipalities!C:C,0),0),"unknown")</f>
        <v>GM1966</v>
      </c>
      <c r="E369" t="str">
        <f>EC_projects_original!D369</f>
        <v xml:space="preserve">Den Andel </v>
      </c>
      <c r="F369" t="str">
        <f>EC_projects_original!E369</f>
        <v xml:space="preserve">HogelandsterEC/ zonnedak 2 Den Andel </v>
      </c>
      <c r="G369" t="str">
        <f>EC_projects_original!G369</f>
        <v>realized</v>
      </c>
      <c r="H369">
        <f>EC_projects_original!H369</f>
        <v>2020</v>
      </c>
      <c r="I369" t="str">
        <f>EC_projects_original!I369</f>
        <v>PV</v>
      </c>
      <c r="J369" t="str">
        <f>EC_projects_original!J369</f>
        <v>rooftop</v>
      </c>
      <c r="K369" t="str">
        <f>EC_projects_original!K369</f>
        <v>lokale coöperatie</v>
      </c>
      <c r="L369" t="str">
        <f>EC_projects_original!L369</f>
        <v>Hogelandster Energie Coöperatie</v>
      </c>
      <c r="M369">
        <f>EC_projects_original!P369</f>
        <v>56.000000000000007</v>
      </c>
      <c r="N369">
        <f>EC_projects_original!R369</f>
        <v>1</v>
      </c>
    </row>
    <row r="370" spans="1:14" x14ac:dyDescent="0.25">
      <c r="A370" t="str">
        <f>EC_projects_original!A370</f>
        <v>Groningen</v>
      </c>
      <c r="B370" t="str">
        <f>EC_projects_original!B370</f>
        <v>Groningen</v>
      </c>
      <c r="C370" t="str">
        <f>EC_projects_original!C370</f>
        <v>Het Hogeland</v>
      </c>
      <c r="D370" t="str" cm="1">
        <f t="array" ref="D370">_xlfn.IFNA(INDEX(municipalities!B:B, MATCH(EC_projects!C370,municipalities!C:C,0),0),"unknown")</f>
        <v>GM1966</v>
      </c>
      <c r="E370" t="str">
        <f>EC_projects_original!D370</f>
        <v>Kloosterburen</v>
      </c>
      <c r="F370" t="str">
        <f>EC_projects_original!E370</f>
        <v xml:space="preserve">HogelandsterEC/ Zonnedak 3 Oldeheem Kloosterburen </v>
      </c>
      <c r="G370" t="str">
        <f>EC_projects_original!G370</f>
        <v>realized</v>
      </c>
      <c r="H370">
        <f>EC_projects_original!H370</f>
        <v>2022</v>
      </c>
      <c r="I370" t="str">
        <f>EC_projects_original!I370</f>
        <v>PV</v>
      </c>
      <c r="J370" t="str">
        <f>EC_projects_original!J370</f>
        <v>rooftop</v>
      </c>
      <c r="K370" t="str">
        <f>EC_projects_original!K370</f>
        <v>lokale coöperatie</v>
      </c>
      <c r="L370" t="str">
        <f>EC_projects_original!L370</f>
        <v>Hogelandtster Energie Coöperatie (HEC)</v>
      </c>
      <c r="M370">
        <f>EC_projects_original!P370</f>
        <v>75</v>
      </c>
      <c r="N370">
        <f>EC_projects_original!R370</f>
        <v>1</v>
      </c>
    </row>
    <row r="371" spans="1:14" x14ac:dyDescent="0.25">
      <c r="A371" t="str">
        <f>EC_projects_original!A371</f>
        <v>Groningen</v>
      </c>
      <c r="B371" t="str">
        <f>EC_projects_original!B371</f>
        <v>Groningen</v>
      </c>
      <c r="C371" t="str">
        <f>EC_projects_original!C371</f>
        <v>Het Hogeland</v>
      </c>
      <c r="D371" t="str" cm="1">
        <f t="array" ref="D371">_xlfn.IFNA(INDEX(municipalities!B:B, MATCH(EC_projects!C371,municipalities!C:C,0),0),"unknown")</f>
        <v>GM1966</v>
      </c>
      <c r="E371" t="str">
        <f>EC_projects_original!D371</f>
        <v>Leens</v>
      </c>
      <c r="F371" t="str">
        <f>EC_projects_original!E371</f>
        <v>HogelandsterEC/ Zonnedak 4 Boerderij Pothuma</v>
      </c>
      <c r="G371" t="str">
        <f>EC_projects_original!G371</f>
        <v>realized</v>
      </c>
      <c r="H371">
        <f>EC_projects_original!H371</f>
        <v>2022</v>
      </c>
      <c r="I371" t="str">
        <f>EC_projects_original!I371</f>
        <v>PV</v>
      </c>
      <c r="J371" t="str">
        <f>EC_projects_original!J371</f>
        <v>rooftop</v>
      </c>
      <c r="K371" t="str">
        <f>EC_projects_original!K371</f>
        <v>lokale coöperatie</v>
      </c>
      <c r="L371" t="str">
        <f>EC_projects_original!L371</f>
        <v>Hogelandtster Energie Coöperatie (HEC)</v>
      </c>
      <c r="M371">
        <f>EC_projects_original!P371</f>
        <v>90.72</v>
      </c>
      <c r="N371">
        <f>EC_projects_original!R371</f>
        <v>1</v>
      </c>
    </row>
    <row r="372" spans="1:14" x14ac:dyDescent="0.25">
      <c r="A372" t="str">
        <f>EC_projects_original!A372</f>
        <v>Groningen</v>
      </c>
      <c r="B372" t="str">
        <f>EC_projects_original!B372</f>
        <v>Groningen</v>
      </c>
      <c r="C372" t="str">
        <f>EC_projects_original!C372</f>
        <v>Het Hogeland</v>
      </c>
      <c r="D372" t="str" cm="1">
        <f t="array" ref="D372">_xlfn.IFNA(INDEX(municipalities!B:B, MATCH(EC_projects!C372,municipalities!C:C,0),0),"unknown")</f>
        <v>GM1966</v>
      </c>
      <c r="E372" t="str">
        <f>EC_projects_original!D372</f>
        <v>Eenrum</v>
      </c>
      <c r="F372" t="str">
        <f>EC_projects_original!E372</f>
        <v xml:space="preserve">HogelandsterEC/ Zonnedak 6 Boerderij Clevering- Meijer  </v>
      </c>
      <c r="G372" t="str">
        <f>EC_projects_original!G372</f>
        <v>realized</v>
      </c>
      <c r="H372">
        <f>EC_projects_original!H372</f>
        <v>2023</v>
      </c>
      <c r="I372" t="str">
        <f>EC_projects_original!I372</f>
        <v>PV</v>
      </c>
      <c r="J372" t="str">
        <f>EC_projects_original!J372</f>
        <v>rooftop</v>
      </c>
      <c r="K372" t="str">
        <f>EC_projects_original!K372</f>
        <v>lokale coöperatie</v>
      </c>
      <c r="L372" t="str">
        <f>EC_projects_original!L372</f>
        <v>Hogelandtster Energie Coöperatie (HEC)</v>
      </c>
      <c r="M372">
        <f>EC_projects_original!P372</f>
        <v>99.75</v>
      </c>
      <c r="N372">
        <f>EC_projects_original!R372</f>
        <v>1</v>
      </c>
    </row>
    <row r="373" spans="1:14" x14ac:dyDescent="0.25">
      <c r="A373" t="str">
        <f>EC_projects_original!A373</f>
        <v>Groningen</v>
      </c>
      <c r="B373" t="str">
        <f>EC_projects_original!B373</f>
        <v>Groningen</v>
      </c>
      <c r="C373" t="str">
        <f>EC_projects_original!C373</f>
        <v>Het Hogeland</v>
      </c>
      <c r="D373" t="str" cm="1">
        <f t="array" ref="D373">_xlfn.IFNA(INDEX(municipalities!B:B, MATCH(EC_projects!C373,municipalities!C:C,0),0),"unknown")</f>
        <v>GM1966</v>
      </c>
      <c r="E373">
        <f>EC_projects_original!D373</f>
        <v>0</v>
      </c>
      <c r="F373" t="str">
        <f>EC_projects_original!E373</f>
        <v xml:space="preserve">HogelandsterEC/ Zonnedak 7 Boerderij Molenrij Hegge </v>
      </c>
      <c r="G373" t="str">
        <f>EC_projects_original!G373</f>
        <v>realized</v>
      </c>
      <c r="H373">
        <f>EC_projects_original!H373</f>
        <v>2022</v>
      </c>
      <c r="I373" t="str">
        <f>EC_projects_original!I373</f>
        <v>PV</v>
      </c>
      <c r="J373" t="str">
        <f>EC_projects_original!J373</f>
        <v>rooftop</v>
      </c>
      <c r="K373" t="str">
        <f>EC_projects_original!K373</f>
        <v>lokale coöperatie</v>
      </c>
      <c r="L373" t="str">
        <f>EC_projects_original!L373</f>
        <v>Hogelandtster Energie Coöperatie (HEC)</v>
      </c>
      <c r="M373">
        <f>EC_projects_original!P373</f>
        <v>78.75</v>
      </c>
      <c r="N373">
        <f>EC_projects_original!R373</f>
        <v>1</v>
      </c>
    </row>
    <row r="374" spans="1:14" x14ac:dyDescent="0.25">
      <c r="A374" t="str">
        <f>EC_projects_original!A374</f>
        <v>Groningen</v>
      </c>
      <c r="B374" t="str">
        <f>EC_projects_original!B374</f>
        <v>Groningen</v>
      </c>
      <c r="C374" t="str">
        <f>EC_projects_original!C374</f>
        <v>Het Hogeland</v>
      </c>
      <c r="D374" t="str" cm="1">
        <f t="array" ref="D374">_xlfn.IFNA(INDEX(municipalities!B:B, MATCH(EC_projects!C374,municipalities!C:C,0),0),"unknown")</f>
        <v>GM1966</v>
      </c>
      <c r="E374" t="str">
        <f>EC_projects_original!D374</f>
        <v>Winsum</v>
      </c>
      <c r="F374" t="str">
        <f>EC_projects_original!E374</f>
        <v>HogelandsterEC/ Zonnedak 8 Vellinga</v>
      </c>
      <c r="G374" t="str">
        <f>EC_projects_original!G374</f>
        <v>realized</v>
      </c>
      <c r="H374">
        <f>EC_projects_original!H374</f>
        <v>2022</v>
      </c>
      <c r="I374" t="str">
        <f>EC_projects_original!I374</f>
        <v>PV</v>
      </c>
      <c r="J374" t="str">
        <f>EC_projects_original!J374</f>
        <v>rooftop</v>
      </c>
      <c r="K374" t="str">
        <f>EC_projects_original!K374</f>
        <v>lokale coöperatie</v>
      </c>
      <c r="L374" t="str">
        <f>EC_projects_original!L374</f>
        <v>Hogelandtster Energie Coöperatie (HEC)</v>
      </c>
      <c r="M374">
        <f>EC_projects_original!P374</f>
        <v>57</v>
      </c>
      <c r="N374">
        <f>EC_projects_original!R374</f>
        <v>1</v>
      </c>
    </row>
    <row r="375" spans="1:14" x14ac:dyDescent="0.25">
      <c r="A375" t="str">
        <f>EC_projects_original!A375</f>
        <v>Groningen</v>
      </c>
      <c r="B375" t="str">
        <f>EC_projects_original!B375</f>
        <v>Groningen</v>
      </c>
      <c r="C375" t="str">
        <f>EC_projects_original!C375</f>
        <v>Het Hogeland</v>
      </c>
      <c r="D375" t="str" cm="1">
        <f t="array" ref="D375">_xlfn.IFNA(INDEX(municipalities!B:B, MATCH(EC_projects!C375,municipalities!C:C,0),0),"unknown")</f>
        <v>GM1966</v>
      </c>
      <c r="E375" t="str">
        <f>EC_projects_original!D375</f>
        <v>Winsum</v>
      </c>
      <c r="F375" t="str">
        <f>EC_projects_original!E375</f>
        <v>WinsumDuurzaam/ WindZon (zonnedak+ 2 EAZ molens)</v>
      </c>
      <c r="G375" t="str">
        <f>EC_projects_original!G375</f>
        <v>realized</v>
      </c>
      <c r="H375">
        <f>EC_projects_original!H375</f>
        <v>2019</v>
      </c>
      <c r="I375" t="str">
        <f>EC_projects_original!I375</f>
        <v>PV</v>
      </c>
      <c r="J375" t="str">
        <f>EC_projects_original!J375</f>
        <v>rooftop</v>
      </c>
      <c r="K375" t="str">
        <f>EC_projects_original!K375</f>
        <v>lokale coöperatie</v>
      </c>
      <c r="L375" t="str">
        <f>EC_projects_original!L375</f>
        <v>Winsum Duurzaam</v>
      </c>
      <c r="M375">
        <f>EC_projects_original!P375</f>
        <v>37</v>
      </c>
      <c r="N375">
        <f>EC_projects_original!R375</f>
        <v>1</v>
      </c>
    </row>
    <row r="376" spans="1:14" x14ac:dyDescent="0.25">
      <c r="A376" t="str">
        <f>EC_projects_original!A376</f>
        <v>Groningen</v>
      </c>
      <c r="B376" t="str">
        <f>EC_projects_original!B376</f>
        <v>Groningen</v>
      </c>
      <c r="C376" t="str">
        <f>EC_projects_original!C376</f>
        <v>Eemsdelta</v>
      </c>
      <c r="D376" t="str" cm="1">
        <f t="array" ref="D376">_xlfn.IFNA(INDEX(municipalities!B:B, MATCH(EC_projects!C376,municipalities!C:C,0),0),"unknown")</f>
        <v>GM1979</v>
      </c>
      <c r="E376" t="str">
        <f>EC_projects_original!D376</f>
        <v>Stedum</v>
      </c>
      <c r="F376" t="str">
        <f>EC_projects_original!E376</f>
        <v>Stedum EC/ zonnedak Moarstee 2. 0 (Scouting)</v>
      </c>
      <c r="G376" t="str">
        <f>EC_projects_original!G376</f>
        <v>realized</v>
      </c>
      <c r="H376">
        <f>EC_projects_original!H376</f>
        <v>2022</v>
      </c>
      <c r="I376" t="str">
        <f>EC_projects_original!I376</f>
        <v>PV</v>
      </c>
      <c r="J376" t="str">
        <f>EC_projects_original!J376</f>
        <v>rooftop</v>
      </c>
      <c r="K376" t="str">
        <f>EC_projects_original!K376</f>
        <v>lokale coöperatie</v>
      </c>
      <c r="L376" t="str">
        <f>EC_projects_original!L376</f>
        <v>Stedum EnergieNeutraal</v>
      </c>
      <c r="M376">
        <f>EC_projects_original!P376</f>
        <v>17.16</v>
      </c>
      <c r="N376">
        <f>EC_projects_original!R376</f>
        <v>1</v>
      </c>
    </row>
    <row r="377" spans="1:14" x14ac:dyDescent="0.25">
      <c r="A377" t="str">
        <f>EC_projects_original!A377</f>
        <v>Groningen</v>
      </c>
      <c r="B377" t="str">
        <f>EC_projects_original!B377</f>
        <v>Groningen</v>
      </c>
      <c r="C377" t="str">
        <f>EC_projects_original!C377</f>
        <v>Midden-Groningen</v>
      </c>
      <c r="D377" t="str" cm="1">
        <f t="array" ref="D377">_xlfn.IFNA(INDEX(municipalities!B:B, MATCH(EC_projects!C377,municipalities!C:C,0),0),"unknown")</f>
        <v>GM1952</v>
      </c>
      <c r="E377" t="str">
        <f>EC_projects_original!D377</f>
        <v>Schildwolde</v>
      </c>
      <c r="F377" t="str">
        <f>EC_projects_original!E377</f>
        <v>Duurswolde/ zonnedak Zandhoeve Holsteins</v>
      </c>
      <c r="G377" t="str">
        <f>EC_projects_original!G377</f>
        <v>realized</v>
      </c>
      <c r="H377">
        <f>EC_projects_original!H377</f>
        <v>2018</v>
      </c>
      <c r="I377" t="str">
        <f>EC_projects_original!I377</f>
        <v>PV</v>
      </c>
      <c r="J377" t="str">
        <f>EC_projects_original!J377</f>
        <v>rooftop</v>
      </c>
      <c r="K377" t="str">
        <f>EC_projects_original!K377</f>
        <v>lokale coöperatie</v>
      </c>
      <c r="L377" t="str">
        <f>EC_projects_original!L377</f>
        <v>Duurzaam Duurswolde</v>
      </c>
      <c r="M377">
        <f>EC_projects_original!P377</f>
        <v>16.64</v>
      </c>
      <c r="N377">
        <f>EC_projects_original!R377</f>
        <v>1</v>
      </c>
    </row>
    <row r="378" spans="1:14" x14ac:dyDescent="0.25">
      <c r="A378" t="str">
        <f>EC_projects_original!A378</f>
        <v>Groningen</v>
      </c>
      <c r="B378" t="str">
        <f>EC_projects_original!B378</f>
        <v>Groningen</v>
      </c>
      <c r="C378" t="str">
        <f>EC_projects_original!C378</f>
        <v>Midden-Groningen</v>
      </c>
      <c r="D378" t="str" cm="1">
        <f t="array" ref="D378">_xlfn.IFNA(INDEX(municipalities!B:B, MATCH(EC_projects!C378,municipalities!C:C,0),0),"unknown")</f>
        <v>GM1952</v>
      </c>
      <c r="E378" t="str">
        <f>EC_projects_original!D378</f>
        <v>Lageland</v>
      </c>
      <c r="F378" t="str">
        <f>EC_projects_original!E378</f>
        <v>DuurzaamLageland/ zonnedak De Tienhoeve</v>
      </c>
      <c r="G378" t="str">
        <f>EC_projects_original!G378</f>
        <v>realized</v>
      </c>
      <c r="H378">
        <f>EC_projects_original!H378</f>
        <v>2023</v>
      </c>
      <c r="I378" t="str">
        <f>EC_projects_original!I378</f>
        <v>PV</v>
      </c>
      <c r="J378" t="str">
        <f>EC_projects_original!J378</f>
        <v>rooftop</v>
      </c>
      <c r="K378" t="str">
        <f>EC_projects_original!K378</f>
        <v>lokale coöperatie</v>
      </c>
      <c r="L378" t="str">
        <f>EC_projects_original!L378</f>
        <v>Duurzaam Lageland</v>
      </c>
      <c r="M378">
        <f>EC_projects_original!P378</f>
        <v>71</v>
      </c>
      <c r="N378">
        <f>EC_projects_original!R378</f>
        <v>1</v>
      </c>
    </row>
    <row r="379" spans="1:14" x14ac:dyDescent="0.25">
      <c r="A379" t="str">
        <f>EC_projects_original!A379</f>
        <v>Groningen</v>
      </c>
      <c r="B379" t="str">
        <f>EC_projects_original!B379</f>
        <v>Groningen</v>
      </c>
      <c r="C379" t="str">
        <f>EC_projects_original!C379</f>
        <v>Midden-Groningen</v>
      </c>
      <c r="D379" t="str" cm="1">
        <f t="array" ref="D379">_xlfn.IFNA(INDEX(municipalities!B:B, MATCH(EC_projects!C379,municipalities!C:C,0),0),"unknown")</f>
        <v>GM1952</v>
      </c>
      <c r="E379" t="str">
        <f>EC_projects_original!D379</f>
        <v>Noordbroek</v>
      </c>
      <c r="F379" t="str">
        <f>EC_projects_original!E379</f>
        <v>ECBroukster/ zonnedak (in combinatie met EAZ windmolen )</v>
      </c>
      <c r="G379" t="str">
        <f>EC_projects_original!G379</f>
        <v>realized</v>
      </c>
      <c r="H379">
        <f>EC_projects_original!H379</f>
        <v>2020</v>
      </c>
      <c r="I379" t="str">
        <f>EC_projects_original!I379</f>
        <v>PV</v>
      </c>
      <c r="J379" t="str">
        <f>EC_projects_original!J379</f>
        <v>rooftop</v>
      </c>
      <c r="K379" t="str">
        <f>EC_projects_original!K379</f>
        <v>lokale coöperatie</v>
      </c>
      <c r="L379" t="str">
        <f>EC_projects_original!L379</f>
        <v>EC Broukster (Breneco)</v>
      </c>
      <c r="M379">
        <f>EC_projects_original!P379</f>
        <v>108.16</v>
      </c>
      <c r="N379">
        <f>EC_projects_original!R379</f>
        <v>1</v>
      </c>
    </row>
    <row r="380" spans="1:14" x14ac:dyDescent="0.25">
      <c r="A380" t="str">
        <f>EC_projects_original!A380</f>
        <v>Groningen</v>
      </c>
      <c r="B380" t="str">
        <f>EC_projects_original!B380</f>
        <v>Groningen</v>
      </c>
      <c r="C380" t="str">
        <f>EC_projects_original!C380</f>
        <v>Midden-Groningen</v>
      </c>
      <c r="D380" t="str" cm="1">
        <f t="array" ref="D380">_xlfn.IFNA(INDEX(municipalities!B:B, MATCH(EC_projects!C380,municipalities!C:C,0),0),"unknown")</f>
        <v>GM1952</v>
      </c>
      <c r="E380" t="str">
        <f>EC_projects_original!D380</f>
        <v>Sappemeer</v>
      </c>
      <c r="F380" t="str">
        <f>EC_projects_original!E380</f>
        <v>GOED/ Zonnedak Boonacker</v>
      </c>
      <c r="G380" t="str">
        <f>EC_projects_original!G380</f>
        <v>realized</v>
      </c>
      <c r="H380">
        <f>EC_projects_original!H380</f>
        <v>2022</v>
      </c>
      <c r="I380" t="str">
        <f>EC_projects_original!I380</f>
        <v>PV</v>
      </c>
      <c r="J380" t="str">
        <f>EC_projects_original!J380</f>
        <v>rooftop</v>
      </c>
      <c r="K380" t="str">
        <f>EC_projects_original!K380</f>
        <v>lokale coöperatie</v>
      </c>
      <c r="L380" t="str">
        <f>EC_projects_original!L380</f>
        <v>Energiecoöperatie GOED</v>
      </c>
      <c r="M380">
        <f>EC_projects_original!P380</f>
        <v>74</v>
      </c>
      <c r="N380">
        <f>EC_projects_original!R380</f>
        <v>1</v>
      </c>
    </row>
    <row r="381" spans="1:14" x14ac:dyDescent="0.25">
      <c r="A381" t="str">
        <f>EC_projects_original!A381</f>
        <v>Groningen</v>
      </c>
      <c r="B381" t="str">
        <f>EC_projects_original!B381</f>
        <v>Groningen</v>
      </c>
      <c r="C381" t="str">
        <f>EC_projects_original!C381</f>
        <v>Midden-Groningen</v>
      </c>
      <c r="D381" t="str" cm="1">
        <f t="array" ref="D381">_xlfn.IFNA(INDEX(municipalities!B:B, MATCH(EC_projects!C381,municipalities!C:C,0),0),"unknown")</f>
        <v>GM1952</v>
      </c>
      <c r="E381" t="str">
        <f>EC_projects_original!D381</f>
        <v xml:space="preserve">De Groeve </v>
      </c>
      <c r="F381" t="str">
        <f>EC_projects_original!E381</f>
        <v>KielsterEC/ zonnedak Semsweg (P Ziel)</v>
      </c>
      <c r="G381" t="str">
        <f>EC_projects_original!G381</f>
        <v>realized</v>
      </c>
      <c r="H381">
        <f>EC_projects_original!H381</f>
        <v>2021</v>
      </c>
      <c r="I381" t="str">
        <f>EC_projects_original!I381</f>
        <v>PV</v>
      </c>
      <c r="J381" t="str">
        <f>EC_projects_original!J381</f>
        <v>rooftop</v>
      </c>
      <c r="K381" t="str">
        <f>EC_projects_original!K381</f>
        <v>lokale coöperatie</v>
      </c>
      <c r="L381" t="str">
        <f>EC_projects_original!L381</f>
        <v>Kielster Energiecoöperatie</v>
      </c>
      <c r="M381">
        <f>EC_projects_original!P381</f>
        <v>80</v>
      </c>
      <c r="N381">
        <f>EC_projects_original!R381</f>
        <v>1</v>
      </c>
    </row>
    <row r="382" spans="1:14" x14ac:dyDescent="0.25">
      <c r="A382" t="str">
        <f>EC_projects_original!A382</f>
        <v>Groningen</v>
      </c>
      <c r="B382" t="str">
        <f>EC_projects_original!B382</f>
        <v>Groningen</v>
      </c>
      <c r="C382" t="str">
        <f>EC_projects_original!C382</f>
        <v>Noardeast-Fryslân</v>
      </c>
      <c r="D382" t="str" cm="1">
        <f t="array" ref="D382">_xlfn.IFNA(INDEX(municipalities!B:B, MATCH(EC_projects!C382,municipalities!C:C,0),0),"unknown")</f>
        <v>GM1970</v>
      </c>
      <c r="E382" t="str">
        <f>EC_projects_original!D382</f>
        <v>Lauwersoog</v>
      </c>
      <c r="F382" t="str">
        <f>EC_projects_original!E382</f>
        <v>AnjumerEendragt/ zonnedak Postcoderoos Lauwersoog (Loonstra)</v>
      </c>
      <c r="G382" t="str">
        <f>EC_projects_original!G382</f>
        <v>realized</v>
      </c>
      <c r="H382">
        <f>EC_projects_original!H382</f>
        <v>2023</v>
      </c>
      <c r="I382" t="str">
        <f>EC_projects_original!I382</f>
        <v>PV</v>
      </c>
      <c r="J382" t="str">
        <f>EC_projects_original!J382</f>
        <v>rooftop</v>
      </c>
      <c r="K382" t="str">
        <f>EC_projects_original!K382</f>
        <v>lokale coöperatie</v>
      </c>
      <c r="L382" t="str">
        <f>EC_projects_original!L382</f>
        <v>Anjumer Eendragt</v>
      </c>
      <c r="M382">
        <f>EC_projects_original!P382</f>
        <v>213.2</v>
      </c>
      <c r="N382">
        <f>EC_projects_original!R382</f>
        <v>1</v>
      </c>
    </row>
    <row r="383" spans="1:14" x14ac:dyDescent="0.25">
      <c r="A383" t="str">
        <f>EC_projects_original!A383</f>
        <v>Groningen</v>
      </c>
      <c r="B383" t="str">
        <f>EC_projects_original!B383</f>
        <v>Groningen</v>
      </c>
      <c r="C383" t="str">
        <f>EC_projects_original!C383</f>
        <v>Pekela</v>
      </c>
      <c r="D383" t="str" cm="1">
        <f t="array" ref="D383">_xlfn.IFNA(INDEX(municipalities!B:B, MATCH(EC_projects!C383,municipalities!C:C,0),0),"unknown")</f>
        <v>GM0765</v>
      </c>
      <c r="E383" t="str">
        <f>EC_projects_original!D383</f>
        <v>Nieuwe Pekela</v>
      </c>
      <c r="F383" t="str">
        <f>EC_projects_original!E383</f>
        <v>PekelaDuurzaam/ zonnedak De Spil</v>
      </c>
      <c r="G383" t="str">
        <f>EC_projects_original!G383</f>
        <v>realized</v>
      </c>
      <c r="H383">
        <f>EC_projects_original!H383</f>
        <v>2018</v>
      </c>
      <c r="I383" t="str">
        <f>EC_projects_original!I383</f>
        <v>PV</v>
      </c>
      <c r="J383" t="str">
        <f>EC_projects_original!J383</f>
        <v>rooftop</v>
      </c>
      <c r="K383" t="str">
        <f>EC_projects_original!K383</f>
        <v>lokale coöperatie</v>
      </c>
      <c r="L383" t="str">
        <f>EC_projects_original!L383</f>
        <v>Pekela Duurzaam</v>
      </c>
      <c r="M383">
        <f>EC_projects_original!P383</f>
        <v>56.1</v>
      </c>
      <c r="N383">
        <f>EC_projects_original!R383</f>
        <v>1</v>
      </c>
    </row>
    <row r="384" spans="1:14" x14ac:dyDescent="0.25">
      <c r="A384" t="str">
        <f>EC_projects_original!A384</f>
        <v>Groningen</v>
      </c>
      <c r="B384" t="str">
        <f>EC_projects_original!B384</f>
        <v>Groningen</v>
      </c>
      <c r="C384" t="str">
        <f>EC_projects_original!C384</f>
        <v>Pekela</v>
      </c>
      <c r="D384" t="str" cm="1">
        <f t="array" ref="D384">_xlfn.IFNA(INDEX(municipalities!B:B, MATCH(EC_projects!C384,municipalities!C:C,0),0),"unknown")</f>
        <v>GM0765</v>
      </c>
      <c r="E384" t="str">
        <f>EC_projects_original!D384</f>
        <v>Nieuwe Pekela</v>
      </c>
      <c r="F384" t="str">
        <f>EC_projects_original!E384</f>
        <v>PekelaDuurzaam/ zonnedak Keetels</v>
      </c>
      <c r="G384" t="str">
        <f>EC_projects_original!G384</f>
        <v>realized</v>
      </c>
      <c r="H384">
        <f>EC_projects_original!H384</f>
        <v>2022</v>
      </c>
      <c r="I384" t="str">
        <f>EC_projects_original!I384</f>
        <v>PV</v>
      </c>
      <c r="J384" t="str">
        <f>EC_projects_original!J384</f>
        <v>rooftop</v>
      </c>
      <c r="K384" t="str">
        <f>EC_projects_original!K384</f>
        <v>lokale coöperatie</v>
      </c>
      <c r="L384" t="str">
        <f>EC_projects_original!L384</f>
        <v>Pekela Duurzaam</v>
      </c>
      <c r="M384">
        <f>EC_projects_original!P384</f>
        <v>101</v>
      </c>
      <c r="N384">
        <f>EC_projects_original!R384</f>
        <v>1</v>
      </c>
    </row>
    <row r="385" spans="1:14" x14ac:dyDescent="0.25">
      <c r="A385" t="str">
        <f>EC_projects_original!A385</f>
        <v>Groningen</v>
      </c>
      <c r="B385" t="str">
        <f>EC_projects_original!B385</f>
        <v>Groningen</v>
      </c>
      <c r="C385" t="str">
        <f>EC_projects_original!C385</f>
        <v>Westerkwartier</v>
      </c>
      <c r="D385" t="str" cm="1">
        <f t="array" ref="D385">_xlfn.IFNA(INDEX(municipalities!B:B, MATCH(EC_projects!C385,municipalities!C:C,0),0),"unknown")</f>
        <v>GM1969</v>
      </c>
      <c r="E385" t="str">
        <f>EC_projects_original!D385</f>
        <v>Tolbert</v>
      </c>
      <c r="F385" t="str">
        <f>EC_projects_original!E385</f>
        <v>ECTolbert/ zonnedak Garage Brové</v>
      </c>
      <c r="G385" t="str">
        <f>EC_projects_original!G385</f>
        <v>realized</v>
      </c>
      <c r="H385">
        <f>EC_projects_original!H385</f>
        <v>2022</v>
      </c>
      <c r="I385" t="str">
        <f>EC_projects_original!I385</f>
        <v>PV</v>
      </c>
      <c r="J385" t="str">
        <f>EC_projects_original!J385</f>
        <v>rooftop</v>
      </c>
      <c r="K385" t="str">
        <f>EC_projects_original!K385</f>
        <v>lokale coöperatie</v>
      </c>
      <c r="L385" t="str">
        <f>EC_projects_original!L385</f>
        <v>Energie Collectief Tolbert</v>
      </c>
      <c r="M385">
        <f>EC_projects_original!P385</f>
        <v>80</v>
      </c>
      <c r="N385">
        <f>EC_projects_original!R385</f>
        <v>1</v>
      </c>
    </row>
    <row r="386" spans="1:14" x14ac:dyDescent="0.25">
      <c r="A386" t="str">
        <f>EC_projects_original!A386</f>
        <v>Groningen</v>
      </c>
      <c r="B386" t="str">
        <f>EC_projects_original!B386</f>
        <v>Groningen</v>
      </c>
      <c r="C386" t="str">
        <f>EC_projects_original!C386</f>
        <v>Westerkwartier</v>
      </c>
      <c r="D386" t="str" cm="1">
        <f t="array" ref="D386">_xlfn.IFNA(INDEX(municipalities!B:B, MATCH(EC_projects!C386,municipalities!C:C,0),0),"unknown")</f>
        <v>GM1969</v>
      </c>
      <c r="E386" t="str">
        <f>EC_projects_original!D386</f>
        <v>Lucaswolde</v>
      </c>
      <c r="F386" t="str">
        <f>EC_projects_original!E386</f>
        <v>EnergiebosBoerakker/ zonnedak Energiebos Boerakker</v>
      </c>
      <c r="G386" t="str">
        <f>EC_projects_original!G386</f>
        <v>realized</v>
      </c>
      <c r="H386">
        <f>EC_projects_original!H386</f>
        <v>2021</v>
      </c>
      <c r="I386" t="str">
        <f>EC_projects_original!I386</f>
        <v>PV</v>
      </c>
      <c r="J386" t="str">
        <f>EC_projects_original!J386</f>
        <v>rooftop</v>
      </c>
      <c r="K386" t="str">
        <f>EC_projects_original!K386</f>
        <v>lokale coöperatie</v>
      </c>
      <c r="L386" t="str">
        <f>EC_projects_original!L386</f>
        <v>Energiebos Boerakker</v>
      </c>
      <c r="M386">
        <f>EC_projects_original!P386</f>
        <v>60</v>
      </c>
      <c r="N386">
        <f>EC_projects_original!R386</f>
        <v>1</v>
      </c>
    </row>
    <row r="387" spans="1:14" x14ac:dyDescent="0.25">
      <c r="A387" t="str">
        <f>EC_projects_original!A387</f>
        <v>Groningen</v>
      </c>
      <c r="B387" t="str">
        <f>EC_projects_original!B387</f>
        <v>Groningen</v>
      </c>
      <c r="C387" t="str">
        <f>EC_projects_original!C387</f>
        <v>Westerkwartier</v>
      </c>
      <c r="D387" t="str" cm="1">
        <f t="array" ref="D387">_xlfn.IFNA(INDEX(municipalities!B:B, MATCH(EC_projects!C387,municipalities!C:C,0),0),"unknown")</f>
        <v>GM1969</v>
      </c>
      <c r="E387" t="str">
        <f>EC_projects_original!D387</f>
        <v>Niekerk</v>
      </c>
      <c r="F387" t="str">
        <f>EC_projects_original!E387</f>
        <v>ENOFPower/ zonnedak</v>
      </c>
      <c r="G387" t="str">
        <f>EC_projects_original!G387</f>
        <v>realized</v>
      </c>
      <c r="H387">
        <f>EC_projects_original!H387</f>
        <v>2020</v>
      </c>
      <c r="I387" t="str">
        <f>EC_projects_original!I387</f>
        <v>PV</v>
      </c>
      <c r="J387" t="str">
        <f>EC_projects_original!J387</f>
        <v>rooftop</v>
      </c>
      <c r="K387" t="str">
        <f>EC_projects_original!K387</f>
        <v>lokale coöperatie</v>
      </c>
      <c r="L387" t="str">
        <f>EC_projects_original!L387</f>
        <v>ENOF Power</v>
      </c>
      <c r="M387">
        <f>EC_projects_original!P387</f>
        <v>114.18</v>
      </c>
      <c r="N387">
        <f>EC_projects_original!R387</f>
        <v>1</v>
      </c>
    </row>
    <row r="388" spans="1:14" x14ac:dyDescent="0.25">
      <c r="A388" t="str">
        <f>EC_projects_original!A388</f>
        <v>Groningen</v>
      </c>
      <c r="B388" t="str">
        <f>EC_projects_original!B388</f>
        <v>Groningen</v>
      </c>
      <c r="C388" t="str">
        <f>EC_projects_original!C388</f>
        <v>Westerkwartier</v>
      </c>
      <c r="D388" t="str" cm="1">
        <f t="array" ref="D388">_xlfn.IFNA(INDEX(municipalities!B:B, MATCH(EC_projects!C388,municipalities!C:C,0),0),"unknown")</f>
        <v>GM1969</v>
      </c>
      <c r="E388">
        <f>EC_projects_original!D388</f>
        <v>0</v>
      </c>
      <c r="F388" t="str">
        <f>EC_projects_original!E388</f>
        <v>Zevenster Zonnestroom/ zonnedak 1 (PCR)</v>
      </c>
      <c r="G388" t="str">
        <f>EC_projects_original!G388</f>
        <v>realized</v>
      </c>
      <c r="H388">
        <f>EC_projects_original!H388</f>
        <v>2016</v>
      </c>
      <c r="I388" t="str">
        <f>EC_projects_original!I388</f>
        <v>PV</v>
      </c>
      <c r="J388" t="str">
        <f>EC_projects_original!J388</f>
        <v>rooftop</v>
      </c>
      <c r="K388" t="str">
        <f>EC_projects_original!K388</f>
        <v>lokale coöperatie</v>
      </c>
      <c r="L388" t="str">
        <f>EC_projects_original!L388</f>
        <v>Zevenster  Zonnestroom</v>
      </c>
      <c r="M388">
        <f>EC_projects_original!P388</f>
        <v>54</v>
      </c>
      <c r="N388">
        <f>EC_projects_original!R388</f>
        <v>1</v>
      </c>
    </row>
    <row r="389" spans="1:14" x14ac:dyDescent="0.25">
      <c r="A389" t="str">
        <f>EC_projects_original!A389</f>
        <v>Groningen</v>
      </c>
      <c r="B389" t="str">
        <f>EC_projects_original!B389</f>
        <v>Groningen</v>
      </c>
      <c r="C389" t="str">
        <f>EC_projects_original!C389</f>
        <v>Westerkwartier</v>
      </c>
      <c r="D389" t="str" cm="1">
        <f t="array" ref="D389">_xlfn.IFNA(INDEX(municipalities!B:B, MATCH(EC_projects!C389,municipalities!C:C,0),0),"unknown")</f>
        <v>GM1969</v>
      </c>
      <c r="E389" t="str">
        <f>EC_projects_original!D389</f>
        <v>Zuidhorn</v>
      </c>
      <c r="F389" t="str">
        <f>EC_projects_original!E389</f>
        <v xml:space="preserve">Zevenster Zonnestroom/ zonnedak 2 De Zevenster Kuipers (PCR) </v>
      </c>
      <c r="G389" t="str">
        <f>EC_projects_original!G389</f>
        <v>realized</v>
      </c>
      <c r="H389">
        <f>EC_projects_original!H389</f>
        <v>2018</v>
      </c>
      <c r="I389" t="str">
        <f>EC_projects_original!I389</f>
        <v>PV</v>
      </c>
      <c r="J389" t="str">
        <f>EC_projects_original!J389</f>
        <v>rooftop</v>
      </c>
      <c r="K389" t="str">
        <f>EC_projects_original!K389</f>
        <v>lokale coöperatie</v>
      </c>
      <c r="L389" t="str">
        <f>EC_projects_original!L389</f>
        <v>Zevenster  Zonnestroom</v>
      </c>
      <c r="M389">
        <f>EC_projects_original!P389</f>
        <v>28.499999999999996</v>
      </c>
      <c r="N389">
        <f>EC_projects_original!R389</f>
        <v>1</v>
      </c>
    </row>
    <row r="390" spans="1:14" x14ac:dyDescent="0.25">
      <c r="A390" t="str">
        <f>EC_projects_original!A390</f>
        <v>Groningen</v>
      </c>
      <c r="B390" t="str">
        <f>EC_projects_original!B390</f>
        <v>Groningen</v>
      </c>
      <c r="C390" t="str">
        <f>EC_projects_original!C390</f>
        <v>Westerkwartier</v>
      </c>
      <c r="D390" t="str" cm="1">
        <f t="array" ref="D390">_xlfn.IFNA(INDEX(municipalities!B:B, MATCH(EC_projects!C390,municipalities!C:C,0),0),"unknown")</f>
        <v>GM1969</v>
      </c>
      <c r="E390" t="str">
        <f>EC_projects_original!D390</f>
        <v>Noordhorn</v>
      </c>
      <c r="F390" t="str">
        <f>EC_projects_original!E390</f>
        <v>Zevenster Zonnestroom/ zonnedak 3 Hubo Bouwmarkt (PCR)</v>
      </c>
      <c r="G390" t="str">
        <f>EC_projects_original!G390</f>
        <v>realized</v>
      </c>
      <c r="H390">
        <f>EC_projects_original!H390</f>
        <v>2020</v>
      </c>
      <c r="I390" t="str">
        <f>EC_projects_original!I390</f>
        <v>PV</v>
      </c>
      <c r="J390" t="str">
        <f>EC_projects_original!J390</f>
        <v>rooftop</v>
      </c>
      <c r="K390" t="str">
        <f>EC_projects_original!K390</f>
        <v>lokale coöperatie</v>
      </c>
      <c r="L390" t="str">
        <f>EC_projects_original!L390</f>
        <v>Zevenster  Zonnestroom</v>
      </c>
      <c r="M390">
        <f>EC_projects_original!P390</f>
        <v>73.440000000000012</v>
      </c>
      <c r="N390">
        <f>EC_projects_original!R390</f>
        <v>1</v>
      </c>
    </row>
    <row r="391" spans="1:14" x14ac:dyDescent="0.25">
      <c r="A391" t="str">
        <f>EC_projects_original!A391</f>
        <v>Groningen</v>
      </c>
      <c r="B391" t="str">
        <f>EC_projects_original!B391</f>
        <v>Groningen</v>
      </c>
      <c r="C391" t="str">
        <f>EC_projects_original!C391</f>
        <v>Westerkwartier</v>
      </c>
      <c r="D391" t="str" cm="1">
        <f t="array" ref="D391">_xlfn.IFNA(INDEX(municipalities!B:B, MATCH(EC_projects!C391,municipalities!C:C,0),0),"unknown")</f>
        <v>GM1969</v>
      </c>
      <c r="E391" t="str">
        <f>EC_projects_original!D391</f>
        <v>Aduard</v>
      </c>
      <c r="F391" t="str">
        <f>EC_projects_original!E391</f>
        <v>Zevenster/ zonnedak 4 pensionstalling Osseweide Kingma</v>
      </c>
      <c r="G391" t="str">
        <f>EC_projects_original!G391</f>
        <v>realized</v>
      </c>
      <c r="H391">
        <f>EC_projects_original!H391</f>
        <v>2023</v>
      </c>
      <c r="I391" t="str">
        <f>EC_projects_original!I391</f>
        <v>PV</v>
      </c>
      <c r="J391" t="str">
        <f>EC_projects_original!J391</f>
        <v>rooftop</v>
      </c>
      <c r="K391" t="str">
        <f>EC_projects_original!K391</f>
        <v>lokale coöperatie</v>
      </c>
      <c r="L391" t="str">
        <f>EC_projects_original!L391</f>
        <v>Zevenster  Zonnestroom</v>
      </c>
      <c r="M391">
        <f>EC_projects_original!P391</f>
        <v>86.45</v>
      </c>
      <c r="N391">
        <f>EC_projects_original!R391</f>
        <v>1</v>
      </c>
    </row>
    <row r="392" spans="1:14" x14ac:dyDescent="0.25">
      <c r="A392" t="str">
        <f>EC_projects_original!A392</f>
        <v>Groningen</v>
      </c>
      <c r="B392" t="str">
        <f>EC_projects_original!B392</f>
        <v>Groningen</v>
      </c>
      <c r="C392" t="str">
        <f>EC_projects_original!C392</f>
        <v>Westerkwartier</v>
      </c>
      <c r="D392" t="str" cm="1">
        <f t="array" ref="D392">_xlfn.IFNA(INDEX(municipalities!B:B, MATCH(EC_projects!C392,municipalities!C:C,0),0),"unknown")</f>
        <v>GM1969</v>
      </c>
      <c r="E392">
        <f>EC_projects_original!D392</f>
        <v>0</v>
      </c>
      <c r="F392" t="str">
        <f>EC_projects_original!E392</f>
        <v>Zevenster/ zonnedak 5 Ridder</v>
      </c>
      <c r="G392" t="str">
        <f>EC_projects_original!G392</f>
        <v>realized</v>
      </c>
      <c r="H392">
        <f>EC_projects_original!H392</f>
        <v>2022</v>
      </c>
      <c r="I392" t="str">
        <f>EC_projects_original!I392</f>
        <v>PV</v>
      </c>
      <c r="J392" t="str">
        <f>EC_projects_original!J392</f>
        <v>rooftop</v>
      </c>
      <c r="K392" t="str">
        <f>EC_projects_original!K392</f>
        <v>lokale coöperatie</v>
      </c>
      <c r="L392" t="str">
        <f>EC_projects_original!L392</f>
        <v>Zevenster  Zonnestroom</v>
      </c>
      <c r="M392">
        <f>EC_projects_original!P392</f>
        <v>83.72</v>
      </c>
      <c r="N392">
        <f>EC_projects_original!R392</f>
        <v>1</v>
      </c>
    </row>
    <row r="393" spans="1:14" x14ac:dyDescent="0.25">
      <c r="A393" t="str">
        <f>EC_projects_original!A393</f>
        <v>Groningen</v>
      </c>
      <c r="B393" t="str">
        <f>EC_projects_original!B393</f>
        <v>Groningen</v>
      </c>
      <c r="C393" t="str">
        <f>EC_projects_original!C393</f>
        <v>Westerkwartier</v>
      </c>
      <c r="D393" t="str" cm="1">
        <f t="array" ref="D393">_xlfn.IFNA(INDEX(municipalities!B:B, MATCH(EC_projects!C393,municipalities!C:C,0),0),"unknown")</f>
        <v>GM1969</v>
      </c>
      <c r="E393" t="str">
        <f>EC_projects_original!D393</f>
        <v>Oldehove</v>
      </c>
      <c r="F393" t="str">
        <f>EC_projects_original!E393</f>
        <v>Zon4Ons/ zonnedaken (8 daken)</v>
      </c>
      <c r="G393" t="str">
        <f>EC_projects_original!G393</f>
        <v>realized</v>
      </c>
      <c r="H393">
        <f>EC_projects_original!H393</f>
        <v>2019</v>
      </c>
      <c r="I393" t="str">
        <f>EC_projects_original!I393</f>
        <v>PV</v>
      </c>
      <c r="J393" t="str">
        <f>EC_projects_original!J393</f>
        <v>rooftop</v>
      </c>
      <c r="K393" t="str">
        <f>EC_projects_original!K393</f>
        <v>productiecoöperatie/ ontwikkelaar</v>
      </c>
      <c r="L393" t="str">
        <f>EC_projects_original!L393</f>
        <v>Zon4ONs</v>
      </c>
      <c r="M393">
        <f>EC_projects_original!P393</f>
        <v>409.76</v>
      </c>
      <c r="N393">
        <f>EC_projects_original!R393</f>
        <v>1</v>
      </c>
    </row>
    <row r="394" spans="1:14" x14ac:dyDescent="0.25">
      <c r="A394" t="str">
        <f>EC_projects_original!A394</f>
        <v>Groningen</v>
      </c>
      <c r="B394" t="str">
        <f>EC_projects_original!B394</f>
        <v>Groningen</v>
      </c>
      <c r="C394" t="str">
        <f>EC_projects_original!C394</f>
        <v>Westerkwartier</v>
      </c>
      <c r="D394" t="str" cm="1">
        <f t="array" ref="D394">_xlfn.IFNA(INDEX(municipalities!B:B, MATCH(EC_projects!C394,municipalities!C:C,0),0),"unknown")</f>
        <v>GM1969</v>
      </c>
      <c r="E394" t="str">
        <f>EC_projects_original!D394</f>
        <v>Leek</v>
      </c>
      <c r="F394" t="str">
        <f>EC_projects_original!E394</f>
        <v>ZonnepanelenDelen/ Kleinste Soepfabriek</v>
      </c>
      <c r="G394" t="str">
        <f>EC_projects_original!G394</f>
        <v>realized</v>
      </c>
      <c r="H394">
        <f>EC_projects_original!H394</f>
        <v>2016</v>
      </c>
      <c r="I394" t="str">
        <f>EC_projects_original!I394</f>
        <v>PV</v>
      </c>
      <c r="J394" t="str">
        <f>EC_projects_original!J394</f>
        <v>rooftop</v>
      </c>
      <c r="K394" t="str">
        <f>EC_projects_original!K394</f>
        <v>participatie/ crowdfunding</v>
      </c>
      <c r="L394" t="str">
        <f>EC_projects_original!L394</f>
        <v>crowdfunding</v>
      </c>
      <c r="M394">
        <f>EC_projects_original!P394</f>
        <v>177.66000000000003</v>
      </c>
      <c r="N394">
        <f>EC_projects_original!R394</f>
        <v>0</v>
      </c>
    </row>
    <row r="395" spans="1:14" x14ac:dyDescent="0.25">
      <c r="A395" t="str">
        <f>EC_projects_original!A395</f>
        <v>Groningen</v>
      </c>
      <c r="B395" t="str">
        <f>EC_projects_original!B395</f>
        <v>Groningen</v>
      </c>
      <c r="C395" t="str">
        <f>EC_projects_original!C395</f>
        <v>Westerwolde</v>
      </c>
      <c r="D395" t="str" cm="1">
        <f t="array" ref="D395">_xlfn.IFNA(INDEX(municipalities!B:B, MATCH(EC_projects!C395,municipalities!C:C,0),0),"unknown")</f>
        <v>GM1950</v>
      </c>
      <c r="E395" t="str">
        <f>EC_projects_original!D395</f>
        <v>Oudeschans</v>
      </c>
      <c r="F395" t="str">
        <f>EC_projects_original!E395</f>
        <v>EC Oudeschans/ Zonnedak Koudehoek (Wijnbergen)</v>
      </c>
      <c r="G395" t="str">
        <f>EC_projects_original!G395</f>
        <v>realized</v>
      </c>
      <c r="H395">
        <f>EC_projects_original!H395</f>
        <v>2021</v>
      </c>
      <c r="I395" t="str">
        <f>EC_projects_original!I395</f>
        <v>PV</v>
      </c>
      <c r="J395" t="str">
        <f>EC_projects_original!J395</f>
        <v>rooftop</v>
      </c>
      <c r="K395" t="str">
        <f>EC_projects_original!K395</f>
        <v>lokale coöperatie</v>
      </c>
      <c r="L395" t="str">
        <f>EC_projects_original!L395</f>
        <v>EC Oudeschans</v>
      </c>
      <c r="M395">
        <f>EC_projects_original!P395</f>
        <v>79.680000000000007</v>
      </c>
      <c r="N395">
        <f>EC_projects_original!R395</f>
        <v>1</v>
      </c>
    </row>
    <row r="396" spans="1:14" x14ac:dyDescent="0.25">
      <c r="A396" t="str">
        <f>EC_projects_original!A396</f>
        <v>Groningen</v>
      </c>
      <c r="B396" t="str">
        <f>EC_projects_original!B396</f>
        <v>Groningen</v>
      </c>
      <c r="C396" t="str">
        <f>EC_projects_original!C396</f>
        <v>Westerwolde</v>
      </c>
      <c r="D396" t="str" cm="1">
        <f t="array" ref="D396">_xlfn.IFNA(INDEX(municipalities!B:B, MATCH(EC_projects!C396,municipalities!C:C,0),0),"unknown")</f>
        <v>GM1950</v>
      </c>
      <c r="E396" t="str">
        <f>EC_projects_original!D396</f>
        <v>Westerwolde</v>
      </c>
      <c r="F396" t="str">
        <f>EC_projects_original!E396</f>
        <v>STUW Westerwolde/ zonnedak Hilverts</v>
      </c>
      <c r="G396" t="str">
        <f>EC_projects_original!G396</f>
        <v>realized</v>
      </c>
      <c r="H396">
        <f>EC_projects_original!H396</f>
        <v>2022</v>
      </c>
      <c r="I396" t="str">
        <f>EC_projects_original!I396</f>
        <v>PV</v>
      </c>
      <c r="J396" t="str">
        <f>EC_projects_original!J396</f>
        <v>rooftop</v>
      </c>
      <c r="K396" t="str">
        <f>EC_projects_original!K396</f>
        <v>lokale coöperatie</v>
      </c>
      <c r="L396" t="str">
        <f>EC_projects_original!L396</f>
        <v>STUW (Stroom uit Westerwolde)</v>
      </c>
      <c r="M396">
        <f>EC_projects_original!P396</f>
        <v>99.8</v>
      </c>
      <c r="N396">
        <f>EC_projects_original!R396</f>
        <v>1</v>
      </c>
    </row>
    <row r="397" spans="1:14" x14ac:dyDescent="0.25">
      <c r="A397" t="str">
        <f>EC_projects_original!A397</f>
        <v>Groningen</v>
      </c>
      <c r="B397" t="str">
        <f>EC_projects_original!B397</f>
        <v>Groningen</v>
      </c>
      <c r="C397" t="str">
        <f>EC_projects_original!C397</f>
        <v>Westerwolde</v>
      </c>
      <c r="D397" t="str" cm="1">
        <f t="array" ref="D397">_xlfn.IFNA(INDEX(municipalities!B:B, MATCH(EC_projects!C397,municipalities!C:C,0),0),"unknown")</f>
        <v>GM1950</v>
      </c>
      <c r="E397" t="str">
        <f>EC_projects_original!D397</f>
        <v>Onstwedde</v>
      </c>
      <c r="F397" t="str">
        <f>EC_projects_original!E397</f>
        <v>STUW Westerwolde/ zonnedak Migchels Ter Borg</v>
      </c>
      <c r="G397" t="str">
        <f>EC_projects_original!G397</f>
        <v>realized</v>
      </c>
      <c r="H397">
        <f>EC_projects_original!H397</f>
        <v>2022</v>
      </c>
      <c r="I397" t="str">
        <f>EC_projects_original!I397</f>
        <v>PV</v>
      </c>
      <c r="J397" t="str">
        <f>EC_projects_original!J397</f>
        <v>rooftop</v>
      </c>
      <c r="K397" t="str">
        <f>EC_projects_original!K397</f>
        <v>lokale coöperatie</v>
      </c>
      <c r="L397" t="str">
        <f>EC_projects_original!L397</f>
        <v>STUW (Stroom uit Westerwolde)</v>
      </c>
      <c r="M397">
        <f>EC_projects_original!P397</f>
        <v>99.8</v>
      </c>
      <c r="N397">
        <f>EC_projects_original!R397</f>
        <v>1</v>
      </c>
    </row>
    <row r="398" spans="1:14" x14ac:dyDescent="0.25">
      <c r="A398" t="str">
        <f>EC_projects_original!A398</f>
        <v>Limburg</v>
      </c>
      <c r="B398" t="str">
        <f>EC_projects_original!B398</f>
        <v>Zuid-Limburg</v>
      </c>
      <c r="C398" t="str">
        <f>EC_projects_original!C398</f>
        <v>Beek</v>
      </c>
      <c r="D398" t="str" cm="1">
        <f t="array" ref="D398">_xlfn.IFNA(INDEX(municipalities!B:B, MATCH(EC_projects!C398,municipalities!C:C,0),0),"unknown")</f>
        <v>GM0888</v>
      </c>
      <c r="E398">
        <f>EC_projects_original!D398</f>
        <v>0</v>
      </c>
      <c r="F398" t="str">
        <f>EC_projects_original!E398</f>
        <v>BeekseEnergie/ zonnedak Keuler</v>
      </c>
      <c r="G398" t="str">
        <f>EC_projects_original!G398</f>
        <v>realized</v>
      </c>
      <c r="H398">
        <f>EC_projects_original!H398</f>
        <v>2020</v>
      </c>
      <c r="I398" t="str">
        <f>EC_projects_original!I398</f>
        <v>PV</v>
      </c>
      <c r="J398" t="str">
        <f>EC_projects_original!J398</f>
        <v>rooftop</v>
      </c>
      <c r="K398" t="str">
        <f>EC_projects_original!K398</f>
        <v>lokale coöperatie</v>
      </c>
      <c r="L398" t="str">
        <f>EC_projects_original!L398</f>
        <v>Beekse Energie</v>
      </c>
      <c r="M398">
        <f>EC_projects_original!P398</f>
        <v>156.75</v>
      </c>
      <c r="N398">
        <f>EC_projects_original!R398</f>
        <v>1</v>
      </c>
    </row>
    <row r="399" spans="1:14" x14ac:dyDescent="0.25">
      <c r="A399" t="str">
        <f>EC_projects_original!A399</f>
        <v>Limburg</v>
      </c>
      <c r="B399" t="str">
        <f>EC_projects_original!B399</f>
        <v>Noord en Midden Limburg</v>
      </c>
      <c r="C399" t="str">
        <f>EC_projects_original!C399</f>
        <v>Beesel</v>
      </c>
      <c r="D399" t="str" cm="1">
        <f t="array" ref="D399">_xlfn.IFNA(INDEX(municipalities!B:B, MATCH(EC_projects!C399,municipalities!C:C,0),0),"unknown")</f>
        <v>GM0889</v>
      </c>
      <c r="E399" t="str">
        <f>EC_projects_original!D399</f>
        <v>Reuver</v>
      </c>
      <c r="F399" t="str">
        <f>EC_projects_original!E399</f>
        <v>Beeselse EC 'Joris wekt op'/ Zonneproject sporthal “De Schans”.</v>
      </c>
      <c r="G399" t="str">
        <f>EC_projects_original!G399</f>
        <v>realized</v>
      </c>
      <c r="H399">
        <f>EC_projects_original!H399</f>
        <v>2019</v>
      </c>
      <c r="I399" t="str">
        <f>EC_projects_original!I399</f>
        <v>PV</v>
      </c>
      <c r="J399" t="str">
        <f>EC_projects_original!J399</f>
        <v>rooftop</v>
      </c>
      <c r="K399" t="str">
        <f>EC_projects_original!K399</f>
        <v>lokale coöperatie</v>
      </c>
      <c r="L399" t="str">
        <f>EC_projects_original!L399</f>
        <v>Joris wekt op</v>
      </c>
      <c r="M399">
        <f>EC_projects_original!P399</f>
        <v>181.17000000000002</v>
      </c>
      <c r="N399">
        <f>EC_projects_original!R399</f>
        <v>1</v>
      </c>
    </row>
    <row r="400" spans="1:14" x14ac:dyDescent="0.25">
      <c r="A400" t="str">
        <f>EC_projects_original!A400</f>
        <v>Limburg</v>
      </c>
      <c r="B400" t="str">
        <f>EC_projects_original!B400</f>
        <v>Noord en Midden Limburg</v>
      </c>
      <c r="C400" t="str">
        <f>EC_projects_original!C400</f>
        <v>Bergen (L.)</v>
      </c>
      <c r="D400" t="str" cm="1">
        <f t="array" ref="D400">_xlfn.IFNA(INDEX(municipalities!B:B, MATCH(EC_projects!C400,municipalities!C:C,0),0),"unknown")</f>
        <v>GM0893</v>
      </c>
      <c r="E400" t="str">
        <f>EC_projects_original!D400</f>
        <v>Afferden</v>
      </c>
      <c r="F400" t="str">
        <f>EC_projects_original!E400</f>
        <v>ECZonnestraal/ zonnedak Afferden</v>
      </c>
      <c r="G400" t="str">
        <f>EC_projects_original!G400</f>
        <v>realized</v>
      </c>
      <c r="H400">
        <f>EC_projects_original!H400</f>
        <v>2019</v>
      </c>
      <c r="I400" t="str">
        <f>EC_projects_original!I400</f>
        <v>PV</v>
      </c>
      <c r="J400" t="str">
        <f>EC_projects_original!J400</f>
        <v>rooftop</v>
      </c>
      <c r="K400" t="str">
        <f>EC_projects_original!K400</f>
        <v>lokale coöperatie</v>
      </c>
      <c r="L400" t="str">
        <f>EC_projects_original!L400</f>
        <v>EC Zonnestraal</v>
      </c>
      <c r="M400">
        <f>EC_projects_original!P400</f>
        <v>51</v>
      </c>
      <c r="N400">
        <f>EC_projects_original!R400</f>
        <v>1</v>
      </c>
    </row>
    <row r="401" spans="1:14" x14ac:dyDescent="0.25">
      <c r="A401" t="str">
        <f>EC_projects_original!A401</f>
        <v>Limburg</v>
      </c>
      <c r="B401" t="str">
        <f>EC_projects_original!B401</f>
        <v>Noord en Midden Limburg</v>
      </c>
      <c r="C401" t="str">
        <f>EC_projects_original!C401</f>
        <v>Bergen (L.)</v>
      </c>
      <c r="D401" t="str" cm="1">
        <f t="array" ref="D401">_xlfn.IFNA(INDEX(municipalities!B:B, MATCH(EC_projects!C401,municipalities!C:C,0),0),"unknown")</f>
        <v>GM0893</v>
      </c>
      <c r="E401" t="str">
        <f>EC_projects_original!D401</f>
        <v>Wells</v>
      </c>
      <c r="F401" t="str">
        <f>EC_projects_original!E401</f>
        <v xml:space="preserve">Wells Forum/ zonnedak Van Wanroy </v>
      </c>
      <c r="G401" t="str">
        <f>EC_projects_original!G401</f>
        <v>realized</v>
      </c>
      <c r="H401">
        <f>EC_projects_original!H401</f>
        <v>2021</v>
      </c>
      <c r="I401" t="str">
        <f>EC_projects_original!I401</f>
        <v>PV</v>
      </c>
      <c r="J401" t="str">
        <f>EC_projects_original!J401</f>
        <v>rooftop</v>
      </c>
      <c r="K401" t="str">
        <f>EC_projects_original!K401</f>
        <v>productiecoöperatie/ ontwikkelaar</v>
      </c>
      <c r="L401" t="str">
        <f>EC_projects_original!L401</f>
        <v xml:space="preserve">Wells Forum </v>
      </c>
      <c r="M401">
        <f>EC_projects_original!P401</f>
        <v>100.5</v>
      </c>
      <c r="N401">
        <f>EC_projects_original!R401</f>
        <v>1</v>
      </c>
    </row>
    <row r="402" spans="1:14" x14ac:dyDescent="0.25">
      <c r="A402" t="str">
        <f>EC_projects_original!A402</f>
        <v>Limburg</v>
      </c>
      <c r="B402" t="str">
        <f>EC_projects_original!B402</f>
        <v>Noord en Midden Limburg</v>
      </c>
      <c r="C402" t="str">
        <f>EC_projects_original!C402</f>
        <v>Horst aan de Maas</v>
      </c>
      <c r="D402" t="str" cm="1">
        <f t="array" ref="D402">_xlfn.IFNA(INDEX(municipalities!B:B, MATCH(EC_projects!C402,municipalities!C:C,0),0),"unknown")</f>
        <v>GM1507</v>
      </c>
      <c r="E402" t="str">
        <f>EC_projects_original!D402</f>
        <v>Sevenum</v>
      </c>
      <c r="F402" t="str">
        <f>EC_projects_original!E402</f>
        <v>ReindonkEnergie/ Zonnedak Brugeind Meerlo</v>
      </c>
      <c r="G402" t="str">
        <f>EC_projects_original!G402</f>
        <v>realized</v>
      </c>
      <c r="H402">
        <f>EC_projects_original!H402</f>
        <v>2020</v>
      </c>
      <c r="I402" t="str">
        <f>EC_projects_original!I402</f>
        <v>PV</v>
      </c>
      <c r="J402" t="str">
        <f>EC_projects_original!J402</f>
        <v>rooftop</v>
      </c>
      <c r="K402" t="str">
        <f>EC_projects_original!K402</f>
        <v>lokale coöperatie</v>
      </c>
      <c r="L402" t="str">
        <f>EC_projects_original!L402</f>
        <v>Reindonk Energie</v>
      </c>
      <c r="M402">
        <f>EC_projects_original!P402</f>
        <v>99</v>
      </c>
      <c r="N402">
        <f>EC_projects_original!R402</f>
        <v>1</v>
      </c>
    </row>
    <row r="403" spans="1:14" x14ac:dyDescent="0.25">
      <c r="A403" t="str">
        <f>EC_projects_original!A403</f>
        <v>Limburg</v>
      </c>
      <c r="B403" t="str">
        <f>EC_projects_original!B403</f>
        <v>Noord en Midden Limburg</v>
      </c>
      <c r="C403" t="str">
        <f>EC_projects_original!C403</f>
        <v>Leudal</v>
      </c>
      <c r="D403" t="str" cm="1">
        <f t="array" ref="D403">_xlfn.IFNA(INDEX(municipalities!B:B, MATCH(EC_projects!C403,municipalities!C:C,0),0),"unknown")</f>
        <v>GM1640</v>
      </c>
      <c r="E403" t="str">
        <f>EC_projects_original!D403</f>
        <v>Haelen</v>
      </c>
      <c r="F403" t="str">
        <f>EC_projects_original!E403</f>
        <v>LeudalEnergie/ De Leerlingst</v>
      </c>
      <c r="G403" t="str">
        <f>EC_projects_original!G403</f>
        <v>realized</v>
      </c>
      <c r="H403">
        <f>EC_projects_original!H403</f>
        <v>2015</v>
      </c>
      <c r="I403" t="str">
        <f>EC_projects_original!I403</f>
        <v>PV</v>
      </c>
      <c r="J403" t="str">
        <f>EC_projects_original!J403</f>
        <v>rooftop</v>
      </c>
      <c r="K403" t="str">
        <f>EC_projects_original!K403</f>
        <v>lokale coöperatie</v>
      </c>
      <c r="L403" t="str">
        <f>EC_projects_original!L403</f>
        <v>LeudalEnergie</v>
      </c>
      <c r="M403">
        <f>EC_projects_original!P403</f>
        <v>60</v>
      </c>
      <c r="N403">
        <f>EC_projects_original!R403</f>
        <v>1</v>
      </c>
    </row>
    <row r="404" spans="1:14" x14ac:dyDescent="0.25">
      <c r="A404" t="str">
        <f>EC_projects_original!A404</f>
        <v>Limburg</v>
      </c>
      <c r="B404" t="str">
        <f>EC_projects_original!B404</f>
        <v>Noord en Midden Limburg</v>
      </c>
      <c r="C404" t="str">
        <f>EC_projects_original!C404</f>
        <v>Leudal</v>
      </c>
      <c r="D404" t="str" cm="1">
        <f t="array" ref="D404">_xlfn.IFNA(INDEX(municipalities!B:B, MATCH(EC_projects!C404,municipalities!C:C,0),0),"unknown")</f>
        <v>GM1640</v>
      </c>
      <c r="E404" t="str">
        <f>EC_projects_original!D404</f>
        <v>Heythuysen</v>
      </c>
      <c r="F404" t="str">
        <f>EC_projects_original!E404</f>
        <v>LeudalEnergie/ De Neerakker</v>
      </c>
      <c r="G404" t="str">
        <f>EC_projects_original!G404</f>
        <v>realized</v>
      </c>
      <c r="H404">
        <f>EC_projects_original!H404</f>
        <v>2015</v>
      </c>
      <c r="I404" t="str">
        <f>EC_projects_original!I404</f>
        <v>PV</v>
      </c>
      <c r="J404" t="str">
        <f>EC_projects_original!J404</f>
        <v>rooftop</v>
      </c>
      <c r="K404" t="str">
        <f>EC_projects_original!K404</f>
        <v>lokale coöperatie</v>
      </c>
      <c r="L404" t="str">
        <f>EC_projects_original!L404</f>
        <v>LeudalEnergie</v>
      </c>
      <c r="M404">
        <f>EC_projects_original!P404</f>
        <v>60</v>
      </c>
      <c r="N404">
        <f>EC_projects_original!R404</f>
        <v>1</v>
      </c>
    </row>
    <row r="405" spans="1:14" x14ac:dyDescent="0.25">
      <c r="A405" t="str">
        <f>EC_projects_original!A405</f>
        <v>Limburg</v>
      </c>
      <c r="B405" t="str">
        <f>EC_projects_original!B405</f>
        <v>Noord en Midden Limburg</v>
      </c>
      <c r="C405" t="str">
        <f>EC_projects_original!C405</f>
        <v>Leudal</v>
      </c>
      <c r="D405" t="str" cm="1">
        <f t="array" ref="D405">_xlfn.IFNA(INDEX(municipalities!B:B, MATCH(EC_projects!C405,municipalities!C:C,0),0),"unknown")</f>
        <v>GM1640</v>
      </c>
      <c r="E405" t="str">
        <f>EC_projects_original!D405</f>
        <v>Neer</v>
      </c>
      <c r="F405" t="str">
        <f>EC_projects_original!E405</f>
        <v>LeudalEnergie/ zonnedak Postcoderoos Neer</v>
      </c>
      <c r="G405" t="str">
        <f>EC_projects_original!G405</f>
        <v>realized</v>
      </c>
      <c r="H405">
        <f>EC_projects_original!H405</f>
        <v>2021</v>
      </c>
      <c r="I405" t="str">
        <f>EC_projects_original!I405</f>
        <v>PV</v>
      </c>
      <c r="J405" t="str">
        <f>EC_projects_original!J405</f>
        <v>rooftop</v>
      </c>
      <c r="K405" t="str">
        <f>EC_projects_original!K405</f>
        <v>lokale coöperatie</v>
      </c>
      <c r="L405" t="str">
        <f>EC_projects_original!L405</f>
        <v>LeudalEnergie</v>
      </c>
      <c r="M405">
        <f>EC_projects_original!P405</f>
        <v>105.4</v>
      </c>
      <c r="N405">
        <f>EC_projects_original!R405</f>
        <v>1</v>
      </c>
    </row>
    <row r="406" spans="1:14" x14ac:dyDescent="0.25">
      <c r="A406" t="str">
        <f>EC_projects_original!A406</f>
        <v>Limburg</v>
      </c>
      <c r="B406" t="str">
        <f>EC_projects_original!B406</f>
        <v>Noord en Midden Limburg</v>
      </c>
      <c r="C406" t="str">
        <f>EC_projects_original!C406</f>
        <v>Leudal</v>
      </c>
      <c r="D406" t="str" cm="1">
        <f t="array" ref="D406">_xlfn.IFNA(INDEX(municipalities!B:B, MATCH(EC_projects!C406,municipalities!C:C,0),0),"unknown")</f>
        <v>GM1640</v>
      </c>
      <c r="E406" t="str">
        <f>EC_projects_original!D406</f>
        <v xml:space="preserve">Buggenum </v>
      </c>
      <c r="F406" t="str">
        <f>EC_projects_original!E406</f>
        <v>ZonnepanelenDelen/ zonnedak Leyenzon</v>
      </c>
      <c r="G406" t="str">
        <f>EC_projects_original!G406</f>
        <v>realized</v>
      </c>
      <c r="H406">
        <f>EC_projects_original!H406</f>
        <v>2019</v>
      </c>
      <c r="I406" t="str">
        <f>EC_projects_original!I406</f>
        <v>PV</v>
      </c>
      <c r="J406" t="str">
        <f>EC_projects_original!J406</f>
        <v>rooftop</v>
      </c>
      <c r="K406" t="str">
        <f>EC_projects_original!K406</f>
        <v>participatie/ crowdfunding</v>
      </c>
      <c r="L406" t="str">
        <f>EC_projects_original!L406</f>
        <v>crowdfunding</v>
      </c>
      <c r="M406">
        <f>EC_projects_original!P406</f>
        <v>1430.3999999999999</v>
      </c>
      <c r="N406">
        <f>EC_projects_original!R406</f>
        <v>0</v>
      </c>
    </row>
    <row r="407" spans="1:14" x14ac:dyDescent="0.25">
      <c r="A407" t="str">
        <f>EC_projects_original!A407</f>
        <v>Limburg</v>
      </c>
      <c r="B407" t="str">
        <f>EC_projects_original!B407</f>
        <v>Zuid-Limburg</v>
      </c>
      <c r="C407" t="str">
        <f>EC_projects_original!C407</f>
        <v>Maastricht</v>
      </c>
      <c r="D407" t="str" cm="1">
        <f t="array" ref="D407">_xlfn.IFNA(INDEX(municipalities!B:B, MATCH(EC_projects!C407,municipalities!C:C,0),0),"unknown")</f>
        <v>GM0935</v>
      </c>
      <c r="E407" t="str">
        <f>EC_projects_original!D407</f>
        <v>Bunde</v>
      </c>
      <c r="F407" t="str">
        <f>EC_projects_original!E407</f>
        <v>MaastrichtEnergie/ zonnecentrale Bunde Marnis I</v>
      </c>
      <c r="G407" t="str">
        <f>EC_projects_original!G407</f>
        <v>realized</v>
      </c>
      <c r="H407">
        <f>EC_projects_original!H407</f>
        <v>2021</v>
      </c>
      <c r="I407" t="str">
        <f>EC_projects_original!I407</f>
        <v>PV</v>
      </c>
      <c r="J407" t="str">
        <f>EC_projects_original!J407</f>
        <v>rooftop</v>
      </c>
      <c r="K407" t="str">
        <f>EC_projects_original!K407</f>
        <v>lokale coöperatie</v>
      </c>
      <c r="L407" t="str">
        <f>EC_projects_original!L407</f>
        <v>Maastricht Energie (EMEC)</v>
      </c>
      <c r="M407">
        <f>EC_projects_original!P407</f>
        <v>77</v>
      </c>
      <c r="N407">
        <f>EC_projects_original!R407</f>
        <v>1</v>
      </c>
    </row>
    <row r="408" spans="1:14" x14ac:dyDescent="0.25">
      <c r="A408" t="str">
        <f>EC_projects_original!A408</f>
        <v>Limburg</v>
      </c>
      <c r="B408" t="str">
        <f>EC_projects_original!B408</f>
        <v>Zuid-Limburg</v>
      </c>
      <c r="C408" t="str">
        <f>EC_projects_original!C408</f>
        <v>Maastricht</v>
      </c>
      <c r="D408" t="str" cm="1">
        <f t="array" ref="D408">_xlfn.IFNA(INDEX(municipalities!B:B, MATCH(EC_projects!C408,municipalities!C:C,0),0),"unknown")</f>
        <v>GM0935</v>
      </c>
      <c r="E408" t="str">
        <f>EC_projects_original!D408</f>
        <v>Bunde</v>
      </c>
      <c r="F408" t="str">
        <f>EC_projects_original!E408</f>
        <v>MaastrichtEnergie/ zonnecentrale Bunde Marnis II</v>
      </c>
      <c r="G408" t="str">
        <f>EC_projects_original!G408</f>
        <v>realized</v>
      </c>
      <c r="H408">
        <f>EC_projects_original!H408</f>
        <v>2023</v>
      </c>
      <c r="I408" t="str">
        <f>EC_projects_original!I408</f>
        <v>PV</v>
      </c>
      <c r="J408" t="str">
        <f>EC_projects_original!J408</f>
        <v>rooftop</v>
      </c>
      <c r="K408" t="str">
        <f>EC_projects_original!K408</f>
        <v>lokale coöperatie</v>
      </c>
      <c r="L408" t="str">
        <f>EC_projects_original!L408</f>
        <v>Maastricht Energie (EMEC)</v>
      </c>
      <c r="M408">
        <f>EC_projects_original!P408</f>
        <v>80.190000000000012</v>
      </c>
      <c r="N408">
        <f>EC_projects_original!R408</f>
        <v>1</v>
      </c>
    </row>
    <row r="409" spans="1:14" x14ac:dyDescent="0.25">
      <c r="A409" t="str">
        <f>EC_projects_original!A409</f>
        <v>Limburg</v>
      </c>
      <c r="B409" t="str">
        <f>EC_projects_original!B409</f>
        <v>Zuid-Limburg</v>
      </c>
      <c r="C409" t="str">
        <f>EC_projects_original!C409</f>
        <v>Maastricht</v>
      </c>
      <c r="D409" t="str" cm="1">
        <f t="array" ref="D409">_xlfn.IFNA(INDEX(municipalities!B:B, MATCH(EC_projects!C409,municipalities!C:C,0),0),"unknown")</f>
        <v>GM0935</v>
      </c>
      <c r="E409" t="str">
        <f>EC_projects_original!D409</f>
        <v>Meerssen</v>
      </c>
      <c r="F409" t="str">
        <f>EC_projects_original!E409</f>
        <v>MaastrichtEnergie/ zonnecentrale Geulle (PCR)</v>
      </c>
      <c r="G409" t="str">
        <f>EC_projects_original!G409</f>
        <v>realized</v>
      </c>
      <c r="H409">
        <f>EC_projects_original!H409</f>
        <v>2021</v>
      </c>
      <c r="I409" t="str">
        <f>EC_projects_original!I409</f>
        <v>PV</v>
      </c>
      <c r="J409" t="str">
        <f>EC_projects_original!J409</f>
        <v>rooftop</v>
      </c>
      <c r="K409" t="str">
        <f>EC_projects_original!K409</f>
        <v>lokale coöperatie</v>
      </c>
      <c r="L409" t="str">
        <f>EC_projects_original!L409</f>
        <v>Maastricht Energie (EMEC)</v>
      </c>
      <c r="M409">
        <f>EC_projects_original!P409</f>
        <v>42.75</v>
      </c>
      <c r="N409">
        <f>EC_projects_original!R409</f>
        <v>1</v>
      </c>
    </row>
    <row r="410" spans="1:14" x14ac:dyDescent="0.25">
      <c r="A410" t="str">
        <f>EC_projects_original!A410</f>
        <v>Limburg</v>
      </c>
      <c r="B410" t="str">
        <f>EC_projects_original!B410</f>
        <v>Zuid-Limburg</v>
      </c>
      <c r="C410" t="str">
        <f>EC_projects_original!C410</f>
        <v>Maastricht</v>
      </c>
      <c r="D410" t="str" cm="1">
        <f t="array" ref="D410">_xlfn.IFNA(INDEX(municipalities!B:B, MATCH(EC_projects!C410,municipalities!C:C,0),0),"unknown")</f>
        <v>GM0935</v>
      </c>
      <c r="E410" t="str">
        <f>EC_projects_original!D410</f>
        <v>Meerssen</v>
      </c>
      <c r="F410" t="str">
        <f>EC_projects_original!E410</f>
        <v>MaastrichtEnergie/ zonnecentrale Meersen (PCR)</v>
      </c>
      <c r="G410" t="str">
        <f>EC_projects_original!G410</f>
        <v>realized</v>
      </c>
      <c r="H410">
        <f>EC_projects_original!H410</f>
        <v>2019</v>
      </c>
      <c r="I410" t="str">
        <f>EC_projects_original!I410</f>
        <v>PV</v>
      </c>
      <c r="J410" t="str">
        <f>EC_projects_original!J410</f>
        <v>rooftop</v>
      </c>
      <c r="K410" t="str">
        <f>EC_projects_original!K410</f>
        <v>lokale coöperatie</v>
      </c>
      <c r="L410" t="str">
        <f>EC_projects_original!L410</f>
        <v>Maastricht Energie (EMEC)</v>
      </c>
      <c r="M410">
        <f>EC_projects_original!P410</f>
        <v>71.25</v>
      </c>
      <c r="N410">
        <f>EC_projects_original!R410</f>
        <v>1</v>
      </c>
    </row>
    <row r="411" spans="1:14" x14ac:dyDescent="0.25">
      <c r="A411" t="str">
        <f>EC_projects_original!A411</f>
        <v>Limburg</v>
      </c>
      <c r="B411" t="str">
        <f>EC_projects_original!B411</f>
        <v>Zuid-Limburg</v>
      </c>
      <c r="C411" t="str">
        <f>EC_projects_original!C411</f>
        <v>Maastricht</v>
      </c>
      <c r="D411" t="str" cm="1">
        <f t="array" ref="D411">_xlfn.IFNA(INDEX(municipalities!B:B, MATCH(EC_projects!C411,municipalities!C:C,0),0),"unknown")</f>
        <v>GM0935</v>
      </c>
      <c r="E411" t="str">
        <f>EC_projects_original!D411</f>
        <v>Ulestraten</v>
      </c>
      <c r="F411" t="str">
        <f>EC_projects_original!E411</f>
        <v>MaastrichtEnergie/ zonnecentrale Z't Uulke</v>
      </c>
      <c r="G411" t="str">
        <f>EC_projects_original!G411</f>
        <v>realized</v>
      </c>
      <c r="H411">
        <f>EC_projects_original!H411</f>
        <v>2023</v>
      </c>
      <c r="I411" t="str">
        <f>EC_projects_original!I411</f>
        <v>PV</v>
      </c>
      <c r="J411" t="str">
        <f>EC_projects_original!J411</f>
        <v>rooftop</v>
      </c>
      <c r="K411" t="str">
        <f>EC_projects_original!K411</f>
        <v>lokale coöperatie</v>
      </c>
      <c r="L411" t="str">
        <f>EC_projects_original!L411</f>
        <v>Maastricht Energie (EMEC)</v>
      </c>
      <c r="M411">
        <f>EC_projects_original!P411</f>
        <v>35.64</v>
      </c>
      <c r="N411">
        <f>EC_projects_original!R411</f>
        <v>1</v>
      </c>
    </row>
    <row r="412" spans="1:14" x14ac:dyDescent="0.25">
      <c r="A412" t="str">
        <f>EC_projects_original!A412</f>
        <v>Limburg</v>
      </c>
      <c r="B412" t="str">
        <f>EC_projects_original!B412</f>
        <v>Noord en Midden Limburg</v>
      </c>
      <c r="C412" t="str">
        <f>EC_projects_original!C412</f>
        <v>Nederweert</v>
      </c>
      <c r="D412" t="str" cm="1">
        <f t="array" ref="D412">_xlfn.IFNA(INDEX(municipalities!B:B, MATCH(EC_projects!C412,municipalities!C:C,0),0),"unknown")</f>
        <v>GM0946</v>
      </c>
      <c r="E412" t="str">
        <f>EC_projects_original!D412</f>
        <v>Greencrowd</v>
      </c>
      <c r="F412" t="str">
        <f>EC_projects_original!E412</f>
        <v>Greencrowd/  Manege De Kraal</v>
      </c>
      <c r="G412" t="str">
        <f>EC_projects_original!G412</f>
        <v>realized</v>
      </c>
      <c r="H412">
        <f>EC_projects_original!H412</f>
        <v>2019</v>
      </c>
      <c r="I412" t="str">
        <f>EC_projects_original!I412</f>
        <v>PV</v>
      </c>
      <c r="J412" t="str">
        <f>EC_projects_original!J412</f>
        <v>rooftop</v>
      </c>
      <c r="K412" t="str">
        <f>EC_projects_original!K412</f>
        <v>participatie/ crowdfunding</v>
      </c>
      <c r="L412" t="str">
        <f>EC_projects_original!L412</f>
        <v>crowdfunding</v>
      </c>
      <c r="M412">
        <f>EC_projects_original!P412</f>
        <v>553</v>
      </c>
      <c r="N412">
        <f>EC_projects_original!R412</f>
        <v>0</v>
      </c>
    </row>
    <row r="413" spans="1:14" x14ac:dyDescent="0.25">
      <c r="A413" t="str">
        <f>EC_projects_original!A413</f>
        <v>Limburg</v>
      </c>
      <c r="B413" t="str">
        <f>EC_projects_original!B413</f>
        <v>Noord en Midden Limburg</v>
      </c>
      <c r="C413" t="str">
        <f>EC_projects_original!C413</f>
        <v>Nederweert</v>
      </c>
      <c r="D413" t="str" cm="1">
        <f t="array" ref="D413">_xlfn.IFNA(INDEX(municipalities!B:B, MATCH(EC_projects!C413,municipalities!C:C,0),0),"unknown")</f>
        <v>GM0946</v>
      </c>
      <c r="E413" t="str">
        <f>EC_projects_original!D413</f>
        <v>Nederweert-Eind</v>
      </c>
      <c r="F413" t="str">
        <f>EC_projects_original!E413</f>
        <v>NEWECOOP/ zonnedak De Winhoeve</v>
      </c>
      <c r="G413" t="str">
        <f>EC_projects_original!G413</f>
        <v>realized</v>
      </c>
      <c r="H413">
        <f>EC_projects_original!H413</f>
        <v>2019</v>
      </c>
      <c r="I413" t="str">
        <f>EC_projects_original!I413</f>
        <v>PV</v>
      </c>
      <c r="J413" t="str">
        <f>EC_projects_original!J413</f>
        <v>rooftop</v>
      </c>
      <c r="K413" t="str">
        <f>EC_projects_original!K413</f>
        <v>lokale coöperatie</v>
      </c>
      <c r="L413" t="str">
        <f>EC_projects_original!L413</f>
        <v>Nederweerter Energiecoöperatie (NEWECOOP)</v>
      </c>
      <c r="M413">
        <f>EC_projects_original!P413</f>
        <v>115.99999999999999</v>
      </c>
      <c r="N413">
        <f>EC_projects_original!R413</f>
        <v>1</v>
      </c>
    </row>
    <row r="414" spans="1:14" x14ac:dyDescent="0.25">
      <c r="A414" t="str">
        <f>EC_projects_original!A414</f>
        <v>Limburg</v>
      </c>
      <c r="B414" t="str">
        <f>EC_projects_original!B414</f>
        <v>Noord en Midden Limburg</v>
      </c>
      <c r="C414" t="str">
        <f>EC_projects_original!C414</f>
        <v>Peel en Maas</v>
      </c>
      <c r="D414" t="str" cm="1">
        <f t="array" ref="D414">_xlfn.IFNA(INDEX(municipalities!B:B, MATCH(EC_projects!C414,municipalities!C:C,0),0),"unknown")</f>
        <v>GM1894</v>
      </c>
      <c r="E414" t="str">
        <f>EC_projects_original!D414</f>
        <v>Peel</v>
      </c>
      <c r="F414" t="str">
        <f>EC_projects_original!E414</f>
        <v>PeelEnergie&amp;LeudalEnergie/ Zon voor Asbest meerdere daken (advies)</v>
      </c>
      <c r="G414" t="str">
        <f>EC_projects_original!G414</f>
        <v>realized</v>
      </c>
      <c r="H414">
        <f>EC_projects_original!H414</f>
        <v>2019</v>
      </c>
      <c r="I414" t="str">
        <f>EC_projects_original!I414</f>
        <v>PV</v>
      </c>
      <c r="J414" t="str">
        <f>EC_projects_original!J414</f>
        <v>rooftop</v>
      </c>
      <c r="K414" t="str">
        <f>EC_projects_original!K414</f>
        <v>lokale coöperatie</v>
      </c>
      <c r="L414" t="str">
        <f>EC_projects_original!L414</f>
        <v>Peel Energie</v>
      </c>
      <c r="M414">
        <f>EC_projects_original!P414</f>
        <v>0</v>
      </c>
      <c r="N414">
        <f>EC_projects_original!R414</f>
        <v>0</v>
      </c>
    </row>
    <row r="415" spans="1:14" x14ac:dyDescent="0.25">
      <c r="A415" t="str">
        <f>EC_projects_original!A415</f>
        <v>Limburg</v>
      </c>
      <c r="B415" t="str">
        <f>EC_projects_original!B415</f>
        <v>Noord en Midden Limburg</v>
      </c>
      <c r="C415" t="str">
        <f>EC_projects_original!C415</f>
        <v>Peel en Maas</v>
      </c>
      <c r="D415" t="str" cm="1">
        <f t="array" ref="D415">_xlfn.IFNA(INDEX(municipalities!B:B, MATCH(EC_projects!C415,municipalities!C:C,0),0),"unknown")</f>
        <v>GM1894</v>
      </c>
      <c r="E415" t="str">
        <f>EC_projects_original!D415</f>
        <v>Peel</v>
      </c>
      <c r="F415" t="str">
        <f>EC_projects_original!E415</f>
        <v>PeelEnergie/ zonnepanelen particulieren (met Greencrowd)</v>
      </c>
      <c r="G415" t="str">
        <f>EC_projects_original!G415</f>
        <v>realized</v>
      </c>
      <c r="H415">
        <f>EC_projects_original!H415</f>
        <v>2016</v>
      </c>
      <c r="I415" t="str">
        <f>EC_projects_original!I415</f>
        <v>PV</v>
      </c>
      <c r="J415" t="str">
        <f>EC_projects_original!J415</f>
        <v>rooftop</v>
      </c>
      <c r="K415" t="str">
        <f>EC_projects_original!K415</f>
        <v>lokale coöperatie</v>
      </c>
      <c r="L415" t="str">
        <f>EC_projects_original!L415</f>
        <v>Peel Energie</v>
      </c>
      <c r="M415">
        <f>EC_projects_original!P415</f>
        <v>31</v>
      </c>
      <c r="N415">
        <f>EC_projects_original!R415</f>
        <v>0</v>
      </c>
    </row>
    <row r="416" spans="1:14" x14ac:dyDescent="0.25">
      <c r="A416" t="str">
        <f>EC_projects_original!A416</f>
        <v>Limburg</v>
      </c>
      <c r="B416" t="str">
        <f>EC_projects_original!B416</f>
        <v>Noord en Midden Limburg</v>
      </c>
      <c r="C416" t="str">
        <f>EC_projects_original!C416</f>
        <v>Roerdalen</v>
      </c>
      <c r="D416" t="str" cm="1">
        <f t="array" ref="D416">_xlfn.IFNA(INDEX(municipalities!B:B, MATCH(EC_projects!C416,municipalities!C:C,0),0),"unknown")</f>
        <v>GM1669</v>
      </c>
      <c r="E416" t="str">
        <f>EC_projects_original!D416</f>
        <v>St. Odiliënberg</v>
      </c>
      <c r="F416" t="str">
        <f>EC_projects_original!E416</f>
        <v>Roerdalen/ zonnedak De Roerparel</v>
      </c>
      <c r="G416" t="str">
        <f>EC_projects_original!G416</f>
        <v>realized</v>
      </c>
      <c r="H416">
        <f>EC_projects_original!H416</f>
        <v>2019</v>
      </c>
      <c r="I416" t="str">
        <f>EC_projects_original!I416</f>
        <v>PV</v>
      </c>
      <c r="J416" t="str">
        <f>EC_projects_original!J416</f>
        <v>rooftop</v>
      </c>
      <c r="K416" t="str">
        <f>EC_projects_original!K416</f>
        <v>lokale coöperatie</v>
      </c>
      <c r="L416" t="str">
        <f>EC_projects_original!L416</f>
        <v xml:space="preserve">Duurzaam Roerdalen </v>
      </c>
      <c r="M416">
        <f>EC_projects_original!P416</f>
        <v>56.999999999999993</v>
      </c>
      <c r="N416">
        <f>EC_projects_original!R416</f>
        <v>1</v>
      </c>
    </row>
    <row r="417" spans="1:14" x14ac:dyDescent="0.25">
      <c r="A417" t="str">
        <f>EC_projects_original!A417</f>
        <v>Limburg</v>
      </c>
      <c r="B417" t="str">
        <f>EC_projects_original!B417</f>
        <v>Noord en Midden Limburg</v>
      </c>
      <c r="C417" t="str">
        <f>EC_projects_original!C417</f>
        <v>Roermond</v>
      </c>
      <c r="D417" t="str" cm="1">
        <f t="array" ref="D417">_xlfn.IFNA(INDEX(municipalities!B:B, MATCH(EC_projects!C417,municipalities!C:C,0),0),"unknown")</f>
        <v>GM0957</v>
      </c>
      <c r="E417" t="str">
        <f>EC_projects_original!D417</f>
        <v>Herten</v>
      </c>
      <c r="F417" t="str">
        <f>EC_projects_original!E417</f>
        <v>RoerOmEnergie/ zonneRoos Sporthal Herteheym</v>
      </c>
      <c r="G417" t="str">
        <f>EC_projects_original!G417</f>
        <v>realized</v>
      </c>
      <c r="H417">
        <f>EC_projects_original!H417</f>
        <v>2022</v>
      </c>
      <c r="I417" t="str">
        <f>EC_projects_original!I417</f>
        <v>PV</v>
      </c>
      <c r="J417" t="str">
        <f>EC_projects_original!J417</f>
        <v>rooftop</v>
      </c>
      <c r="K417" t="str">
        <f>EC_projects_original!K417</f>
        <v>lokale coöperatie</v>
      </c>
      <c r="L417" t="str">
        <f>EC_projects_original!L417</f>
        <v>RoerOM Energie</v>
      </c>
      <c r="M417">
        <f>EC_projects_original!P417</f>
        <v>260</v>
      </c>
      <c r="N417">
        <f>EC_projects_original!R417</f>
        <v>1</v>
      </c>
    </row>
    <row r="418" spans="1:14" x14ac:dyDescent="0.25">
      <c r="A418" t="str">
        <f>EC_projects_original!A418</f>
        <v>Limburg</v>
      </c>
      <c r="B418" t="str">
        <f>EC_projects_original!B418</f>
        <v>Noord en Midden Limburg</v>
      </c>
      <c r="C418" t="str">
        <f>EC_projects_original!C418</f>
        <v>Roermond</v>
      </c>
      <c r="D418" t="str" cm="1">
        <f t="array" ref="D418">_xlfn.IFNA(INDEX(municipalities!B:B, MATCH(EC_projects!C418,municipalities!C:C,0),0),"unknown")</f>
        <v>GM0957</v>
      </c>
      <c r="E418">
        <f>EC_projects_original!D418</f>
        <v>0</v>
      </c>
      <c r="F418" t="str">
        <f>EC_projects_original!E418</f>
        <v>VvE Neelderhof</v>
      </c>
      <c r="G418" t="str">
        <f>EC_projects_original!G418</f>
        <v>realized</v>
      </c>
      <c r="H418">
        <f>EC_projects_original!H418</f>
        <v>2023</v>
      </c>
      <c r="I418" t="str">
        <f>EC_projects_original!I418</f>
        <v>PV</v>
      </c>
      <c r="J418" t="str">
        <f>EC_projects_original!J418</f>
        <v>rooftop</v>
      </c>
      <c r="K418" t="str">
        <f>EC_projects_original!K418</f>
        <v>VVE-coöperatie</v>
      </c>
      <c r="L418" t="str">
        <f>EC_projects_original!L418</f>
        <v>VVE divers</v>
      </c>
      <c r="M418">
        <f>EC_projects_original!P418</f>
        <v>29.2</v>
      </c>
      <c r="N418">
        <f>EC_projects_original!R418</f>
        <v>1</v>
      </c>
    </row>
    <row r="419" spans="1:14" x14ac:dyDescent="0.25">
      <c r="A419" t="str">
        <f>EC_projects_original!A419</f>
        <v>Limburg</v>
      </c>
      <c r="B419" t="str">
        <f>EC_projects_original!B419</f>
        <v>Zuid-Limburg</v>
      </c>
      <c r="C419" t="str">
        <f>EC_projects_original!C419</f>
        <v>Sittard-Geleen</v>
      </c>
      <c r="D419" t="str" cm="1">
        <f t="array" ref="D419">_xlfn.IFNA(INDEX(municipalities!B:B, MATCH(EC_projects!C419,municipalities!C:C,0),0),"unknown")</f>
        <v>GM1883</v>
      </c>
      <c r="E419">
        <f>EC_projects_original!D419</f>
        <v>0</v>
      </c>
      <c r="F419" t="str">
        <f>EC_projects_original!E419</f>
        <v>DuurzaamSittard/ zonnedak 1 De Linde</v>
      </c>
      <c r="G419" t="str">
        <f>EC_projects_original!G419</f>
        <v>realized</v>
      </c>
      <c r="H419">
        <f>EC_projects_original!H419</f>
        <v>2019</v>
      </c>
      <c r="I419" t="str">
        <f>EC_projects_original!I419</f>
        <v>PV</v>
      </c>
      <c r="J419" t="str">
        <f>EC_projects_original!J419</f>
        <v>rooftop</v>
      </c>
      <c r="K419" t="str">
        <f>EC_projects_original!K419</f>
        <v>lokale coöperatie</v>
      </c>
      <c r="L419" t="str">
        <f>EC_projects_original!L419</f>
        <v>DuurzaamSittard</v>
      </c>
      <c r="M419">
        <f>EC_projects_original!P419</f>
        <v>130.5</v>
      </c>
      <c r="N419">
        <f>EC_projects_original!R419</f>
        <v>1</v>
      </c>
    </row>
    <row r="420" spans="1:14" x14ac:dyDescent="0.25">
      <c r="A420" t="str">
        <f>EC_projects_original!A420</f>
        <v>Limburg</v>
      </c>
      <c r="B420" t="str">
        <f>EC_projects_original!B420</f>
        <v>Zuid-Limburg</v>
      </c>
      <c r="C420" t="str">
        <f>EC_projects_original!C420</f>
        <v>Sittard-Geleen</v>
      </c>
      <c r="D420" t="str" cm="1">
        <f t="array" ref="D420">_xlfn.IFNA(INDEX(municipalities!B:B, MATCH(EC_projects!C420,municipalities!C:C,0),0),"unknown")</f>
        <v>GM1883</v>
      </c>
      <c r="E420">
        <f>EC_projects_original!D420</f>
        <v>0</v>
      </c>
      <c r="F420" t="str">
        <f>EC_projects_original!E420</f>
        <v>DuurzaamSittard/ zonnedak 2  Meures</v>
      </c>
      <c r="G420" t="str">
        <f>EC_projects_original!G420</f>
        <v>realized</v>
      </c>
      <c r="H420">
        <f>EC_projects_original!H420</f>
        <v>2020</v>
      </c>
      <c r="I420" t="str">
        <f>EC_projects_original!I420</f>
        <v>PV</v>
      </c>
      <c r="J420" t="str">
        <f>EC_projects_original!J420</f>
        <v>rooftop</v>
      </c>
      <c r="K420" t="str">
        <f>EC_projects_original!K420</f>
        <v>lokale coöperatie</v>
      </c>
      <c r="L420" t="str">
        <f>EC_projects_original!L420</f>
        <v>DuurzaamSittard</v>
      </c>
      <c r="M420">
        <f>EC_projects_original!P420</f>
        <v>92.784999999999997</v>
      </c>
      <c r="N420">
        <f>EC_projects_original!R420</f>
        <v>1</v>
      </c>
    </row>
    <row r="421" spans="1:14" x14ac:dyDescent="0.25">
      <c r="A421" t="str">
        <f>EC_projects_original!A421</f>
        <v>Limburg</v>
      </c>
      <c r="B421" t="str">
        <f>EC_projects_original!B421</f>
        <v>Zuid-Limburg</v>
      </c>
      <c r="C421" t="str">
        <f>EC_projects_original!C421</f>
        <v>Sittard-Geleen</v>
      </c>
      <c r="D421" t="str" cm="1">
        <f t="array" ref="D421">_xlfn.IFNA(INDEX(municipalities!B:B, MATCH(EC_projects!C421,municipalities!C:C,0),0),"unknown")</f>
        <v>GM1883</v>
      </c>
      <c r="E421">
        <f>EC_projects_original!D421</f>
        <v>0</v>
      </c>
      <c r="F421" t="str">
        <f>EC_projects_original!E421</f>
        <v>DuurzaamSittard/ zonnedak 3 BMM Groen</v>
      </c>
      <c r="G421" t="str">
        <f>EC_projects_original!G421</f>
        <v>realized</v>
      </c>
      <c r="H421">
        <f>EC_projects_original!H421</f>
        <v>2021</v>
      </c>
      <c r="I421" t="str">
        <f>EC_projects_original!I421</f>
        <v>PV</v>
      </c>
      <c r="J421" t="str">
        <f>EC_projects_original!J421</f>
        <v>rooftop</v>
      </c>
      <c r="K421" t="str">
        <f>EC_projects_original!K421</f>
        <v>lokale coöperatie</v>
      </c>
      <c r="L421" t="str">
        <f>EC_projects_original!L421</f>
        <v>DuurzaamSittard</v>
      </c>
      <c r="M421">
        <f>EC_projects_original!P421</f>
        <v>67.5</v>
      </c>
      <c r="N421">
        <f>EC_projects_original!R421</f>
        <v>1</v>
      </c>
    </row>
    <row r="422" spans="1:14" x14ac:dyDescent="0.25">
      <c r="A422" t="str">
        <f>EC_projects_original!A422</f>
        <v>Limburg</v>
      </c>
      <c r="B422" t="str">
        <f>EC_projects_original!B422</f>
        <v>Noord en Midden Limburg</v>
      </c>
      <c r="C422" t="str">
        <f>EC_projects_original!C422</f>
        <v>Venray</v>
      </c>
      <c r="D422" t="str" cm="1">
        <f t="array" ref="D422">_xlfn.IFNA(INDEX(municipalities!B:B, MATCH(EC_projects!C422,municipalities!C:C,0),0),"unknown")</f>
        <v>GM0984</v>
      </c>
      <c r="E422" t="str">
        <f>EC_projects_original!D422</f>
        <v>Oostrom</v>
      </c>
      <c r="F422" t="str">
        <f>EC_projects_original!E422</f>
        <v>Beepower/ Zonnedak VoordeZon Oostrom</v>
      </c>
      <c r="G422" t="str">
        <f>EC_projects_original!G422</f>
        <v>realized</v>
      </c>
      <c r="H422">
        <f>EC_projects_original!H422</f>
        <v>2021</v>
      </c>
      <c r="I422" t="str">
        <f>EC_projects_original!I422</f>
        <v>PV</v>
      </c>
      <c r="J422" t="str">
        <f>EC_projects_original!J422</f>
        <v>rooftop</v>
      </c>
      <c r="K422" t="str">
        <f>EC_projects_original!K422</f>
        <v>lokale coöperatie</v>
      </c>
      <c r="L422" t="str">
        <f>EC_projects_original!L422</f>
        <v>BeePower/ Voordezon</v>
      </c>
      <c r="M422">
        <f>EC_projects_original!P422</f>
        <v>97.99</v>
      </c>
      <c r="N422">
        <f>EC_projects_original!R422</f>
        <v>1</v>
      </c>
    </row>
    <row r="423" spans="1:14" x14ac:dyDescent="0.25">
      <c r="A423" t="str">
        <f>EC_projects_original!A423</f>
        <v>Limburg</v>
      </c>
      <c r="B423" t="str">
        <f>EC_projects_original!B423</f>
        <v>Noord en Midden Limburg</v>
      </c>
      <c r="C423" t="str">
        <f>EC_projects_original!C423</f>
        <v>Weert</v>
      </c>
      <c r="D423" t="str" cm="1">
        <f t="array" ref="D423">_xlfn.IFNA(INDEX(municipalities!B:B, MATCH(EC_projects!C423,municipalities!C:C,0),0),"unknown")</f>
        <v>GM0988</v>
      </c>
      <c r="E423" t="str">
        <f>EC_projects_original!D423</f>
        <v>Weert</v>
      </c>
      <c r="F423" t="str">
        <f>EC_projects_original!E423</f>
        <v>WeertEnergie/ Sociaal project Zonnedak Nering Bögel voor minima</v>
      </c>
      <c r="G423" t="str">
        <f>EC_projects_original!G423</f>
        <v>realized</v>
      </c>
      <c r="H423">
        <f>EC_projects_original!H423</f>
        <v>2020</v>
      </c>
      <c r="I423" t="str">
        <f>EC_projects_original!I423</f>
        <v>PV</v>
      </c>
      <c r="J423" t="str">
        <f>EC_projects_original!J423</f>
        <v>rooftop</v>
      </c>
      <c r="K423" t="str">
        <f>EC_projects_original!K423</f>
        <v>lokale coöperatie</v>
      </c>
      <c r="L423" t="str">
        <f>EC_projects_original!L423</f>
        <v>WeertEnergie</v>
      </c>
      <c r="M423">
        <f>EC_projects_original!P423</f>
        <v>237.6</v>
      </c>
      <c r="N423">
        <f>EC_projects_original!R423</f>
        <v>1</v>
      </c>
    </row>
    <row r="424" spans="1:14" x14ac:dyDescent="0.25">
      <c r="A424" t="str">
        <f>EC_projects_original!A424</f>
        <v>Limburg</v>
      </c>
      <c r="B424" t="str">
        <f>EC_projects_original!B424</f>
        <v>Noord en Midden Limburg</v>
      </c>
      <c r="C424" t="str">
        <f>EC_projects_original!C424</f>
        <v>Weert</v>
      </c>
      <c r="D424" t="str" cm="1">
        <f t="array" ref="D424">_xlfn.IFNA(INDEX(municipalities!B:B, MATCH(EC_projects!C424,municipalities!C:C,0),0),"unknown")</f>
        <v>GM0988</v>
      </c>
      <c r="E424" t="str">
        <f>EC_projects_original!D424</f>
        <v>Laar</v>
      </c>
      <c r="F424" t="str">
        <f>EC_projects_original!E424</f>
        <v>WeertEnergie/ zonnedak Wijen Postcoderoos op Laar</v>
      </c>
      <c r="G424" t="str">
        <f>EC_projects_original!G424</f>
        <v>realized</v>
      </c>
      <c r="H424">
        <f>EC_projects_original!H424</f>
        <v>2020</v>
      </c>
      <c r="I424" t="str">
        <f>EC_projects_original!I424</f>
        <v>PV</v>
      </c>
      <c r="J424" t="str">
        <f>EC_projects_original!J424</f>
        <v>rooftop</v>
      </c>
      <c r="K424" t="str">
        <f>EC_projects_original!K424</f>
        <v>lokale coöperatie</v>
      </c>
      <c r="L424" t="str">
        <f>EC_projects_original!L424</f>
        <v>WeertEnergie</v>
      </c>
      <c r="M424">
        <f>EC_projects_original!P424</f>
        <v>160.80000000000001</v>
      </c>
      <c r="N424">
        <f>EC_projects_original!R424</f>
        <v>1</v>
      </c>
    </row>
    <row r="425" spans="1:14" x14ac:dyDescent="0.25">
      <c r="A425" t="str">
        <f>EC_projects_original!A425</f>
        <v>Limburg</v>
      </c>
      <c r="B425" t="str">
        <f>EC_projects_original!B425</f>
        <v>Noord en Midden Limburg</v>
      </c>
      <c r="C425" t="str">
        <f>EC_projects_original!C425</f>
        <v>Weert</v>
      </c>
      <c r="D425" t="str" cm="1">
        <f t="array" ref="D425">_xlfn.IFNA(INDEX(municipalities!B:B, MATCH(EC_projects!C425,municipalities!C:C,0),0),"unknown")</f>
        <v>GM0988</v>
      </c>
      <c r="E425" t="str">
        <f>EC_projects_original!D425</f>
        <v>Weert</v>
      </c>
      <c r="F425" t="str">
        <f>EC_projects_original!E425</f>
        <v>WeertEnergie/ zonnepark Altweerterheide (schuren fam. Thissen)</v>
      </c>
      <c r="G425" t="str">
        <f>EC_projects_original!G425</f>
        <v>realized</v>
      </c>
      <c r="H425">
        <f>EC_projects_original!H425</f>
        <v>2018</v>
      </c>
      <c r="I425" t="str">
        <f>EC_projects_original!I425</f>
        <v>PV</v>
      </c>
      <c r="J425" t="str">
        <f>EC_projects_original!J425</f>
        <v>rooftop</v>
      </c>
      <c r="K425" t="str">
        <f>EC_projects_original!K425</f>
        <v>lokale coöperatie</v>
      </c>
      <c r="L425" t="str">
        <f>EC_projects_original!L425</f>
        <v>WeertEnergie</v>
      </c>
      <c r="M425">
        <f>EC_projects_original!P425</f>
        <v>812.5</v>
      </c>
      <c r="N425">
        <f>EC_projects_original!R425</f>
        <v>1</v>
      </c>
    </row>
    <row r="426" spans="1:14" x14ac:dyDescent="0.25">
      <c r="A426" t="str">
        <f>EC_projects_original!A426</f>
        <v>Noord-Brabant</v>
      </c>
      <c r="B426" t="str">
        <f>EC_projects_original!B426</f>
        <v>West Brabant</v>
      </c>
      <c r="C426" t="str">
        <f>EC_projects_original!C426</f>
        <v>Altena</v>
      </c>
      <c r="D426" t="str" cm="1">
        <f t="array" ref="D426">_xlfn.IFNA(INDEX(municipalities!B:B, MATCH(EC_projects!C426,municipalities!C:C,0),0),"unknown")</f>
        <v>GM1959</v>
      </c>
      <c r="E426">
        <f>EC_projects_original!D426</f>
        <v>0</v>
      </c>
      <c r="F426" t="str">
        <f>EC_projects_original!E426</f>
        <v>Altena Nieuwe Energie/ Energie van de Boer II</v>
      </c>
      <c r="G426" t="str">
        <f>EC_projects_original!G426</f>
        <v>realized</v>
      </c>
      <c r="H426">
        <f>EC_projects_original!H426</f>
        <v>2021</v>
      </c>
      <c r="I426" t="str">
        <f>EC_projects_original!I426</f>
        <v>PV</v>
      </c>
      <c r="J426" t="str">
        <f>EC_projects_original!J426</f>
        <v>rooftop</v>
      </c>
      <c r="K426" t="str">
        <f>EC_projects_original!K426</f>
        <v>lokale coöperatie</v>
      </c>
      <c r="L426" t="str">
        <f>EC_projects_original!L426</f>
        <v>Altena Nieuwe Energie</v>
      </c>
      <c r="M426">
        <f>EC_projects_original!P426</f>
        <v>75</v>
      </c>
      <c r="N426">
        <f>EC_projects_original!R426</f>
        <v>1</v>
      </c>
    </row>
    <row r="427" spans="1:14" x14ac:dyDescent="0.25">
      <c r="A427" t="str">
        <f>EC_projects_original!A427</f>
        <v>Noord-Brabant</v>
      </c>
      <c r="B427" t="str">
        <f>EC_projects_original!B427</f>
        <v>West Brabant</v>
      </c>
      <c r="C427" t="str">
        <f>EC_projects_original!C427</f>
        <v>Altena</v>
      </c>
      <c r="D427" t="str" cm="1">
        <f t="array" ref="D427">_xlfn.IFNA(INDEX(municipalities!B:B, MATCH(EC_projects!C427,municipalities!C:C,0),0),"unknown")</f>
        <v>GM1959</v>
      </c>
      <c r="E427" t="str">
        <f>EC_projects_original!D427</f>
        <v>Sleeuwijk</v>
      </c>
      <c r="F427" t="str">
        <f>EC_projects_original!E427</f>
        <v>Altena Nieuwe Energie/ zonnedak 't Rondeel</v>
      </c>
      <c r="G427" t="str">
        <f>EC_projects_original!G427</f>
        <v>realized</v>
      </c>
      <c r="H427">
        <f>EC_projects_original!H427</f>
        <v>2023</v>
      </c>
      <c r="I427" t="str">
        <f>EC_projects_original!I427</f>
        <v>PV</v>
      </c>
      <c r="J427" t="str">
        <f>EC_projects_original!J427</f>
        <v>rooftop</v>
      </c>
      <c r="K427" t="str">
        <f>EC_projects_original!K427</f>
        <v>lokale coöperatie</v>
      </c>
      <c r="L427" t="str">
        <f>EC_projects_original!L427</f>
        <v>Altena Nieuwe Energie</v>
      </c>
      <c r="M427">
        <f>EC_projects_original!P427</f>
        <v>100</v>
      </c>
      <c r="N427">
        <f>EC_projects_original!R427</f>
        <v>1</v>
      </c>
    </row>
    <row r="428" spans="1:14" x14ac:dyDescent="0.25">
      <c r="A428" t="str">
        <f>EC_projects_original!A428</f>
        <v>Noord-Brabant</v>
      </c>
      <c r="B428" t="str">
        <f>EC_projects_original!B428</f>
        <v>West Brabant</v>
      </c>
      <c r="C428" t="str">
        <f>EC_projects_original!C428</f>
        <v>Altena</v>
      </c>
      <c r="D428" t="str" cm="1">
        <f t="array" ref="D428">_xlfn.IFNA(INDEX(municipalities!B:B, MATCH(EC_projects!C428,municipalities!C:C,0),0),"unknown")</f>
        <v>GM1959</v>
      </c>
      <c r="E428" t="str">
        <f>EC_projects_original!D428</f>
        <v>Hank</v>
      </c>
      <c r="F428" t="str">
        <f>EC_projects_original!E428</f>
        <v>Altena Nieuwe Energie/ZonSamen Energie van de Boer Hank (1e tranche)</v>
      </c>
      <c r="G428" t="str">
        <f>EC_projects_original!G428</f>
        <v>realized</v>
      </c>
      <c r="H428">
        <f>EC_projects_original!H428</f>
        <v>2018</v>
      </c>
      <c r="I428" t="str">
        <f>EC_projects_original!I428</f>
        <v>PV</v>
      </c>
      <c r="J428" t="str">
        <f>EC_projects_original!J428</f>
        <v>rooftop</v>
      </c>
      <c r="K428" t="str">
        <f>EC_projects_original!K428</f>
        <v>lokale coöperatie</v>
      </c>
      <c r="L428" t="str">
        <f>EC_projects_original!L428</f>
        <v>Altena Nieuwe Energie</v>
      </c>
      <c r="M428">
        <f>EC_projects_original!P428</f>
        <v>68.75</v>
      </c>
      <c r="N428">
        <f>EC_projects_original!R428</f>
        <v>1</v>
      </c>
    </row>
    <row r="429" spans="1:14" x14ac:dyDescent="0.25">
      <c r="A429" t="str">
        <f>EC_projects_original!A429</f>
        <v>Noord-Brabant</v>
      </c>
      <c r="B429" t="str">
        <f>EC_projects_original!B429</f>
        <v>West Brabant</v>
      </c>
      <c r="C429" t="str">
        <f>EC_projects_original!C429</f>
        <v>Altena</v>
      </c>
      <c r="D429" t="str" cm="1">
        <f t="array" ref="D429">_xlfn.IFNA(INDEX(municipalities!B:B, MATCH(EC_projects!C429,municipalities!C:C,0),0),"unknown")</f>
        <v>GM1959</v>
      </c>
      <c r="E429" t="str">
        <f>EC_projects_original!D429</f>
        <v>Hank</v>
      </c>
      <c r="F429" t="str">
        <f>EC_projects_original!E429</f>
        <v>Altena Nieuwe Energie/ZonSamen Energie van de Boer Hank (2e tranche)</v>
      </c>
      <c r="G429" t="str">
        <f>EC_projects_original!G429</f>
        <v>realized</v>
      </c>
      <c r="H429">
        <f>EC_projects_original!H429</f>
        <v>2020</v>
      </c>
      <c r="I429" t="str">
        <f>EC_projects_original!I429</f>
        <v>PV</v>
      </c>
      <c r="J429" t="str">
        <f>EC_projects_original!J429</f>
        <v>rooftop</v>
      </c>
      <c r="K429" t="str">
        <f>EC_projects_original!K429</f>
        <v>lokale coöperatie</v>
      </c>
      <c r="L429" t="str">
        <f>EC_projects_original!L429</f>
        <v>Altena Nieuwe Energie</v>
      </c>
      <c r="M429">
        <f>EC_projects_original!P429</f>
        <v>27.500000000000004</v>
      </c>
      <c r="N429">
        <f>EC_projects_original!R429</f>
        <v>1</v>
      </c>
    </row>
    <row r="430" spans="1:14" x14ac:dyDescent="0.25">
      <c r="A430" t="str">
        <f>EC_projects_original!A430</f>
        <v>Noord-Brabant</v>
      </c>
      <c r="B430" t="str">
        <f>EC_projects_original!B430</f>
        <v>West Brabant</v>
      </c>
      <c r="C430" t="str">
        <f>EC_projects_original!C430</f>
        <v>Altena</v>
      </c>
      <c r="D430" t="str" cm="1">
        <f t="array" ref="D430">_xlfn.IFNA(INDEX(municipalities!B:B, MATCH(EC_projects!C430,municipalities!C:C,0),0),"unknown")</f>
        <v>GM1959</v>
      </c>
      <c r="E430" t="str">
        <f>EC_projects_original!D430</f>
        <v>Sleeuwijk</v>
      </c>
      <c r="F430" t="str">
        <f>EC_projects_original!E430</f>
        <v>Greencrowd/ Zonnedak de Boef</v>
      </c>
      <c r="G430" t="str">
        <f>EC_projects_original!G430</f>
        <v>realized</v>
      </c>
      <c r="H430">
        <f>EC_projects_original!H430</f>
        <v>2019</v>
      </c>
      <c r="I430" t="str">
        <f>EC_projects_original!I430</f>
        <v>PV</v>
      </c>
      <c r="J430" t="str">
        <f>EC_projects_original!J430</f>
        <v>rooftop</v>
      </c>
      <c r="K430" t="str">
        <f>EC_projects_original!K430</f>
        <v>participatie/ crowdfunding</v>
      </c>
      <c r="L430" t="str">
        <f>EC_projects_original!L430</f>
        <v>crowdfunding</v>
      </c>
      <c r="M430">
        <f>EC_projects_original!P430</f>
        <v>620</v>
      </c>
      <c r="N430">
        <f>EC_projects_original!R430</f>
        <v>0</v>
      </c>
    </row>
    <row r="431" spans="1:14" x14ac:dyDescent="0.25">
      <c r="A431" t="str">
        <f>EC_projects_original!A431</f>
        <v>Noord-Brabant</v>
      </c>
      <c r="B431" t="str">
        <f>EC_projects_original!B431</f>
        <v>Metropoolregio Eindhoven</v>
      </c>
      <c r="C431" t="str">
        <f>EC_projects_original!C431</f>
        <v>Bergeijk</v>
      </c>
      <c r="D431" t="str" cm="1">
        <f t="array" ref="D431">_xlfn.IFNA(INDEX(municipalities!B:B, MATCH(EC_projects!C431,municipalities!C:C,0),0),"unknown")</f>
        <v>GM1724</v>
      </c>
      <c r="E431" t="str">
        <f>EC_projects_original!D431</f>
        <v>Westerhoven</v>
      </c>
      <c r="F431" t="str">
        <f>EC_projects_original!E431</f>
        <v>KempenEnergie/ De Braambos</v>
      </c>
      <c r="G431" t="str">
        <f>EC_projects_original!G431</f>
        <v>realized</v>
      </c>
      <c r="H431">
        <f>EC_projects_original!H431</f>
        <v>2020</v>
      </c>
      <c r="I431" t="str">
        <f>EC_projects_original!I431</f>
        <v>PV</v>
      </c>
      <c r="J431" t="str">
        <f>EC_projects_original!J431</f>
        <v>rooftop</v>
      </c>
      <c r="K431" t="str">
        <f>EC_projects_original!K431</f>
        <v>lokale coöperatie</v>
      </c>
      <c r="L431" t="str">
        <f>EC_projects_original!L431</f>
        <v>KempenEnergie</v>
      </c>
      <c r="M431">
        <f>EC_projects_original!P431</f>
        <v>72.849999999999994</v>
      </c>
      <c r="N431">
        <f>EC_projects_original!R431</f>
        <v>1</v>
      </c>
    </row>
    <row r="432" spans="1:14" x14ac:dyDescent="0.25">
      <c r="A432" t="str">
        <f>EC_projects_original!A432</f>
        <v>Noord-Brabant</v>
      </c>
      <c r="B432" t="str">
        <f>EC_projects_original!B432</f>
        <v>West Brabant</v>
      </c>
      <c r="C432" t="str">
        <f>EC_projects_original!C432</f>
        <v>Bergen op Zoom</v>
      </c>
      <c r="D432" t="str" cm="1">
        <f t="array" ref="D432">_xlfn.IFNA(INDEX(municipalities!B:B, MATCH(EC_projects!C432,municipalities!C:C,0),0),"unknown")</f>
        <v>GM0748</v>
      </c>
      <c r="E432">
        <f>EC_projects_original!D432</f>
        <v>0</v>
      </c>
      <c r="F432" t="str">
        <f>EC_projects_original!E432</f>
        <v>ECB BergenopZon/ zonnedak Gemeentewerf 1</v>
      </c>
      <c r="G432" t="str">
        <f>EC_projects_original!G432</f>
        <v>realized</v>
      </c>
      <c r="H432">
        <f>EC_projects_original!H432</f>
        <v>2019</v>
      </c>
      <c r="I432" t="str">
        <f>EC_projects_original!I432</f>
        <v>PV</v>
      </c>
      <c r="J432" t="str">
        <f>EC_projects_original!J432</f>
        <v>rooftop</v>
      </c>
      <c r="K432" t="str">
        <f>EC_projects_original!K432</f>
        <v>lokale coöperatie</v>
      </c>
      <c r="L432" t="str">
        <f>EC_projects_original!L432</f>
        <v>ECB Bergen op Zon</v>
      </c>
      <c r="M432">
        <f>EC_projects_original!P432</f>
        <v>185.76000000000002</v>
      </c>
      <c r="N432">
        <f>EC_projects_original!R432</f>
        <v>1</v>
      </c>
    </row>
    <row r="433" spans="1:14" x14ac:dyDescent="0.25">
      <c r="A433" t="str">
        <f>EC_projects_original!A433</f>
        <v>Noord-Brabant</v>
      </c>
      <c r="B433" t="str">
        <f>EC_projects_original!B433</f>
        <v>West Brabant</v>
      </c>
      <c r="C433" t="str">
        <f>EC_projects_original!C433</f>
        <v>Bergen op Zoom</v>
      </c>
      <c r="D433" t="str" cm="1">
        <f t="array" ref="D433">_xlfn.IFNA(INDEX(municipalities!B:B, MATCH(EC_projects!C433,municipalities!C:C,0),0),"unknown")</f>
        <v>GM0748</v>
      </c>
      <c r="E433">
        <f>EC_projects_original!D433</f>
        <v>0</v>
      </c>
      <c r="F433" t="str">
        <f>EC_projects_original!E433</f>
        <v xml:space="preserve">ECB BergenopZon/ zonnedak Zonnecentrale Eventum </v>
      </c>
      <c r="G433" t="str">
        <f>EC_projects_original!G433</f>
        <v>realized</v>
      </c>
      <c r="H433">
        <f>EC_projects_original!H433</f>
        <v>2021</v>
      </c>
      <c r="I433" t="str">
        <f>EC_projects_original!I433</f>
        <v>PV</v>
      </c>
      <c r="J433" t="str">
        <f>EC_projects_original!J433</f>
        <v>rooftop</v>
      </c>
      <c r="K433" t="str">
        <f>EC_projects_original!K433</f>
        <v>lokale coöperatie</v>
      </c>
      <c r="L433" t="str">
        <f>EC_projects_original!L433</f>
        <v>ECB Bergen op Zon</v>
      </c>
      <c r="M433">
        <f>EC_projects_original!P433</f>
        <v>107.92</v>
      </c>
      <c r="N433">
        <f>EC_projects_original!R433</f>
        <v>1</v>
      </c>
    </row>
    <row r="434" spans="1:14" x14ac:dyDescent="0.25">
      <c r="A434" t="str">
        <f>EC_projects_original!A434</f>
        <v>Noord-Brabant</v>
      </c>
      <c r="B434" t="str">
        <f>EC_projects_original!B434</f>
        <v>Noord-oost Brabant</v>
      </c>
      <c r="C434" t="str">
        <f>EC_projects_original!C434</f>
        <v>Bernheze</v>
      </c>
      <c r="D434" t="str" cm="1">
        <f t="array" ref="D434">_xlfn.IFNA(INDEX(municipalities!B:B, MATCH(EC_projects!C434,municipalities!C:C,0),0),"unknown")</f>
        <v>GM1721</v>
      </c>
      <c r="E434">
        <f>EC_projects_original!D434</f>
        <v>0</v>
      </c>
      <c r="F434" t="str">
        <f>EC_projects_original!E434</f>
        <v>BECO/ Zonnedak De Morgenstond</v>
      </c>
      <c r="G434" t="str">
        <f>EC_projects_original!G434</f>
        <v>realized</v>
      </c>
      <c r="H434">
        <f>EC_projects_original!H434</f>
        <v>2021</v>
      </c>
      <c r="I434" t="str">
        <f>EC_projects_original!I434</f>
        <v>PV</v>
      </c>
      <c r="J434" t="str">
        <f>EC_projects_original!J434</f>
        <v>rooftop</v>
      </c>
      <c r="K434" t="str">
        <f>EC_projects_original!K434</f>
        <v>lokale coöperatie</v>
      </c>
      <c r="L434" t="str">
        <f>EC_projects_original!L434</f>
        <v>BECO (Bernhezer Energie Coöperatie)</v>
      </c>
      <c r="M434">
        <f>EC_projects_original!P434</f>
        <v>51.2</v>
      </c>
      <c r="N434">
        <f>EC_projects_original!R434</f>
        <v>1</v>
      </c>
    </row>
    <row r="435" spans="1:14" x14ac:dyDescent="0.25">
      <c r="A435" t="str">
        <f>EC_projects_original!A435</f>
        <v>Noord-Brabant</v>
      </c>
      <c r="B435" t="str">
        <f>EC_projects_original!B435</f>
        <v>Noord-oost Brabant</v>
      </c>
      <c r="C435" t="str">
        <f>EC_projects_original!C435</f>
        <v>Bernheze</v>
      </c>
      <c r="D435" t="str" cm="1">
        <f t="array" ref="D435">_xlfn.IFNA(INDEX(municipalities!B:B, MATCH(EC_projects!C435,municipalities!C:C,0),0),"unknown")</f>
        <v>GM1721</v>
      </c>
      <c r="E435">
        <f>EC_projects_original!D435</f>
        <v>0</v>
      </c>
      <c r="F435" t="str">
        <f>EC_projects_original!E435</f>
        <v>BECO/ Zonnedak De Waaistap</v>
      </c>
      <c r="G435" t="str">
        <f>EC_projects_original!G435</f>
        <v>realized</v>
      </c>
      <c r="H435">
        <f>EC_projects_original!H435</f>
        <v>2018</v>
      </c>
      <c r="I435" t="str">
        <f>EC_projects_original!I435</f>
        <v>PV</v>
      </c>
      <c r="J435" t="str">
        <f>EC_projects_original!J435</f>
        <v>rooftop</v>
      </c>
      <c r="K435" t="str">
        <f>EC_projects_original!K435</f>
        <v>lokale coöperatie</v>
      </c>
      <c r="L435" t="str">
        <f>EC_projects_original!L435</f>
        <v>BECO (Bernhezer Energie Coöperatie)</v>
      </c>
      <c r="M435">
        <f>EC_projects_original!P435</f>
        <v>52.93</v>
      </c>
      <c r="N435">
        <f>EC_projects_original!R435</f>
        <v>1</v>
      </c>
    </row>
    <row r="436" spans="1:14" x14ac:dyDescent="0.25">
      <c r="A436" t="str">
        <f>EC_projects_original!A436</f>
        <v>Noord-Brabant</v>
      </c>
      <c r="B436" t="str">
        <f>EC_projects_original!B436</f>
        <v>Noord-oost Brabant</v>
      </c>
      <c r="C436" t="str">
        <f>EC_projects_original!C436</f>
        <v>Bernheze</v>
      </c>
      <c r="D436" t="str" cm="1">
        <f t="array" ref="D436">_xlfn.IFNA(INDEX(municipalities!B:B, MATCH(EC_projects!C436,municipalities!C:C,0),0),"unknown")</f>
        <v>GM1721</v>
      </c>
      <c r="E436" t="str">
        <f>EC_projects_original!D436</f>
        <v>Heeswijk Dinther</v>
      </c>
      <c r="F436" t="str">
        <f>EC_projects_original!E436</f>
        <v>ZonnepanelenDelen/ Zonnedak Ketelaars</v>
      </c>
      <c r="G436" t="str">
        <f>EC_projects_original!G436</f>
        <v>realized</v>
      </c>
      <c r="H436">
        <f>EC_projects_original!H436</f>
        <v>2016</v>
      </c>
      <c r="I436" t="str">
        <f>EC_projects_original!I436</f>
        <v>PV</v>
      </c>
      <c r="J436" t="str">
        <f>EC_projects_original!J436</f>
        <v>rooftop</v>
      </c>
      <c r="K436" t="str">
        <f>EC_projects_original!K436</f>
        <v>participatie/ crowdfunding</v>
      </c>
      <c r="L436" t="str">
        <f>EC_projects_original!L436</f>
        <v>crowdfunding</v>
      </c>
      <c r="M436">
        <f>EC_projects_original!P436</f>
        <v>79.5</v>
      </c>
      <c r="N436">
        <f>EC_projects_original!R436</f>
        <v>0</v>
      </c>
    </row>
    <row r="437" spans="1:14" x14ac:dyDescent="0.25">
      <c r="A437" t="str">
        <f>EC_projects_original!A437</f>
        <v>Noord-Brabant</v>
      </c>
      <c r="B437" t="str">
        <f>EC_projects_original!B437</f>
        <v>Metropoolregio Eindhoven</v>
      </c>
      <c r="C437" t="str">
        <f>EC_projects_original!C437</f>
        <v>Best</v>
      </c>
      <c r="D437" t="str" cm="1">
        <f t="array" ref="D437">_xlfn.IFNA(INDEX(municipalities!B:B, MATCH(EC_projects!C437,municipalities!C:C,0),0),"unknown")</f>
        <v>GM0753</v>
      </c>
      <c r="E437">
        <f>EC_projects_original!D437</f>
        <v>0</v>
      </c>
      <c r="F437" t="str">
        <f>EC_projects_original!E437</f>
        <v>BestEnergie/ zonnedak MHC Hockeyclub</v>
      </c>
      <c r="G437" t="str">
        <f>EC_projects_original!G437</f>
        <v>realized</v>
      </c>
      <c r="H437">
        <f>EC_projects_original!H437</f>
        <v>2022</v>
      </c>
      <c r="I437" t="str">
        <f>EC_projects_original!I437</f>
        <v>PV</v>
      </c>
      <c r="J437" t="str">
        <f>EC_projects_original!J437</f>
        <v>rooftop</v>
      </c>
      <c r="K437" t="str">
        <f>EC_projects_original!K437</f>
        <v>lokale coöperatie</v>
      </c>
      <c r="L437" t="str">
        <f>EC_projects_original!L437</f>
        <v>Best Energie</v>
      </c>
      <c r="M437">
        <f>EC_projects_original!P437</f>
        <v>73.5</v>
      </c>
      <c r="N437">
        <f>EC_projects_original!R437</f>
        <v>1</v>
      </c>
    </row>
    <row r="438" spans="1:14" x14ac:dyDescent="0.25">
      <c r="A438" t="str">
        <f>EC_projects_original!A438</f>
        <v>Noord-Brabant</v>
      </c>
      <c r="B438" t="str">
        <f>EC_projects_original!B438</f>
        <v>Metropoolregio Eindhoven</v>
      </c>
      <c r="C438" t="str">
        <f>EC_projects_original!C438</f>
        <v>Best</v>
      </c>
      <c r="D438" t="str" cm="1">
        <f t="array" ref="D438">_xlfn.IFNA(INDEX(municipalities!B:B, MATCH(EC_projects!C438,municipalities!C:C,0),0),"unknown")</f>
        <v>GM0753</v>
      </c>
      <c r="E438">
        <f>EC_projects_original!D438</f>
        <v>0</v>
      </c>
      <c r="F438" t="str">
        <f>EC_projects_original!E438</f>
        <v>BestEnergie/ zonnedak Raaijmakers</v>
      </c>
      <c r="G438" t="str">
        <f>EC_projects_original!G438</f>
        <v>realized</v>
      </c>
      <c r="H438">
        <f>EC_projects_original!H438</f>
        <v>2020</v>
      </c>
      <c r="I438" t="str">
        <f>EC_projects_original!I438</f>
        <v>PV</v>
      </c>
      <c r="J438" t="str">
        <f>EC_projects_original!J438</f>
        <v>rooftop</v>
      </c>
      <c r="K438" t="str">
        <f>EC_projects_original!K438</f>
        <v>lokale coöperatie</v>
      </c>
      <c r="L438" t="str">
        <f>EC_projects_original!L438</f>
        <v>Best Energie</v>
      </c>
      <c r="M438">
        <f>EC_projects_original!P438</f>
        <v>116.16000000000001</v>
      </c>
      <c r="N438">
        <f>EC_projects_original!R438</f>
        <v>1</v>
      </c>
    </row>
    <row r="439" spans="1:14" x14ac:dyDescent="0.25">
      <c r="A439" t="str">
        <f>EC_projects_original!A439</f>
        <v>Noord-Brabant</v>
      </c>
      <c r="B439" t="str">
        <f>EC_projects_original!B439</f>
        <v>Metropoolregio Eindhoven</v>
      </c>
      <c r="C439" t="str">
        <f>EC_projects_original!C439</f>
        <v>Best</v>
      </c>
      <c r="D439" t="str" cm="1">
        <f t="array" ref="D439">_xlfn.IFNA(INDEX(municipalities!B:B, MATCH(EC_projects!C439,municipalities!C:C,0),0),"unknown")</f>
        <v>GM0753</v>
      </c>
      <c r="E439">
        <f>EC_projects_original!D439</f>
        <v>0</v>
      </c>
      <c r="F439" t="str">
        <f>EC_projects_original!E439</f>
        <v>BestEnergie/ zonnedakSt Oedenrodeseweg</v>
      </c>
      <c r="G439" t="str">
        <f>EC_projects_original!G439</f>
        <v>realized</v>
      </c>
      <c r="H439">
        <f>EC_projects_original!H439</f>
        <v>2022</v>
      </c>
      <c r="I439" t="str">
        <f>EC_projects_original!I439</f>
        <v>PV</v>
      </c>
      <c r="J439" t="str">
        <f>EC_projects_original!J439</f>
        <v>rooftop</v>
      </c>
      <c r="K439" t="str">
        <f>EC_projects_original!K439</f>
        <v>lokale coöperatie</v>
      </c>
      <c r="L439" t="str">
        <f>EC_projects_original!L439</f>
        <v>Best Energie</v>
      </c>
      <c r="M439">
        <f>EC_projects_original!P439</f>
        <v>87.48</v>
      </c>
      <c r="N439">
        <f>EC_projects_original!R439</f>
        <v>1</v>
      </c>
    </row>
    <row r="440" spans="1:14" x14ac:dyDescent="0.25">
      <c r="A440" t="str">
        <f>EC_projects_original!A440</f>
        <v>Noord-Brabant</v>
      </c>
      <c r="B440" t="str">
        <f>EC_projects_original!B440</f>
        <v>Noord-oost Brabant</v>
      </c>
      <c r="C440" t="str">
        <f>EC_projects_original!C440</f>
        <v>Boekel</v>
      </c>
      <c r="D440" t="str" cm="1">
        <f t="array" ref="D440">_xlfn.IFNA(INDEX(municipalities!B:B, MATCH(EC_projects!C440,municipalities!C:C,0),0),"unknown")</f>
        <v>GM0755</v>
      </c>
      <c r="E440">
        <f>EC_projects_original!D440</f>
        <v>0</v>
      </c>
      <c r="F440" t="str">
        <f>EC_projects_original!E440</f>
        <v>BoekelEnergie/ Zonnedak Nia Domo</v>
      </c>
      <c r="G440" t="str">
        <f>EC_projects_original!G440</f>
        <v>realized</v>
      </c>
      <c r="H440">
        <f>EC_projects_original!H440</f>
        <v>2018</v>
      </c>
      <c r="I440" t="str">
        <f>EC_projects_original!I440</f>
        <v>PV</v>
      </c>
      <c r="J440" t="str">
        <f>EC_projects_original!J440</f>
        <v>rooftop</v>
      </c>
      <c r="K440" t="str">
        <f>EC_projects_original!K440</f>
        <v>lokale coöperatie</v>
      </c>
      <c r="L440" t="str">
        <f>EC_projects_original!L440</f>
        <v>Boekel Energie</v>
      </c>
      <c r="M440">
        <f>EC_projects_original!P440</f>
        <v>85.499999999999986</v>
      </c>
      <c r="N440">
        <f>EC_projects_original!R440</f>
        <v>1</v>
      </c>
    </row>
    <row r="441" spans="1:14" x14ac:dyDescent="0.25">
      <c r="A441" t="str">
        <f>EC_projects_original!A441</f>
        <v>Noord-Brabant</v>
      </c>
      <c r="B441" t="str">
        <f>EC_projects_original!B441</f>
        <v>Noord-oost Brabant</v>
      </c>
      <c r="C441" t="str">
        <f>EC_projects_original!C441</f>
        <v>Boekel</v>
      </c>
      <c r="D441" t="str" cm="1">
        <f t="array" ref="D441">_xlfn.IFNA(INDEX(municipalities!B:B, MATCH(EC_projects!C441,municipalities!C:C,0),0),"unknown")</f>
        <v>GM0755</v>
      </c>
      <c r="E441">
        <f>EC_projects_original!D441</f>
        <v>0</v>
      </c>
      <c r="F441" t="str">
        <f>EC_projects_original!E441</f>
        <v>BoekelEnergie/ Zonnedak Tielemans</v>
      </c>
      <c r="G441" t="str">
        <f>EC_projects_original!G441</f>
        <v>realized</v>
      </c>
      <c r="H441">
        <f>EC_projects_original!H441</f>
        <v>2019</v>
      </c>
      <c r="I441" t="str">
        <f>EC_projects_original!I441</f>
        <v>PV</v>
      </c>
      <c r="J441" t="str">
        <f>EC_projects_original!J441</f>
        <v>rooftop</v>
      </c>
      <c r="K441" t="str">
        <f>EC_projects_original!K441</f>
        <v>lokale coöperatie</v>
      </c>
      <c r="L441" t="str">
        <f>EC_projects_original!L441</f>
        <v>Boekel Energie</v>
      </c>
      <c r="M441">
        <f>EC_projects_original!P441</f>
        <v>76.38</v>
      </c>
      <c r="N441">
        <f>EC_projects_original!R441</f>
        <v>1</v>
      </c>
    </row>
    <row r="442" spans="1:14" x14ac:dyDescent="0.25">
      <c r="A442" t="str">
        <f>EC_projects_original!A442</f>
        <v>Noord-Brabant</v>
      </c>
      <c r="B442" t="str">
        <f>EC_projects_original!B442</f>
        <v>Noord-oost Brabant</v>
      </c>
      <c r="C442" t="str">
        <f>EC_projects_original!C442</f>
        <v>Land van Cuijk</v>
      </c>
      <c r="D442" t="str" cm="1">
        <f t="array" ref="D442">_xlfn.IFNA(INDEX(municipalities!B:B, MATCH(EC_projects!C442,municipalities!C:C,0),0),"unknown")</f>
        <v>GM1982</v>
      </c>
      <c r="E442" t="str">
        <f>EC_projects_original!D442</f>
        <v>Overloon</v>
      </c>
      <c r="F442" t="str">
        <f>EC_projects_original!E442</f>
        <v xml:space="preserve">DuurzaamOverloon/ Zon op De Pit </v>
      </c>
      <c r="G442" t="str">
        <f>EC_projects_original!G442</f>
        <v>realized</v>
      </c>
      <c r="H442">
        <f>EC_projects_original!H442</f>
        <v>2018</v>
      </c>
      <c r="I442" t="str">
        <f>EC_projects_original!I442</f>
        <v>PV</v>
      </c>
      <c r="J442" t="str">
        <f>EC_projects_original!J442</f>
        <v>rooftop</v>
      </c>
      <c r="K442" t="str">
        <f>EC_projects_original!K442</f>
        <v>lokale coöperatie</v>
      </c>
      <c r="L442" t="str">
        <f>EC_projects_original!L442</f>
        <v>DuurzaamOverloon!</v>
      </c>
      <c r="M442">
        <f>EC_projects_original!P442</f>
        <v>396.00000000000006</v>
      </c>
      <c r="N442">
        <f>EC_projects_original!R442</f>
        <v>1</v>
      </c>
    </row>
    <row r="443" spans="1:14" x14ac:dyDescent="0.25">
      <c r="A443" t="str">
        <f>EC_projects_original!A443</f>
        <v>Noord-Brabant</v>
      </c>
      <c r="B443" t="str">
        <f>EC_projects_original!B443</f>
        <v>Noord-oost Brabant</v>
      </c>
      <c r="C443" t="str">
        <f>EC_projects_original!C443</f>
        <v>Boxtel</v>
      </c>
      <c r="D443" t="str" cm="1">
        <f t="array" ref="D443">_xlfn.IFNA(INDEX(municipalities!B:B, MATCH(EC_projects!C443,municipalities!C:C,0),0),"unknown")</f>
        <v>GM0757</v>
      </c>
      <c r="E443" t="str">
        <f>EC_projects_original!D443</f>
        <v>Esch</v>
      </c>
      <c r="F443" t="str">
        <f>EC_projects_original!E443</f>
        <v>DuurzameEnergieHaaren/ De GroeneLeye/ zonnedak Leyestroom 2</v>
      </c>
      <c r="G443" t="str">
        <f>EC_projects_original!G443</f>
        <v>realized</v>
      </c>
      <c r="H443">
        <f>EC_projects_original!H443</f>
        <v>2020</v>
      </c>
      <c r="I443" t="str">
        <f>EC_projects_original!I443</f>
        <v>PV</v>
      </c>
      <c r="J443" t="str">
        <f>EC_projects_original!J443</f>
        <v>rooftop</v>
      </c>
      <c r="K443" t="str">
        <f>EC_projects_original!K443</f>
        <v>lokale coöperatie</v>
      </c>
      <c r="L443" t="str">
        <f>EC_projects_original!L443</f>
        <v>HOT (Duurzame Energie Haaren)</v>
      </c>
      <c r="M443">
        <f>EC_projects_original!P443</f>
        <v>69.58</v>
      </c>
      <c r="N443">
        <f>EC_projects_original!R443</f>
        <v>1</v>
      </c>
    </row>
    <row r="444" spans="1:14" x14ac:dyDescent="0.25">
      <c r="A444" t="str">
        <f>EC_projects_original!A444</f>
        <v>Noord-Brabant</v>
      </c>
      <c r="B444" t="str">
        <f>EC_projects_original!B444</f>
        <v>West Brabant</v>
      </c>
      <c r="C444" t="str">
        <f>EC_projects_original!C444</f>
        <v>Breda</v>
      </c>
      <c r="D444" t="str" cm="1">
        <f t="array" ref="D444">_xlfn.IFNA(INDEX(municipalities!B:B, MATCH(EC_projects!C444,municipalities!C:C,0),0),"unknown")</f>
        <v>GM0758</v>
      </c>
      <c r="E444">
        <f>EC_projects_original!D444</f>
        <v>0</v>
      </c>
      <c r="F444" t="str">
        <f>EC_projects_original!E444</f>
        <v>BRES/ VVE den Hertogh</v>
      </c>
      <c r="G444" t="str">
        <f>EC_projects_original!G444</f>
        <v>realized</v>
      </c>
      <c r="H444">
        <f>EC_projects_original!H444</f>
        <v>2020</v>
      </c>
      <c r="I444" t="str">
        <f>EC_projects_original!I444</f>
        <v>PV</v>
      </c>
      <c r="J444" t="str">
        <f>EC_projects_original!J444</f>
        <v>rooftop</v>
      </c>
      <c r="K444" t="str">
        <f>EC_projects_original!K444</f>
        <v>lokale coöperatie</v>
      </c>
      <c r="L444" t="str">
        <f>EC_projects_original!L444</f>
        <v>BRES Breda</v>
      </c>
      <c r="M444">
        <f>EC_projects_original!P444</f>
        <v>92.8</v>
      </c>
      <c r="N444">
        <f>EC_projects_original!R444</f>
        <v>1</v>
      </c>
    </row>
    <row r="445" spans="1:14" x14ac:dyDescent="0.25">
      <c r="A445" t="str">
        <f>EC_projects_original!A445</f>
        <v>Noord-Brabant</v>
      </c>
      <c r="B445" t="str">
        <f>EC_projects_original!B445</f>
        <v>West Brabant</v>
      </c>
      <c r="C445" t="str">
        <f>EC_projects_original!C445</f>
        <v>Breda</v>
      </c>
      <c r="D445" t="str" cm="1">
        <f t="array" ref="D445">_xlfn.IFNA(INDEX(municipalities!B:B, MATCH(EC_projects!C445,municipalities!C:C,0),0),"unknown")</f>
        <v>GM0758</v>
      </c>
      <c r="E445">
        <f>EC_projects_original!D445</f>
        <v>0</v>
      </c>
      <c r="F445" t="str">
        <f>EC_projects_original!E445</f>
        <v>BRES/ Zonnecentrale Princenhage  (PCR)</v>
      </c>
      <c r="G445" t="str">
        <f>EC_projects_original!G445</f>
        <v>realized</v>
      </c>
      <c r="H445">
        <f>EC_projects_original!H445</f>
        <v>2017</v>
      </c>
      <c r="I445" t="str">
        <f>EC_projects_original!I445</f>
        <v>PV</v>
      </c>
      <c r="J445" t="str">
        <f>EC_projects_original!J445</f>
        <v>rooftop</v>
      </c>
      <c r="K445" t="str">
        <f>EC_projects_original!K445</f>
        <v>lokale coöperatie</v>
      </c>
      <c r="L445" t="str">
        <f>EC_projects_original!L445</f>
        <v>BRES Breda</v>
      </c>
      <c r="M445">
        <f>EC_projects_original!P445</f>
        <v>243</v>
      </c>
      <c r="N445">
        <f>EC_projects_original!R445</f>
        <v>1</v>
      </c>
    </row>
    <row r="446" spans="1:14" x14ac:dyDescent="0.25">
      <c r="A446" t="str">
        <f>EC_projects_original!A446</f>
        <v>Noord-Brabant</v>
      </c>
      <c r="B446" t="str">
        <f>EC_projects_original!B446</f>
        <v>West Brabant</v>
      </c>
      <c r="C446" t="str">
        <f>EC_projects_original!C446</f>
        <v>Breda</v>
      </c>
      <c r="D446" t="str" cm="1">
        <f t="array" ref="D446">_xlfn.IFNA(INDEX(municipalities!B:B, MATCH(EC_projects!C446,municipalities!C:C,0),0),"unknown")</f>
        <v>GM0758</v>
      </c>
      <c r="E446">
        <f>EC_projects_original!D446</f>
        <v>0</v>
      </c>
      <c r="F446" t="str">
        <f>EC_projects_original!E446</f>
        <v>BRES/ zonnedak Black &amp; White</v>
      </c>
      <c r="G446" t="str">
        <f>EC_projects_original!G446</f>
        <v>realized</v>
      </c>
      <c r="H446">
        <f>EC_projects_original!H446</f>
        <v>2021</v>
      </c>
      <c r="I446" t="str">
        <f>EC_projects_original!I446</f>
        <v>PV</v>
      </c>
      <c r="J446" t="str">
        <f>EC_projects_original!J446</f>
        <v>rooftop</v>
      </c>
      <c r="K446" t="str">
        <f>EC_projects_original!K446</f>
        <v>lokale coöperatie</v>
      </c>
      <c r="L446" t="str">
        <f>EC_projects_original!L446</f>
        <v>BRES Breda</v>
      </c>
      <c r="M446">
        <f>EC_projects_original!P446</f>
        <v>168.655</v>
      </c>
      <c r="N446">
        <f>EC_projects_original!R446</f>
        <v>1</v>
      </c>
    </row>
    <row r="447" spans="1:14" x14ac:dyDescent="0.25">
      <c r="A447" t="str">
        <f>EC_projects_original!A447</f>
        <v>Noord-Brabant</v>
      </c>
      <c r="B447" t="str">
        <f>EC_projects_original!B447</f>
        <v>West Brabant</v>
      </c>
      <c r="C447" t="str">
        <f>EC_projects_original!C447</f>
        <v>Breda</v>
      </c>
      <c r="D447" t="str" cm="1">
        <f t="array" ref="D447">_xlfn.IFNA(INDEX(municipalities!B:B, MATCH(EC_projects!C447,municipalities!C:C,0),0),"unknown")</f>
        <v>GM0758</v>
      </c>
      <c r="E447">
        <f>EC_projects_original!D447</f>
        <v>0</v>
      </c>
      <c r="F447" t="str">
        <f>EC_projects_original!E447</f>
        <v xml:space="preserve">BRES/ zonnedak VVE (advies) </v>
      </c>
      <c r="G447" t="str">
        <f>EC_projects_original!G447</f>
        <v>realized</v>
      </c>
      <c r="H447">
        <f>EC_projects_original!H447</f>
        <v>2017</v>
      </c>
      <c r="I447" t="str">
        <f>EC_projects_original!I447</f>
        <v>PV</v>
      </c>
      <c r="J447" t="str">
        <f>EC_projects_original!J447</f>
        <v>rooftop</v>
      </c>
      <c r="K447" t="str">
        <f>EC_projects_original!K447</f>
        <v>lokale coöperatie</v>
      </c>
      <c r="L447" t="str">
        <f>EC_projects_original!L447</f>
        <v>BRES Breda</v>
      </c>
      <c r="M447">
        <f>EC_projects_original!P447</f>
        <v>75</v>
      </c>
      <c r="N447">
        <f>EC_projects_original!R447</f>
        <v>0</v>
      </c>
    </row>
    <row r="448" spans="1:14" x14ac:dyDescent="0.25">
      <c r="A448" t="str">
        <f>EC_projects_original!A448</f>
        <v>Noord-Brabant</v>
      </c>
      <c r="B448" t="str">
        <f>EC_projects_original!B448</f>
        <v>West Brabant</v>
      </c>
      <c r="C448" t="str">
        <f>EC_projects_original!C448</f>
        <v>Breda</v>
      </c>
      <c r="D448" t="str" cm="1">
        <f t="array" ref="D448">_xlfn.IFNA(INDEX(municipalities!B:B, MATCH(EC_projects!C448,municipalities!C:C,0),0),"unknown")</f>
        <v>GM0758</v>
      </c>
      <c r="E448">
        <f>EC_projects_original!D448</f>
        <v>0</v>
      </c>
      <c r="F448" t="str">
        <f>EC_projects_original!E448</f>
        <v>BRES/ ZonneVeste Breda (SDE)</v>
      </c>
      <c r="G448" t="str">
        <f>EC_projects_original!G448</f>
        <v>realized</v>
      </c>
      <c r="H448">
        <f>EC_projects_original!H448</f>
        <v>2017</v>
      </c>
      <c r="I448" t="str">
        <f>EC_projects_original!I448</f>
        <v>PV</v>
      </c>
      <c r="J448" t="str">
        <f>EC_projects_original!J448</f>
        <v>rooftop</v>
      </c>
      <c r="K448" t="str">
        <f>EC_projects_original!K448</f>
        <v>lokale coöperatie</v>
      </c>
      <c r="L448" t="str">
        <f>EC_projects_original!L448</f>
        <v>BRES Breda</v>
      </c>
      <c r="M448">
        <f>EC_projects_original!P448</f>
        <v>294.89999999999998</v>
      </c>
      <c r="N448">
        <f>EC_projects_original!R448</f>
        <v>1</v>
      </c>
    </row>
    <row r="449" spans="1:14" x14ac:dyDescent="0.25">
      <c r="A449" t="str">
        <f>EC_projects_original!A449</f>
        <v>Noord-Brabant</v>
      </c>
      <c r="B449" t="str">
        <f>EC_projects_original!B449</f>
        <v>West Brabant</v>
      </c>
      <c r="C449" t="str">
        <f>EC_projects_original!C449</f>
        <v>Breda</v>
      </c>
      <c r="D449" t="str" cm="1">
        <f t="array" ref="D449">_xlfn.IFNA(INDEX(municipalities!B:B, MATCH(EC_projects!C449,municipalities!C:C,0),0),"unknown")</f>
        <v>GM0758</v>
      </c>
      <c r="E449" t="str">
        <f>EC_projects_original!D449</f>
        <v>Ulvenhout</v>
      </c>
      <c r="F449" t="str">
        <f>EC_projects_original!E449</f>
        <v>EC Anneville/ Zon op Jeugdland</v>
      </c>
      <c r="G449" t="str">
        <f>EC_projects_original!G449</f>
        <v>realized</v>
      </c>
      <c r="H449">
        <f>EC_projects_original!H449</f>
        <v>2016</v>
      </c>
      <c r="I449" t="str">
        <f>EC_projects_original!I449</f>
        <v>PV</v>
      </c>
      <c r="J449" t="str">
        <f>EC_projects_original!J449</f>
        <v>rooftop</v>
      </c>
      <c r="K449" t="str">
        <f>EC_projects_original!K449</f>
        <v>lokale coöperatie</v>
      </c>
      <c r="L449" t="str">
        <f>EC_projects_original!L449</f>
        <v>EC Anneville Ulvenhout</v>
      </c>
      <c r="M449">
        <f>EC_projects_original!P449</f>
        <v>91.26</v>
      </c>
      <c r="N449">
        <f>EC_projects_original!R449</f>
        <v>1</v>
      </c>
    </row>
    <row r="450" spans="1:14" x14ac:dyDescent="0.25">
      <c r="A450" t="str">
        <f>EC_projects_original!A450</f>
        <v>Noord-Brabant</v>
      </c>
      <c r="B450" t="str">
        <f>EC_projects_original!B450</f>
        <v>West Brabant</v>
      </c>
      <c r="C450" t="str">
        <f>EC_projects_original!C450</f>
        <v>Breda</v>
      </c>
      <c r="D450" t="str" cm="1">
        <f t="array" ref="D450">_xlfn.IFNA(INDEX(municipalities!B:B, MATCH(EC_projects!C450,municipalities!C:C,0),0),"unknown")</f>
        <v>GM0758</v>
      </c>
      <c r="E450" t="str">
        <f>EC_projects_original!D450</f>
        <v>Postcodestroom</v>
      </c>
      <c r="F450" t="str">
        <f>EC_projects_original!E450</f>
        <v>Postcodestroom EnergiekBreda/ Zonnedak Belcrum</v>
      </c>
      <c r="G450" t="str">
        <f>EC_projects_original!G450</f>
        <v>realized</v>
      </c>
      <c r="H450">
        <f>EC_projects_original!H450</f>
        <v>2017</v>
      </c>
      <c r="I450" t="str">
        <f>EC_projects_original!I450</f>
        <v>PV</v>
      </c>
      <c r="J450" t="str">
        <f>EC_projects_original!J450</f>
        <v>rooftop</v>
      </c>
      <c r="K450" t="str">
        <f>EC_projects_original!K450</f>
        <v>productiecoöperatie/ ontwikkelaar</v>
      </c>
      <c r="L450" t="str">
        <f>EC_projects_original!L450</f>
        <v>Postcodestroom</v>
      </c>
      <c r="M450">
        <f>EC_projects_original!P450</f>
        <v>47.84</v>
      </c>
      <c r="N450">
        <f>EC_projects_original!R450</f>
        <v>1</v>
      </c>
    </row>
    <row r="451" spans="1:14" x14ac:dyDescent="0.25">
      <c r="A451" t="str">
        <f>EC_projects_original!A451</f>
        <v>Noord-Brabant</v>
      </c>
      <c r="B451" t="str">
        <f>EC_projects_original!B451</f>
        <v>West Brabant</v>
      </c>
      <c r="C451" t="str">
        <f>EC_projects_original!C451</f>
        <v>Breda</v>
      </c>
      <c r="D451" t="str" cm="1">
        <f t="array" ref="D451">_xlfn.IFNA(INDEX(municipalities!B:B, MATCH(EC_projects!C451,municipalities!C:C,0),0),"unknown")</f>
        <v>GM0758</v>
      </c>
      <c r="E451">
        <f>EC_projects_original!D451</f>
        <v>0</v>
      </c>
      <c r="F451" t="str">
        <f>EC_projects_original!E451</f>
        <v>VvE Residentie Gageldonck</v>
      </c>
      <c r="G451" t="str">
        <f>EC_projects_original!G451</f>
        <v>realized</v>
      </c>
      <c r="H451">
        <f>EC_projects_original!H451</f>
        <v>2022</v>
      </c>
      <c r="I451" t="str">
        <f>EC_projects_original!I451</f>
        <v>PV</v>
      </c>
      <c r="J451" t="str">
        <f>EC_projects_original!J451</f>
        <v>rooftop</v>
      </c>
      <c r="K451" t="str">
        <f>EC_projects_original!K451</f>
        <v>VVE-coöperatie</v>
      </c>
      <c r="L451" t="str">
        <f>EC_projects_original!L451</f>
        <v>VVE divers</v>
      </c>
      <c r="M451">
        <f>EC_projects_original!P451</f>
        <v>56</v>
      </c>
      <c r="N451">
        <f>EC_projects_original!R451</f>
        <v>1</v>
      </c>
    </row>
    <row r="452" spans="1:14" x14ac:dyDescent="0.25">
      <c r="A452" t="str">
        <f>EC_projects_original!A452</f>
        <v>Noord-Brabant</v>
      </c>
      <c r="B452" t="str">
        <f>EC_projects_original!B452</f>
        <v>West Brabant</v>
      </c>
      <c r="C452" t="str">
        <f>EC_projects_original!C452</f>
        <v>Breda</v>
      </c>
      <c r="D452" t="str" cm="1">
        <f t="array" ref="D452">_xlfn.IFNA(INDEX(municipalities!B:B, MATCH(EC_projects!C452,municipalities!C:C,0),0),"unknown")</f>
        <v>GM0758</v>
      </c>
      <c r="E452">
        <f>EC_projects_original!D452</f>
        <v>0</v>
      </c>
      <c r="F452" t="str">
        <f>EC_projects_original!E452</f>
        <v>ZonnepanelenDelen/ Zonnedak Donk!</v>
      </c>
      <c r="G452" t="str">
        <f>EC_projects_original!G452</f>
        <v>realized</v>
      </c>
      <c r="H452">
        <f>EC_projects_original!H452</f>
        <v>2017</v>
      </c>
      <c r="I452" t="str">
        <f>EC_projects_original!I452</f>
        <v>PV</v>
      </c>
      <c r="J452" t="str">
        <f>EC_projects_original!J452</f>
        <v>rooftop</v>
      </c>
      <c r="K452" t="str">
        <f>EC_projects_original!K452</f>
        <v>participatie/ crowdfunding</v>
      </c>
      <c r="L452" t="str">
        <f>EC_projects_original!L452</f>
        <v>crowdfunding</v>
      </c>
      <c r="M452">
        <f>EC_projects_original!P452</f>
        <v>70.490000000000009</v>
      </c>
      <c r="N452">
        <f>EC_projects_original!R452</f>
        <v>0</v>
      </c>
    </row>
    <row r="453" spans="1:14" x14ac:dyDescent="0.25">
      <c r="A453" t="str">
        <f>EC_projects_original!A453</f>
        <v>Noord-Brabant</v>
      </c>
      <c r="B453" t="str">
        <f>EC_projects_original!B453</f>
        <v>Metropoolregio Eindhoven</v>
      </c>
      <c r="C453" t="str">
        <f>EC_projects_original!C453</f>
        <v>Deurne</v>
      </c>
      <c r="D453" t="str" cm="1">
        <f t="array" ref="D453">_xlfn.IFNA(INDEX(municipalities!B:B, MATCH(EC_projects!C453,municipalities!C:C,0),0),"unknown")</f>
        <v>GM0762</v>
      </c>
      <c r="E453">
        <f>EC_projects_original!D453</f>
        <v>0</v>
      </c>
      <c r="F453" t="str">
        <f>EC_projects_original!E453</f>
        <v>EnergyportPeelland/ zonneveld Gymnasium Deurne (alleen ontwikkeling)</v>
      </c>
      <c r="G453" t="str">
        <f>EC_projects_original!G453</f>
        <v>realized</v>
      </c>
      <c r="H453">
        <f>EC_projects_original!H453</f>
        <v>2022</v>
      </c>
      <c r="I453" t="str">
        <f>EC_projects_original!I453</f>
        <v>PV</v>
      </c>
      <c r="J453" t="str">
        <f>EC_projects_original!J453</f>
        <v>rooftop</v>
      </c>
      <c r="K453" t="str">
        <f>EC_projects_original!K453</f>
        <v>lokale coöperatie</v>
      </c>
      <c r="L453" t="str">
        <f>EC_projects_original!L453</f>
        <v>EnergyPortPeelland</v>
      </c>
      <c r="M453">
        <f>EC_projects_original!P453</f>
        <v>0</v>
      </c>
      <c r="N453">
        <f>EC_projects_original!R453</f>
        <v>0</v>
      </c>
    </row>
    <row r="454" spans="1:14" x14ac:dyDescent="0.25">
      <c r="A454" t="str">
        <f>EC_projects_original!A454</f>
        <v>Noord-Brabant</v>
      </c>
      <c r="B454" t="str">
        <f>EC_projects_original!B454</f>
        <v>Hart van Brabant</v>
      </c>
      <c r="C454" t="str">
        <f>EC_projects_original!C454</f>
        <v>Dongen</v>
      </c>
      <c r="D454" t="str" cm="1">
        <f t="array" ref="D454">_xlfn.IFNA(INDEX(municipalities!B:B, MATCH(EC_projects!C454,municipalities!C:C,0),0),"unknown")</f>
        <v>GM0766</v>
      </c>
      <c r="E454">
        <f>EC_projects_original!D454</f>
        <v>0</v>
      </c>
      <c r="F454" t="str">
        <f>EC_projects_original!E454</f>
        <v>EC Dongen/ Dongenstroom Doelstraat Dressuurstal Verharen</v>
      </c>
      <c r="G454" t="str">
        <f>EC_projects_original!G454</f>
        <v>realized</v>
      </c>
      <c r="H454">
        <f>EC_projects_original!H454</f>
        <v>2018</v>
      </c>
      <c r="I454" t="str">
        <f>EC_projects_original!I454</f>
        <v>PV</v>
      </c>
      <c r="J454" t="str">
        <f>EC_projects_original!J454</f>
        <v>rooftop</v>
      </c>
      <c r="K454" t="str">
        <f>EC_projects_original!K454</f>
        <v>lokale coöperatie</v>
      </c>
      <c r="L454" t="str">
        <f>EC_projects_original!L454</f>
        <v>EC Dongen</v>
      </c>
      <c r="M454">
        <f>EC_projects_original!P454</f>
        <v>118.27499999999999</v>
      </c>
      <c r="N454">
        <f>EC_projects_original!R454</f>
        <v>1</v>
      </c>
    </row>
    <row r="455" spans="1:14" x14ac:dyDescent="0.25">
      <c r="A455" t="str">
        <f>EC_projects_original!A455</f>
        <v>Noord-Brabant</v>
      </c>
      <c r="B455" t="str">
        <f>EC_projects_original!B455</f>
        <v>Hart van Brabant</v>
      </c>
      <c r="C455" t="str">
        <f>EC_projects_original!C455</f>
        <v>Dongen</v>
      </c>
      <c r="D455" t="str" cm="1">
        <f t="array" ref="D455">_xlfn.IFNA(INDEX(municipalities!B:B, MATCH(EC_projects!C455,municipalities!C:C,0),0),"unknown")</f>
        <v>GM0766</v>
      </c>
      <c r="E455">
        <f>EC_projects_original!D455</f>
        <v>0</v>
      </c>
      <c r="F455" t="str">
        <f>EC_projects_original!E455</f>
        <v>EC Dongen/ zonnepanelen wonincorporatie Vieya (Cascade)</v>
      </c>
      <c r="G455" t="str">
        <f>EC_projects_original!G455</f>
        <v>realized</v>
      </c>
      <c r="H455">
        <f>EC_projects_original!H455</f>
        <v>2014</v>
      </c>
      <c r="I455" t="str">
        <f>EC_projects_original!I455</f>
        <v>PV</v>
      </c>
      <c r="J455" t="str">
        <f>EC_projects_original!J455</f>
        <v>rooftop</v>
      </c>
      <c r="K455" t="str">
        <f>EC_projects_original!K455</f>
        <v>lokale coöperatie</v>
      </c>
      <c r="L455" t="str">
        <f>EC_projects_original!L455</f>
        <v>EC Dongen</v>
      </c>
      <c r="M455">
        <f>EC_projects_original!P455</f>
        <v>8.75</v>
      </c>
      <c r="N455">
        <f>EC_projects_original!R455</f>
        <v>1</v>
      </c>
    </row>
    <row r="456" spans="1:14" x14ac:dyDescent="0.25">
      <c r="A456" t="str">
        <f>EC_projects_original!A456</f>
        <v>Noord-Brabant</v>
      </c>
      <c r="B456" t="str">
        <f>EC_projects_original!B456</f>
        <v>West Brabant</v>
      </c>
      <c r="C456" t="str">
        <f>EC_projects_original!C456</f>
        <v>Drimmelen</v>
      </c>
      <c r="D456" t="str" cm="1">
        <f t="array" ref="D456">_xlfn.IFNA(INDEX(municipalities!B:B, MATCH(EC_projects!C456,municipalities!C:C,0),0),"unknown")</f>
        <v>GM1719</v>
      </c>
      <c r="E456" t="str">
        <f>EC_projects_original!D456</f>
        <v>Hooge Zwaluwe</v>
      </c>
      <c r="F456" t="str">
        <f>EC_projects_original!E456</f>
        <v>OpgewektDrimmelen/ zonnedak Hoge Zwaluwe Rasenberg</v>
      </c>
      <c r="G456" t="str">
        <f>EC_projects_original!G456</f>
        <v>realized</v>
      </c>
      <c r="H456">
        <f>EC_projects_original!H456</f>
        <v>2021</v>
      </c>
      <c r="I456" t="str">
        <f>EC_projects_original!I456</f>
        <v>PV</v>
      </c>
      <c r="J456" t="str">
        <f>EC_projects_original!J456</f>
        <v>rooftop</v>
      </c>
      <c r="K456" t="str">
        <f>EC_projects_original!K456</f>
        <v>lokale coöperatie</v>
      </c>
      <c r="L456" t="str">
        <f>EC_projects_original!L456</f>
        <v>Opgewekt Drimmelen</v>
      </c>
      <c r="M456">
        <f>EC_projects_original!P456</f>
        <v>81.600000000000009</v>
      </c>
      <c r="N456">
        <f>EC_projects_original!R456</f>
        <v>1</v>
      </c>
    </row>
    <row r="457" spans="1:14" x14ac:dyDescent="0.25">
      <c r="A457" t="str">
        <f>EC_projects_original!A457</f>
        <v>Noord-Brabant</v>
      </c>
      <c r="B457" t="str">
        <f>EC_projects_original!B457</f>
        <v>West Brabant</v>
      </c>
      <c r="C457" t="str">
        <f>EC_projects_original!C457</f>
        <v>Drimmelen</v>
      </c>
      <c r="D457" t="str" cm="1">
        <f t="array" ref="D457">_xlfn.IFNA(INDEX(municipalities!B:B, MATCH(EC_projects!C457,municipalities!C:C,0),0),"unknown")</f>
        <v>GM1719</v>
      </c>
      <c r="E457" t="str">
        <f>EC_projects_original!D457</f>
        <v>Lage Zwaluwe</v>
      </c>
      <c r="F457" t="str">
        <f>EC_projects_original!E457</f>
        <v>OpgewektDrimmelen/ zonnedak Lage Zwaluwe Koorevaar</v>
      </c>
      <c r="G457" t="str">
        <f>EC_projects_original!G457</f>
        <v>realized</v>
      </c>
      <c r="H457">
        <f>EC_projects_original!H457</f>
        <v>2021</v>
      </c>
      <c r="I457" t="str">
        <f>EC_projects_original!I457</f>
        <v>PV</v>
      </c>
      <c r="J457" t="str">
        <f>EC_projects_original!J457</f>
        <v>rooftop</v>
      </c>
      <c r="K457" t="str">
        <f>EC_projects_original!K457</f>
        <v>lokale coöperatie</v>
      </c>
      <c r="L457" t="str">
        <f>EC_projects_original!L457</f>
        <v>Opgewekt Drimmelen</v>
      </c>
      <c r="M457">
        <f>EC_projects_original!P457</f>
        <v>81.600000000000009</v>
      </c>
      <c r="N457">
        <f>EC_projects_original!R457</f>
        <v>1</v>
      </c>
    </row>
    <row r="458" spans="1:14" x14ac:dyDescent="0.25">
      <c r="A458" t="str">
        <f>EC_projects_original!A458</f>
        <v>Noord-Brabant</v>
      </c>
      <c r="B458" t="str">
        <f>EC_projects_original!B458</f>
        <v>West Brabant</v>
      </c>
      <c r="C458" t="str">
        <f>EC_projects_original!C458</f>
        <v>Drimmelen</v>
      </c>
      <c r="D458" t="str" cm="1">
        <f t="array" ref="D458">_xlfn.IFNA(INDEX(municipalities!B:B, MATCH(EC_projects!C458,municipalities!C:C,0),0),"unknown")</f>
        <v>GM1719</v>
      </c>
      <c r="E458" t="str">
        <f>EC_projects_original!D458</f>
        <v>Terheijden</v>
      </c>
      <c r="F458" t="str">
        <f>EC_projects_original!E458</f>
        <v>TraaisEnergieCollectief/ zonnedak S.V. Terheijden</v>
      </c>
      <c r="G458" t="str">
        <f>EC_projects_original!G458</f>
        <v>realized</v>
      </c>
      <c r="H458">
        <f>EC_projects_original!H458</f>
        <v>2022</v>
      </c>
      <c r="I458" t="str">
        <f>EC_projects_original!I458</f>
        <v>PV</v>
      </c>
      <c r="J458" t="str">
        <f>EC_projects_original!J458</f>
        <v>rooftop</v>
      </c>
      <c r="K458" t="str">
        <f>EC_projects_original!K458</f>
        <v>lokale coöperatie</v>
      </c>
      <c r="L458" t="str">
        <f>EC_projects_original!L458</f>
        <v>Traais Energiecollectief</v>
      </c>
      <c r="M458">
        <f>EC_projects_original!P458</f>
        <v>30</v>
      </c>
      <c r="N458">
        <f>EC_projects_original!R458</f>
        <v>1</v>
      </c>
    </row>
    <row r="459" spans="1:14" x14ac:dyDescent="0.25">
      <c r="A459" t="str">
        <f>EC_projects_original!A459</f>
        <v>Noord-Brabant</v>
      </c>
      <c r="B459" t="str">
        <f>EC_projects_original!B459</f>
        <v>West Brabant</v>
      </c>
      <c r="C459" t="str">
        <f>EC_projects_original!C459</f>
        <v>Drimmelen</v>
      </c>
      <c r="D459" t="str" cm="1">
        <f t="array" ref="D459">_xlfn.IFNA(INDEX(municipalities!B:B, MATCH(EC_projects!C459,municipalities!C:C,0),0),"unknown")</f>
        <v>GM1719</v>
      </c>
      <c r="E459" t="str">
        <f>EC_projects_original!D459</f>
        <v>Terheijden</v>
      </c>
      <c r="F459" t="str">
        <f>EC_projects_original!E459</f>
        <v>TraaisEnergieCollectief/ zonnedak Willem Tell</v>
      </c>
      <c r="G459" t="str">
        <f>EC_projects_original!G459</f>
        <v>realized</v>
      </c>
      <c r="H459">
        <f>EC_projects_original!H459</f>
        <v>2022</v>
      </c>
      <c r="I459" t="str">
        <f>EC_projects_original!I459</f>
        <v>PV</v>
      </c>
      <c r="J459" t="str">
        <f>EC_projects_original!J459</f>
        <v>rooftop</v>
      </c>
      <c r="K459" t="str">
        <f>EC_projects_original!K459</f>
        <v>lokale coöperatie</v>
      </c>
      <c r="L459" t="str">
        <f>EC_projects_original!L459</f>
        <v>Traais Energiecollectief</v>
      </c>
      <c r="M459">
        <f>EC_projects_original!P459</f>
        <v>44.4</v>
      </c>
      <c r="N459">
        <f>EC_projects_original!R459</f>
        <v>1</v>
      </c>
    </row>
    <row r="460" spans="1:14" x14ac:dyDescent="0.25">
      <c r="A460" t="str">
        <f>EC_projects_original!A460</f>
        <v>Noord-Brabant</v>
      </c>
      <c r="B460" t="str">
        <f>EC_projects_original!B460</f>
        <v>Metropoolregio Eindhoven</v>
      </c>
      <c r="C460" t="str">
        <f>EC_projects_original!C460</f>
        <v>Eersel</v>
      </c>
      <c r="D460" t="str" cm="1">
        <f t="array" ref="D460">_xlfn.IFNA(INDEX(municipalities!B:B, MATCH(EC_projects!C460,municipalities!C:C,0),0),"unknown")</f>
        <v>GM0770</v>
      </c>
      <c r="E460">
        <f>EC_projects_original!D460</f>
        <v>0</v>
      </c>
      <c r="F460" t="str">
        <f>EC_projects_original!E460</f>
        <v>KempenEnergie/ ZonopdeKempen (Eersel I) De Kraanvogel</v>
      </c>
      <c r="G460" t="str">
        <f>EC_projects_original!G460</f>
        <v>realized</v>
      </c>
      <c r="H460">
        <f>EC_projects_original!H460</f>
        <v>2018</v>
      </c>
      <c r="I460" t="str">
        <f>EC_projects_original!I460</f>
        <v>PV</v>
      </c>
      <c r="J460" t="str">
        <f>EC_projects_original!J460</f>
        <v>rooftop</v>
      </c>
      <c r="K460" t="str">
        <f>EC_projects_original!K460</f>
        <v>lokale coöperatie</v>
      </c>
      <c r="L460" t="str">
        <f>EC_projects_original!L460</f>
        <v>KempenEnergie</v>
      </c>
      <c r="M460">
        <f>EC_projects_original!P460</f>
        <v>71.25</v>
      </c>
      <c r="N460">
        <f>EC_projects_original!R460</f>
        <v>1</v>
      </c>
    </row>
    <row r="461" spans="1:14" x14ac:dyDescent="0.25">
      <c r="A461" t="str">
        <f>EC_projects_original!A461</f>
        <v>Noord-Brabant</v>
      </c>
      <c r="B461" t="str">
        <f>EC_projects_original!B461</f>
        <v>Metropoolregio Eindhoven</v>
      </c>
      <c r="C461" t="str">
        <f>EC_projects_original!C461</f>
        <v>Eersel</v>
      </c>
      <c r="D461" t="str" cm="1">
        <f t="array" ref="D461">_xlfn.IFNA(INDEX(municipalities!B:B, MATCH(EC_projects!C461,municipalities!C:C,0),0),"unknown")</f>
        <v>GM0770</v>
      </c>
      <c r="E461">
        <f>EC_projects_original!D461</f>
        <v>0</v>
      </c>
      <c r="F461" t="str">
        <f>EC_projects_original!E461</f>
        <v>KempenEnergie/ ZonopdeKempen (Eersel II) Zonnedak Stokkelen</v>
      </c>
      <c r="G461" t="str">
        <f>EC_projects_original!G461</f>
        <v>realized</v>
      </c>
      <c r="H461">
        <f>EC_projects_original!H461</f>
        <v>2019</v>
      </c>
      <c r="I461" t="str">
        <f>EC_projects_original!I461</f>
        <v>PV</v>
      </c>
      <c r="J461" t="str">
        <f>EC_projects_original!J461</f>
        <v>rooftop</v>
      </c>
      <c r="K461" t="str">
        <f>EC_projects_original!K461</f>
        <v>lokale coöperatie</v>
      </c>
      <c r="L461" t="str">
        <f>EC_projects_original!L461</f>
        <v>KempenEnergie</v>
      </c>
      <c r="M461">
        <f>EC_projects_original!P461</f>
        <v>73.529999999999987</v>
      </c>
      <c r="N461">
        <f>EC_projects_original!R461</f>
        <v>1</v>
      </c>
    </row>
    <row r="462" spans="1:14" x14ac:dyDescent="0.25">
      <c r="A462" t="str">
        <f>EC_projects_original!A462</f>
        <v>Noord-Brabant</v>
      </c>
      <c r="B462" t="str">
        <f>EC_projects_original!B462</f>
        <v>Metropoolregio Eindhoven</v>
      </c>
      <c r="C462" t="str">
        <f>EC_projects_original!C462</f>
        <v>Eersel</v>
      </c>
      <c r="D462" t="str" cm="1">
        <f t="array" ref="D462">_xlfn.IFNA(INDEX(municipalities!B:B, MATCH(EC_projects!C462,municipalities!C:C,0),0),"unknown")</f>
        <v>GM0770</v>
      </c>
      <c r="E462">
        <f>EC_projects_original!D462</f>
        <v>0</v>
      </c>
      <c r="F462" t="str">
        <f>EC_projects_original!E462</f>
        <v>KempenEnergie/ ZonopdeKempen-Meerheide 48</v>
      </c>
      <c r="G462" t="str">
        <f>EC_projects_original!G462</f>
        <v>realized</v>
      </c>
      <c r="H462">
        <f>EC_projects_original!H462</f>
        <v>2021</v>
      </c>
      <c r="I462" t="str">
        <f>EC_projects_original!I462</f>
        <v>PV</v>
      </c>
      <c r="J462" t="str">
        <f>EC_projects_original!J462</f>
        <v>rooftop</v>
      </c>
      <c r="K462" t="str">
        <f>EC_projects_original!K462</f>
        <v>lokale coöperatie</v>
      </c>
      <c r="L462" t="str">
        <f>EC_projects_original!L462</f>
        <v>KempenEnergie</v>
      </c>
      <c r="M462">
        <f>EC_projects_original!P462</f>
        <v>77</v>
      </c>
      <c r="N462">
        <f>EC_projects_original!R462</f>
        <v>1</v>
      </c>
    </row>
    <row r="463" spans="1:14" x14ac:dyDescent="0.25">
      <c r="A463" t="str">
        <f>EC_projects_original!A463</f>
        <v>Noord-Brabant</v>
      </c>
      <c r="B463" t="str">
        <f>EC_projects_original!B463</f>
        <v>Metropoolregio Eindhoven</v>
      </c>
      <c r="C463" t="str">
        <f>EC_projects_original!C463</f>
        <v>Eersel</v>
      </c>
      <c r="D463" t="str" cm="1">
        <f t="array" ref="D463">_xlfn.IFNA(INDEX(municipalities!B:B, MATCH(EC_projects!C463,municipalities!C:C,0),0),"unknown")</f>
        <v>GM0770</v>
      </c>
      <c r="E463" t="str">
        <f>EC_projects_original!D463</f>
        <v>Steensel</v>
      </c>
      <c r="F463" t="str">
        <f>EC_projects_original!E463</f>
        <v>KempenEnergie/ ZonopdeKempen-Nedermolen 1</v>
      </c>
      <c r="G463" t="str">
        <f>EC_projects_original!G463</f>
        <v>realized</v>
      </c>
      <c r="H463">
        <f>EC_projects_original!H463</f>
        <v>2023</v>
      </c>
      <c r="I463" t="str">
        <f>EC_projects_original!I463</f>
        <v>PV</v>
      </c>
      <c r="J463" t="str">
        <f>EC_projects_original!J463</f>
        <v>rooftop</v>
      </c>
      <c r="K463" t="str">
        <f>EC_projects_original!K463</f>
        <v>lokale coöperatie</v>
      </c>
      <c r="L463" t="str">
        <f>EC_projects_original!L463</f>
        <v>KempenEnergie</v>
      </c>
      <c r="M463">
        <f>EC_projects_original!P463</f>
        <v>65</v>
      </c>
      <c r="N463">
        <f>EC_projects_original!R463</f>
        <v>1</v>
      </c>
    </row>
    <row r="464" spans="1:14" x14ac:dyDescent="0.25">
      <c r="A464" t="str">
        <f>EC_projects_original!A464</f>
        <v>Noord-Brabant</v>
      </c>
      <c r="B464" t="str">
        <f>EC_projects_original!B464</f>
        <v>Metropoolregio Eindhoven</v>
      </c>
      <c r="C464" t="str">
        <f>EC_projects_original!C464</f>
        <v>Eindhoven</v>
      </c>
      <c r="D464" t="str" cm="1">
        <f t="array" ref="D464">_xlfn.IFNA(INDEX(municipalities!B:B, MATCH(EC_projects!C464,municipalities!C:C,0),0),"unknown")</f>
        <v>GM0772</v>
      </c>
      <c r="E464" t="str">
        <f>EC_projects_original!D464</f>
        <v>Tongelre</v>
      </c>
      <c r="F464" t="str">
        <f>EC_projects_original!E464</f>
        <v>MorgenGroeneEnergie/ 040 Energie/ Zonnepark Doornakkersweg 10-14</v>
      </c>
      <c r="G464" t="str">
        <f>EC_projects_original!G464</f>
        <v>realized</v>
      </c>
      <c r="H464">
        <f>EC_projects_original!H464</f>
        <v>2019</v>
      </c>
      <c r="I464" t="str">
        <f>EC_projects_original!I464</f>
        <v>PV</v>
      </c>
      <c r="J464" t="str">
        <f>EC_projects_original!J464</f>
        <v>rooftop</v>
      </c>
      <c r="K464" t="str">
        <f>EC_projects_original!K464</f>
        <v>lokale coöperatie</v>
      </c>
      <c r="L464" t="str">
        <f>EC_projects_original!L464</f>
        <v>MorgenGroeneEnergie</v>
      </c>
      <c r="M464">
        <f>EC_projects_original!P464</f>
        <v>114.67999999999999</v>
      </c>
      <c r="N464">
        <f>EC_projects_original!R464</f>
        <v>1</v>
      </c>
    </row>
    <row r="465" spans="1:14" x14ac:dyDescent="0.25">
      <c r="A465" t="str">
        <f>EC_projects_original!A465</f>
        <v>Noord-Brabant</v>
      </c>
      <c r="B465" t="str">
        <f>EC_projects_original!B465</f>
        <v>Metropoolregio Eindhoven</v>
      </c>
      <c r="C465" t="str">
        <f>EC_projects_original!C465</f>
        <v>Eindhoven</v>
      </c>
      <c r="D465" t="str" cm="1">
        <f t="array" ref="D465">_xlfn.IFNA(INDEX(municipalities!B:B, MATCH(EC_projects!C465,municipalities!C:C,0),0),"unknown")</f>
        <v>GM0772</v>
      </c>
      <c r="E465">
        <f>EC_projects_original!D465</f>
        <v>0</v>
      </c>
      <c r="F465" t="str">
        <f>EC_projects_original!E465</f>
        <v>MorgenGroeneEnergie/ Zonnepark Ouverture</v>
      </c>
      <c r="G465" t="str">
        <f>EC_projects_original!G465</f>
        <v>realized</v>
      </c>
      <c r="H465">
        <f>EC_projects_original!H465</f>
        <v>2014</v>
      </c>
      <c r="I465" t="str">
        <f>EC_projects_original!I465</f>
        <v>PV</v>
      </c>
      <c r="J465" t="str">
        <f>EC_projects_original!J465</f>
        <v>rooftop</v>
      </c>
      <c r="K465" t="str">
        <f>EC_projects_original!K465</f>
        <v>lokale coöperatie</v>
      </c>
      <c r="L465" t="str">
        <f>EC_projects_original!L465</f>
        <v>MorgenGroeneEnergie</v>
      </c>
      <c r="M465">
        <f>EC_projects_original!P465</f>
        <v>57</v>
      </c>
      <c r="N465">
        <f>EC_projects_original!R465</f>
        <v>1</v>
      </c>
    </row>
    <row r="466" spans="1:14" x14ac:dyDescent="0.25">
      <c r="A466" t="str">
        <f>EC_projects_original!A466</f>
        <v>Noord-Brabant</v>
      </c>
      <c r="B466" t="str">
        <f>EC_projects_original!B466</f>
        <v>Metropoolregio Eindhoven</v>
      </c>
      <c r="C466" t="str">
        <f>EC_projects_original!C466</f>
        <v>Eindhoven</v>
      </c>
      <c r="D466" t="str" cm="1">
        <f t="array" ref="D466">_xlfn.IFNA(INDEX(municipalities!B:B, MATCH(EC_projects!C466,municipalities!C:C,0),0),"unknown")</f>
        <v>GM0772</v>
      </c>
      <c r="E466">
        <f>EC_projects_original!D466</f>
        <v>0</v>
      </c>
      <c r="F466" t="str">
        <f>EC_projects_original!E466</f>
        <v>ZonnepanelenDelen/ Zonnedak Solar C</v>
      </c>
      <c r="G466" t="str">
        <f>EC_projects_original!G466</f>
        <v>realized</v>
      </c>
      <c r="H466">
        <f>EC_projects_original!H466</f>
        <v>2018</v>
      </c>
      <c r="I466" t="str">
        <f>EC_projects_original!I466</f>
        <v>PV</v>
      </c>
      <c r="J466" t="str">
        <f>EC_projects_original!J466</f>
        <v>rooftop</v>
      </c>
      <c r="K466" t="str">
        <f>EC_projects_original!K466</f>
        <v>participatie/ crowdfunding</v>
      </c>
      <c r="L466" t="str">
        <f>EC_projects_original!L466</f>
        <v>crowdfunding</v>
      </c>
      <c r="M466">
        <f>EC_projects_original!P466</f>
        <v>497.61</v>
      </c>
      <c r="N466">
        <f>EC_projects_original!R466</f>
        <v>0</v>
      </c>
    </row>
    <row r="467" spans="1:14" x14ac:dyDescent="0.25">
      <c r="A467" t="str">
        <f>EC_projects_original!A467</f>
        <v>Noord-Brabant</v>
      </c>
      <c r="B467" t="str">
        <f>EC_projects_original!B467</f>
        <v>West Brabant</v>
      </c>
      <c r="C467" t="str">
        <f>EC_projects_original!C467</f>
        <v>Etten-Leur</v>
      </c>
      <c r="D467" t="str" cm="1">
        <f t="array" ref="D467">_xlfn.IFNA(INDEX(municipalities!B:B, MATCH(EC_projects!C467,municipalities!C:C,0),0),"unknown")</f>
        <v>GM0777</v>
      </c>
      <c r="E467">
        <f>EC_projects_original!D467</f>
        <v>0</v>
      </c>
      <c r="F467" t="str">
        <f>EC_projects_original!E467</f>
        <v>Eneco/ Zonnehub Etten-Leur</v>
      </c>
      <c r="G467" t="str">
        <f>EC_projects_original!G467</f>
        <v>realized</v>
      </c>
      <c r="H467">
        <f>EC_projects_original!H467</f>
        <v>2017</v>
      </c>
      <c r="I467" t="str">
        <f>EC_projects_original!I467</f>
        <v>PV</v>
      </c>
      <c r="J467" t="str">
        <f>EC_projects_original!J467</f>
        <v>rooftop</v>
      </c>
      <c r="K467" t="str">
        <f>EC_projects_original!K467</f>
        <v>productiecoöperatie/ ontwikkelaar</v>
      </c>
      <c r="L467" t="str">
        <f>EC_projects_original!L467</f>
        <v>projectcoöperaties divers</v>
      </c>
      <c r="M467">
        <f>EC_projects_original!P467</f>
        <v>44.2</v>
      </c>
      <c r="N467">
        <f>EC_projects_original!R467</f>
        <v>1</v>
      </c>
    </row>
    <row r="468" spans="1:14" x14ac:dyDescent="0.25">
      <c r="A468" t="str">
        <f>EC_projects_original!A468</f>
        <v>Noord-Brabant</v>
      </c>
      <c r="B468" t="str">
        <f>EC_projects_original!B468</f>
        <v>West Brabant</v>
      </c>
      <c r="C468" t="str">
        <f>EC_projects_original!C468</f>
        <v>Etten-Leur</v>
      </c>
      <c r="D468" t="str" cm="1">
        <f t="array" ref="D468">_xlfn.IFNA(INDEX(municipalities!B:B, MATCH(EC_projects!C468,municipalities!C:C,0),0),"unknown")</f>
        <v>GM0777</v>
      </c>
      <c r="E468">
        <f>EC_projects_original!D468</f>
        <v>0</v>
      </c>
      <c r="F468" t="str">
        <f>EC_projects_original!E468</f>
        <v>DuurSaamEttenleur/ zonnedak school KSE (SDE)</v>
      </c>
      <c r="G468" t="str">
        <f>EC_projects_original!G468</f>
        <v>realized</v>
      </c>
      <c r="H468">
        <f>EC_projects_original!H468</f>
        <v>2020</v>
      </c>
      <c r="I468" t="str">
        <f>EC_projects_original!I468</f>
        <v>PV</v>
      </c>
      <c r="J468" t="str">
        <f>EC_projects_original!J468</f>
        <v>rooftop</v>
      </c>
      <c r="K468" t="str">
        <f>EC_projects_original!K468</f>
        <v>lokale coöperatie</v>
      </c>
      <c r="L468" t="str">
        <f>EC_projects_original!L468</f>
        <v>Duursaam EttenLeur</v>
      </c>
      <c r="M468">
        <f>EC_projects_original!P468</f>
        <v>240</v>
      </c>
      <c r="N468">
        <f>EC_projects_original!R468</f>
        <v>1</v>
      </c>
    </row>
    <row r="469" spans="1:14" x14ac:dyDescent="0.25">
      <c r="A469" t="str">
        <f>EC_projects_original!A469</f>
        <v>Noord-Brabant</v>
      </c>
      <c r="B469" t="str">
        <f>EC_projects_original!B469</f>
        <v>Metropoolregio Eindhoven</v>
      </c>
      <c r="C469" t="str">
        <f>EC_projects_original!C469</f>
        <v>Geldrop-Mierlo</v>
      </c>
      <c r="D469" t="str" cm="1">
        <f t="array" ref="D469">_xlfn.IFNA(INDEX(municipalities!B:B, MATCH(EC_projects!C469,municipalities!C:C,0),0),"unknown")</f>
        <v>GM1771</v>
      </c>
      <c r="E469" t="str">
        <f>EC_projects_original!D469</f>
        <v>Geldrop</v>
      </c>
      <c r="F469" t="str">
        <f>EC_projects_original!E469</f>
        <v>MorgenGroeneEnergie/ zonnedak De Coevering</v>
      </c>
      <c r="G469" t="str">
        <f>EC_projects_original!G469</f>
        <v>realized</v>
      </c>
      <c r="H469">
        <f>EC_projects_original!H469</f>
        <v>2023</v>
      </c>
      <c r="I469" t="str">
        <f>EC_projects_original!I469</f>
        <v>PV</v>
      </c>
      <c r="J469" t="str">
        <f>EC_projects_original!J469</f>
        <v>rooftop</v>
      </c>
      <c r="K469" t="str">
        <f>EC_projects_original!K469</f>
        <v>lokale coöperatie</v>
      </c>
      <c r="L469" t="str">
        <f>EC_projects_original!L469</f>
        <v>MorgenGroeneEnergie</v>
      </c>
      <c r="M469">
        <f>EC_projects_original!P469</f>
        <v>178.20000000000002</v>
      </c>
      <c r="N469">
        <f>EC_projects_original!R469</f>
        <v>1</v>
      </c>
    </row>
    <row r="470" spans="1:14" x14ac:dyDescent="0.25">
      <c r="A470" t="str">
        <f>EC_projects_original!A470</f>
        <v>Noord-Brabant</v>
      </c>
      <c r="B470" t="str">
        <f>EC_projects_original!B470</f>
        <v>Metropoolregio Eindhoven</v>
      </c>
      <c r="C470" t="str">
        <f>EC_projects_original!C470</f>
        <v>Gemert-Bakel</v>
      </c>
      <c r="D470" t="str" cm="1">
        <f t="array" ref="D470">_xlfn.IFNA(INDEX(municipalities!B:B, MATCH(EC_projects!C470,municipalities!C:C,0),0),"unknown")</f>
        <v>GM1652</v>
      </c>
      <c r="E470" t="str">
        <f>EC_projects_original!D470</f>
        <v>Milheeze</v>
      </c>
      <c r="F470" t="str">
        <f>EC_projects_original!E470</f>
        <v>DorpsoverlegMilheeze/ Zonnedak Van Kessel Olie Milheeze</v>
      </c>
      <c r="G470" t="str">
        <f>EC_projects_original!G470</f>
        <v>realized</v>
      </c>
      <c r="H470">
        <f>EC_projects_original!H470</f>
        <v>2018</v>
      </c>
      <c r="I470" t="str">
        <f>EC_projects_original!I470</f>
        <v>PV</v>
      </c>
      <c r="J470" t="str">
        <f>EC_projects_original!J470</f>
        <v>rooftop</v>
      </c>
      <c r="K470" t="str">
        <f>EC_projects_original!K470</f>
        <v>productiecoöperatie/ bewonersinitiatief</v>
      </c>
      <c r="L470" t="str">
        <f>EC_projects_original!L470</f>
        <v>Dorpsoverleg Milheeze</v>
      </c>
      <c r="M470">
        <f>EC_projects_original!P470</f>
        <v>115.29</v>
      </c>
      <c r="N470">
        <f>EC_projects_original!R470</f>
        <v>1</v>
      </c>
    </row>
    <row r="471" spans="1:14" x14ac:dyDescent="0.25">
      <c r="A471" t="str">
        <f>EC_projects_original!A471</f>
        <v>Noord-Brabant</v>
      </c>
      <c r="B471" t="str">
        <f>EC_projects_original!B471</f>
        <v>Metropoolregio Eindhoven</v>
      </c>
      <c r="C471" t="str">
        <f>EC_projects_original!C471</f>
        <v>Gemert-Bakel</v>
      </c>
      <c r="D471" t="str" cm="1">
        <f t="array" ref="D471">_xlfn.IFNA(INDEX(municipalities!B:B, MATCH(EC_projects!C471,municipalities!C:C,0),0),"unknown")</f>
        <v>GM1652</v>
      </c>
      <c r="E471" t="str">
        <f>EC_projects_original!D471</f>
        <v>De Mortel</v>
      </c>
      <c r="F471" t="str">
        <f>EC_projects_original!E471</f>
        <v>ECNoordBrabant/ zonnedak Zonnedak Fleuren De Mortel</v>
      </c>
      <c r="G471" t="str">
        <f>EC_projects_original!G471</f>
        <v>realized</v>
      </c>
      <c r="H471">
        <f>EC_projects_original!H471</f>
        <v>2021</v>
      </c>
      <c r="I471" t="str">
        <f>EC_projects_original!I471</f>
        <v>PV</v>
      </c>
      <c r="J471" t="str">
        <f>EC_projects_original!J471</f>
        <v>rooftop</v>
      </c>
      <c r="K471" t="str">
        <f>EC_projects_original!K471</f>
        <v>productiecoöperatie/ ontwikkelaar</v>
      </c>
      <c r="L471" t="str">
        <f>EC_projects_original!L471</f>
        <v>projectcoöperaties divers</v>
      </c>
      <c r="M471">
        <f>EC_projects_original!P471</f>
        <v>120</v>
      </c>
      <c r="N471">
        <f>EC_projects_original!R471</f>
        <v>1</v>
      </c>
    </row>
    <row r="472" spans="1:14" x14ac:dyDescent="0.25">
      <c r="A472" t="str">
        <f>EC_projects_original!A472</f>
        <v>Noord-Brabant</v>
      </c>
      <c r="B472" t="str">
        <f>EC_projects_original!B472</f>
        <v>Metropoolregio Eindhoven</v>
      </c>
      <c r="C472" t="str">
        <f>EC_projects_original!C472</f>
        <v>Gemert-Bakel</v>
      </c>
      <c r="D472" t="str" cm="1">
        <f t="array" ref="D472">_xlfn.IFNA(INDEX(municipalities!B:B, MATCH(EC_projects!C472,municipalities!C:C,0),0),"unknown")</f>
        <v>GM1652</v>
      </c>
      <c r="E472" t="str">
        <f>EC_projects_original!D472</f>
        <v>Elsendorp</v>
      </c>
      <c r="F472" t="str">
        <f>EC_projects_original!E472</f>
        <v>Elsendorp/ zonnedak Vd Wetering</v>
      </c>
      <c r="G472" t="str">
        <f>EC_projects_original!G472</f>
        <v>realized</v>
      </c>
      <c r="H472">
        <f>EC_projects_original!H472</f>
        <v>2017</v>
      </c>
      <c r="I472" t="str">
        <f>EC_projects_original!I472</f>
        <v>PV</v>
      </c>
      <c r="J472" t="str">
        <f>EC_projects_original!J472</f>
        <v>rooftop</v>
      </c>
      <c r="K472" t="str">
        <f>EC_projects_original!K472</f>
        <v>lokale coöperatie</v>
      </c>
      <c r="L472" t="str">
        <f>EC_projects_original!L472</f>
        <v>Coöperatie Elsendorp</v>
      </c>
      <c r="M472">
        <f>EC_projects_original!P472</f>
        <v>52.5</v>
      </c>
      <c r="N472">
        <f>EC_projects_original!R472</f>
        <v>1</v>
      </c>
    </row>
    <row r="473" spans="1:14" x14ac:dyDescent="0.25">
      <c r="A473" t="str">
        <f>EC_projects_original!A473</f>
        <v>Noord-Brabant</v>
      </c>
      <c r="B473" t="str">
        <f>EC_projects_original!B473</f>
        <v>Metropoolregio Eindhoven</v>
      </c>
      <c r="C473" t="str">
        <f>EC_projects_original!C473</f>
        <v>Gemert-Bakel</v>
      </c>
      <c r="D473" t="str" cm="1">
        <f t="array" ref="D473">_xlfn.IFNA(INDEX(municipalities!B:B, MATCH(EC_projects!C473,municipalities!C:C,0),0),"unknown")</f>
        <v>GM1652</v>
      </c>
      <c r="E473" t="str">
        <f>EC_projects_original!D473</f>
        <v>De Rips</v>
      </c>
      <c r="F473" t="str">
        <f>EC_projects_original!E473</f>
        <v>Energiecoöperatie De Rips/ Zonnedak Ploegmakers</v>
      </c>
      <c r="G473" t="str">
        <f>EC_projects_original!G473</f>
        <v>realized</v>
      </c>
      <c r="H473">
        <f>EC_projects_original!H473</f>
        <v>2018</v>
      </c>
      <c r="I473" t="str">
        <f>EC_projects_original!I473</f>
        <v>PV</v>
      </c>
      <c r="J473" t="str">
        <f>EC_projects_original!J473</f>
        <v>rooftop</v>
      </c>
      <c r="K473" t="str">
        <f>EC_projects_original!K473</f>
        <v>productiecoöperatie/ ontwikkelaar</v>
      </c>
      <c r="L473" t="str">
        <f>EC_projects_original!L473</f>
        <v>projectcoöperaties divers</v>
      </c>
      <c r="M473">
        <f>EC_projects_original!P473</f>
        <v>97.44</v>
      </c>
      <c r="N473">
        <f>EC_projects_original!R473</f>
        <v>1</v>
      </c>
    </row>
    <row r="474" spans="1:14" x14ac:dyDescent="0.25">
      <c r="A474" t="str">
        <f>EC_projects_original!A474</f>
        <v>Noord-Brabant</v>
      </c>
      <c r="B474" t="str">
        <f>EC_projects_original!B474</f>
        <v>Hart van Brabant</v>
      </c>
      <c r="C474" t="str">
        <f>EC_projects_original!C474</f>
        <v>Gilze en Rijen</v>
      </c>
      <c r="D474" t="str" cm="1">
        <f t="array" ref="D474">_xlfn.IFNA(INDEX(municipalities!B:B, MATCH(EC_projects!C474,municipalities!C:C,0),0),"unknown")</f>
        <v>GM0784</v>
      </c>
      <c r="E474">
        <f>EC_projects_original!D474</f>
        <v>0</v>
      </c>
      <c r="F474" t="str">
        <f>EC_projects_original!E474</f>
        <v>EnergieGilzeRijen/ zonnedak Hangaar 116</v>
      </c>
      <c r="G474" t="str">
        <f>EC_projects_original!G474</f>
        <v>realized</v>
      </c>
      <c r="H474">
        <f>EC_projects_original!H474</f>
        <v>2017</v>
      </c>
      <c r="I474" t="str">
        <f>EC_projects_original!I474</f>
        <v>PV</v>
      </c>
      <c r="J474" t="str">
        <f>EC_projects_original!J474</f>
        <v>rooftop</v>
      </c>
      <c r="K474" t="str">
        <f>EC_projects_original!K474</f>
        <v>lokale coöperatie</v>
      </c>
      <c r="L474" t="str">
        <f>EC_projects_original!L474</f>
        <v>EnergieGielze Rijen</v>
      </c>
      <c r="M474">
        <f>EC_projects_original!P474</f>
        <v>29.12</v>
      </c>
      <c r="N474">
        <f>EC_projects_original!R474</f>
        <v>1</v>
      </c>
    </row>
    <row r="475" spans="1:14" x14ac:dyDescent="0.25">
      <c r="A475" t="str">
        <f>EC_projects_original!A475</f>
        <v>Noord-Brabant</v>
      </c>
      <c r="B475" t="str">
        <f>EC_projects_original!B475</f>
        <v>Hart van Brabant</v>
      </c>
      <c r="C475" t="str">
        <f>EC_projects_original!C475</f>
        <v>Gilze en Rijen</v>
      </c>
      <c r="D475" t="str" cm="1">
        <f t="array" ref="D475">_xlfn.IFNA(INDEX(municipalities!B:B, MATCH(EC_projects!C475,municipalities!C:C,0),0),"unknown")</f>
        <v>GM0784</v>
      </c>
      <c r="E475" t="str">
        <f>EC_projects_original!D475</f>
        <v>Rijen</v>
      </c>
      <c r="F475" t="str">
        <f>EC_projects_original!E475</f>
        <v>EnergieGilzeRijen/ zonproject "De Vet" (deel postcoderoos)</v>
      </c>
      <c r="G475" t="str">
        <f>EC_projects_original!G475</f>
        <v>realized</v>
      </c>
      <c r="H475">
        <f>EC_projects_original!H475</f>
        <v>2020</v>
      </c>
      <c r="I475" t="str">
        <f>EC_projects_original!I475</f>
        <v>PV</v>
      </c>
      <c r="J475" t="str">
        <f>EC_projects_original!J475</f>
        <v>rooftop</v>
      </c>
      <c r="K475" t="str">
        <f>EC_projects_original!K475</f>
        <v>lokale coöperatie</v>
      </c>
      <c r="L475" t="str">
        <f>EC_projects_original!L475</f>
        <v>EnergieGielze Rijen</v>
      </c>
      <c r="M475">
        <f>EC_projects_original!P475</f>
        <v>16.8</v>
      </c>
      <c r="N475">
        <f>EC_projects_original!R475</f>
        <v>1</v>
      </c>
    </row>
    <row r="476" spans="1:14" x14ac:dyDescent="0.25">
      <c r="A476" t="str">
        <f>EC_projects_original!A476</f>
        <v>Noord-Brabant</v>
      </c>
      <c r="B476" t="str">
        <f>EC_projects_original!B476</f>
        <v>Hart van Brabant</v>
      </c>
      <c r="C476" t="str">
        <f>EC_projects_original!C476</f>
        <v>Gilze en Rijen</v>
      </c>
      <c r="D476" t="str" cm="1">
        <f t="array" ref="D476">_xlfn.IFNA(INDEX(municipalities!B:B, MATCH(EC_projects!C476,municipalities!C:C,0),0),"unknown")</f>
        <v>GM0784</v>
      </c>
      <c r="E476" t="str">
        <f>EC_projects_original!D476</f>
        <v>Rijen</v>
      </c>
      <c r="F476" t="str">
        <f>EC_projects_original!E476</f>
        <v>EnergieGilzeRijen/ zonproject "De Vet" (deel SDE)</v>
      </c>
      <c r="G476" t="str">
        <f>EC_projects_original!G476</f>
        <v>realized</v>
      </c>
      <c r="H476">
        <f>EC_projects_original!H476</f>
        <v>2020</v>
      </c>
      <c r="I476" t="str">
        <f>EC_projects_original!I476</f>
        <v>PV</v>
      </c>
      <c r="J476" t="str">
        <f>EC_projects_original!J476</f>
        <v>rooftop</v>
      </c>
      <c r="K476" t="str">
        <f>EC_projects_original!K476</f>
        <v>lokale coöperatie</v>
      </c>
      <c r="L476" t="str">
        <f>EC_projects_original!L476</f>
        <v>EnergieGielze Rijen</v>
      </c>
      <c r="M476">
        <f>EC_projects_original!P476</f>
        <v>81.2</v>
      </c>
      <c r="N476">
        <f>EC_projects_original!R476</f>
        <v>1</v>
      </c>
    </row>
    <row r="477" spans="1:14" x14ac:dyDescent="0.25">
      <c r="A477" t="str">
        <f>EC_projects_original!A477</f>
        <v>Noord-Brabant</v>
      </c>
      <c r="B477" t="str">
        <f>EC_projects_original!B477</f>
        <v>Hart van Brabant</v>
      </c>
      <c r="C477" t="str">
        <f>EC_projects_original!C477</f>
        <v>Goirle</v>
      </c>
      <c r="D477" t="str" cm="1">
        <f t="array" ref="D477">_xlfn.IFNA(INDEX(municipalities!B:B, MATCH(EC_projects!C477,municipalities!C:C,0),0),"unknown")</f>
        <v>GM0785</v>
      </c>
      <c r="E477" t="str">
        <f>EC_projects_original!D477</f>
        <v>Riel</v>
      </c>
      <c r="F477" t="str">
        <f>EC_projects_original!E477</f>
        <v>DuurzaamRielGoirle/ Van Roezel I en II</v>
      </c>
      <c r="G477" t="str">
        <f>EC_projects_original!G477</f>
        <v>realized</v>
      </c>
      <c r="H477">
        <f>EC_projects_original!H477</f>
        <v>2016</v>
      </c>
      <c r="I477" t="str">
        <f>EC_projects_original!I477</f>
        <v>PV</v>
      </c>
      <c r="J477" t="str">
        <f>EC_projects_original!J477</f>
        <v>rooftop</v>
      </c>
      <c r="K477" t="str">
        <f>EC_projects_original!K477</f>
        <v>lokale coöperatie</v>
      </c>
      <c r="L477" t="str">
        <f>EC_projects_original!L477</f>
        <v>Duurzaam Riel Goirle</v>
      </c>
      <c r="M477">
        <f>EC_projects_original!P477</f>
        <v>162</v>
      </c>
      <c r="N477">
        <f>EC_projects_original!R477</f>
        <v>1</v>
      </c>
    </row>
    <row r="478" spans="1:14" x14ac:dyDescent="0.25">
      <c r="A478" t="str">
        <f>EC_projects_original!A478</f>
        <v>Noord-Brabant</v>
      </c>
      <c r="B478" t="str">
        <f>EC_projects_original!B478</f>
        <v>Hart van Brabant</v>
      </c>
      <c r="C478" t="str">
        <f>EC_projects_original!C478</f>
        <v>Goirle</v>
      </c>
      <c r="D478" t="str" cm="1">
        <f t="array" ref="D478">_xlfn.IFNA(INDEX(municipalities!B:B, MATCH(EC_projects!C478,municipalities!C:C,0),0),"unknown")</f>
        <v>GM0785</v>
      </c>
      <c r="E478" t="str">
        <f>EC_projects_original!D478</f>
        <v>Riel</v>
      </c>
      <c r="F478" t="str">
        <f>EC_projects_original!E478</f>
        <v>DuurzaamRielGoirle/ Van Roezel III</v>
      </c>
      <c r="G478" t="str">
        <f>EC_projects_original!G478</f>
        <v>realized</v>
      </c>
      <c r="H478">
        <f>EC_projects_original!H478</f>
        <v>2019</v>
      </c>
      <c r="I478" t="str">
        <f>EC_projects_original!I478</f>
        <v>PV</v>
      </c>
      <c r="J478" t="str">
        <f>EC_projects_original!J478</f>
        <v>rooftop</v>
      </c>
      <c r="K478" t="str">
        <f>EC_projects_original!K478</f>
        <v>lokale coöperatie</v>
      </c>
      <c r="L478" t="str">
        <f>EC_projects_original!L478</f>
        <v>Duurzaam Riel Goirle</v>
      </c>
      <c r="M478">
        <f>EC_projects_original!P478</f>
        <v>81</v>
      </c>
      <c r="N478">
        <f>EC_projects_original!R478</f>
        <v>1</v>
      </c>
    </row>
    <row r="479" spans="1:14" x14ac:dyDescent="0.25">
      <c r="A479" t="str">
        <f>EC_projects_original!A479</f>
        <v>Noord-Brabant</v>
      </c>
      <c r="B479" t="str">
        <f>EC_projects_original!B479</f>
        <v>Hart van Brabant</v>
      </c>
      <c r="C479" t="str">
        <f>EC_projects_original!C479</f>
        <v>Goirle</v>
      </c>
      <c r="D479" t="str" cm="1">
        <f t="array" ref="D479">_xlfn.IFNA(INDEX(municipalities!B:B, MATCH(EC_projects!C479,municipalities!C:C,0),0),"unknown")</f>
        <v>GM0785</v>
      </c>
      <c r="E479">
        <f>EC_projects_original!D479</f>
        <v>0</v>
      </c>
      <c r="F479" t="str">
        <f>EC_projects_original!E479</f>
        <v>DuurzaamRielGoirle/ zonnedak  La Poubelle</v>
      </c>
      <c r="G479" t="str">
        <f>EC_projects_original!G479</f>
        <v>realized</v>
      </c>
      <c r="H479">
        <f>EC_projects_original!H479</f>
        <v>2022</v>
      </c>
      <c r="I479" t="str">
        <f>EC_projects_original!I479</f>
        <v>PV</v>
      </c>
      <c r="J479" t="str">
        <f>EC_projects_original!J479</f>
        <v>rooftop</v>
      </c>
      <c r="K479" t="str">
        <f>EC_projects_original!K479</f>
        <v>lokale coöperatie</v>
      </c>
      <c r="L479" t="str">
        <f>EC_projects_original!L479</f>
        <v>Duurzaam Riel Goirle</v>
      </c>
      <c r="M479">
        <f>EC_projects_original!P479</f>
        <v>99</v>
      </c>
      <c r="N479">
        <f>EC_projects_original!R479</f>
        <v>1</v>
      </c>
    </row>
    <row r="480" spans="1:14" x14ac:dyDescent="0.25">
      <c r="A480" t="str">
        <f>EC_projects_original!A480</f>
        <v>Noord-Brabant</v>
      </c>
      <c r="B480" t="str">
        <f>EC_projects_original!B480</f>
        <v>Hart van Brabant</v>
      </c>
      <c r="C480" t="str">
        <f>EC_projects_original!C480</f>
        <v>Goirle</v>
      </c>
      <c r="D480" t="str" cm="1">
        <f t="array" ref="D480">_xlfn.IFNA(INDEX(municipalities!B:B, MATCH(EC_projects!C480,municipalities!C:C,0),0),"unknown")</f>
        <v>GM0785</v>
      </c>
      <c r="E480">
        <f>EC_projects_original!D480</f>
        <v>0</v>
      </c>
      <c r="F480" t="str">
        <f>EC_projects_original!E480</f>
        <v>DuurzaamRielGoirle/ zonnedak Cultureel Centrum Jan van Besouw</v>
      </c>
      <c r="G480" t="str">
        <f>EC_projects_original!G480</f>
        <v>realized</v>
      </c>
      <c r="H480">
        <f>EC_projects_original!H480</f>
        <v>2022</v>
      </c>
      <c r="I480" t="str">
        <f>EC_projects_original!I480</f>
        <v>PV</v>
      </c>
      <c r="J480" t="str">
        <f>EC_projects_original!J480</f>
        <v>rooftop</v>
      </c>
      <c r="K480" t="str">
        <f>EC_projects_original!K480</f>
        <v>lokale coöperatie</v>
      </c>
      <c r="L480" t="str">
        <f>EC_projects_original!L480</f>
        <v>Duurzaam Riel Goirle</v>
      </c>
      <c r="M480">
        <f>EC_projects_original!P480</f>
        <v>91</v>
      </c>
      <c r="N480">
        <f>EC_projects_original!R480</f>
        <v>1</v>
      </c>
    </row>
    <row r="481" spans="1:14" x14ac:dyDescent="0.25">
      <c r="A481" t="str">
        <f>EC_projects_original!A481</f>
        <v>Noord-Brabant</v>
      </c>
      <c r="B481" t="str">
        <f>EC_projects_original!B481</f>
        <v>Hart van Brabant</v>
      </c>
      <c r="C481" t="str">
        <f>EC_projects_original!C481</f>
        <v>Goirle</v>
      </c>
      <c r="D481" t="str" cm="1">
        <f t="array" ref="D481">_xlfn.IFNA(INDEX(municipalities!B:B, MATCH(EC_projects!C481,municipalities!C:C,0),0),"unknown")</f>
        <v>GM0785</v>
      </c>
      <c r="E481" t="str">
        <f>EC_projects_original!D481</f>
        <v>Riel</v>
      </c>
      <c r="F481" t="str">
        <f>EC_projects_original!E481</f>
        <v>DuurzaamRielGoirle/ zonnedak Van den Abbeelen I en II</v>
      </c>
      <c r="G481" t="str">
        <f>EC_projects_original!G481</f>
        <v>realized</v>
      </c>
      <c r="H481">
        <f>EC_projects_original!H481</f>
        <v>2017</v>
      </c>
      <c r="I481" t="str">
        <f>EC_projects_original!I481</f>
        <v>PV</v>
      </c>
      <c r="J481" t="str">
        <f>EC_projects_original!J481</f>
        <v>rooftop</v>
      </c>
      <c r="K481" t="str">
        <f>EC_projects_original!K481</f>
        <v>lokale coöperatie</v>
      </c>
      <c r="L481" t="str">
        <f>EC_projects_original!L481</f>
        <v>Duurzaam Riel Goirle</v>
      </c>
      <c r="M481">
        <f>EC_projects_original!P481</f>
        <v>157.19999999999999</v>
      </c>
      <c r="N481">
        <f>EC_projects_original!R481</f>
        <v>1</v>
      </c>
    </row>
    <row r="482" spans="1:14" x14ac:dyDescent="0.25">
      <c r="A482" t="str">
        <f>EC_projects_original!A482</f>
        <v>Noord-Brabant</v>
      </c>
      <c r="B482" t="str">
        <f>EC_projects_original!B482</f>
        <v>Hart van Brabant</v>
      </c>
      <c r="C482" t="str">
        <f>EC_projects_original!C482</f>
        <v>Goirle</v>
      </c>
      <c r="D482" t="str" cm="1">
        <f t="array" ref="D482">_xlfn.IFNA(INDEX(municipalities!B:B, MATCH(EC_projects!C482,municipalities!C:C,0),0),"unknown")</f>
        <v>GM0785</v>
      </c>
      <c r="E482">
        <f>EC_projects_original!D482</f>
        <v>0</v>
      </c>
      <c r="F482" t="str">
        <f>EC_projects_original!E482</f>
        <v>DuurzaamRielGoirle/ zonnedak Vermeer I</v>
      </c>
      <c r="G482" t="str">
        <f>EC_projects_original!G482</f>
        <v>realized</v>
      </c>
      <c r="H482">
        <f>EC_projects_original!H482</f>
        <v>2018</v>
      </c>
      <c r="I482" t="str">
        <f>EC_projects_original!I482</f>
        <v>PV</v>
      </c>
      <c r="J482" t="str">
        <f>EC_projects_original!J482</f>
        <v>rooftop</v>
      </c>
      <c r="K482" t="str">
        <f>EC_projects_original!K482</f>
        <v>lokale coöperatie</v>
      </c>
      <c r="L482" t="str">
        <f>EC_projects_original!L482</f>
        <v>Duurzaam Riel Goirle</v>
      </c>
      <c r="M482">
        <f>EC_projects_original!P482</f>
        <v>84.6</v>
      </c>
      <c r="N482">
        <f>EC_projects_original!R482</f>
        <v>1</v>
      </c>
    </row>
    <row r="483" spans="1:14" x14ac:dyDescent="0.25">
      <c r="A483" t="str">
        <f>EC_projects_original!A483</f>
        <v>Noord-Brabant</v>
      </c>
      <c r="B483" t="str">
        <f>EC_projects_original!B483</f>
        <v>Noord-oost Brabant</v>
      </c>
      <c r="C483" t="str">
        <f>EC_projects_original!C483</f>
        <v>Land van Cuijk</v>
      </c>
      <c r="D483" t="str" cm="1">
        <f t="array" ref="D483">_xlfn.IFNA(INDEX(municipalities!B:B, MATCH(EC_projects!C483,municipalities!C:C,0),0),"unknown")</f>
        <v>GM1982</v>
      </c>
      <c r="E483" t="str">
        <f>EC_projects_original!D483</f>
        <v>Greencrowd</v>
      </c>
      <c r="F483" t="str">
        <f>EC_projects_original!E483</f>
        <v>Greencrowd/ gemeentehuis Grave VVE Zuid Ooster</v>
      </c>
      <c r="G483" t="str">
        <f>EC_projects_original!G483</f>
        <v>realized</v>
      </c>
      <c r="H483">
        <f>EC_projects_original!H483</f>
        <v>2018</v>
      </c>
      <c r="I483" t="str">
        <f>EC_projects_original!I483</f>
        <v>PV</v>
      </c>
      <c r="J483" t="str">
        <f>EC_projects_original!J483</f>
        <v>rooftop</v>
      </c>
      <c r="K483" t="str">
        <f>EC_projects_original!K483</f>
        <v>participatie/ crowdfunding</v>
      </c>
      <c r="L483" t="str">
        <f>EC_projects_original!L483</f>
        <v>crowdfunding</v>
      </c>
      <c r="M483">
        <f>EC_projects_original!P483</f>
        <v>54</v>
      </c>
      <c r="N483">
        <f>EC_projects_original!R483</f>
        <v>0</v>
      </c>
    </row>
    <row r="484" spans="1:14" x14ac:dyDescent="0.25">
      <c r="A484" t="str">
        <f>EC_projects_original!A484</f>
        <v>Noord-Brabant</v>
      </c>
      <c r="B484" t="str">
        <f>EC_projects_original!B484</f>
        <v>Noord-oost Brabant</v>
      </c>
      <c r="C484" t="str">
        <f>EC_projects_original!C484</f>
        <v>Land van Cuijk</v>
      </c>
      <c r="D484" t="str" cm="1">
        <f t="array" ref="D484">_xlfn.IFNA(INDEX(municipalities!B:B, MATCH(EC_projects!C484,municipalities!C:C,0),0),"unknown")</f>
        <v>GM1982</v>
      </c>
      <c r="E484" t="str">
        <f>EC_projects_original!D484</f>
        <v>Greencrowd</v>
      </c>
      <c r="F484" t="str">
        <f>EC_projects_original!E484</f>
        <v>Greencrowd/ zonnedak gemeentehuis Grave</v>
      </c>
      <c r="G484" t="str">
        <f>EC_projects_original!G484</f>
        <v>realized</v>
      </c>
      <c r="H484">
        <f>EC_projects_original!H484</f>
        <v>2017</v>
      </c>
      <c r="I484" t="str">
        <f>EC_projects_original!I484</f>
        <v>PV</v>
      </c>
      <c r="J484" t="str">
        <f>EC_projects_original!J484</f>
        <v>rooftop</v>
      </c>
      <c r="K484" t="str">
        <f>EC_projects_original!K484</f>
        <v>participatie/ crowdfunding</v>
      </c>
      <c r="L484" t="str">
        <f>EC_projects_original!L484</f>
        <v>crowdfunding</v>
      </c>
      <c r="M484">
        <f>EC_projects_original!P484</f>
        <v>54</v>
      </c>
      <c r="N484">
        <f>EC_projects_original!R484</f>
        <v>0</v>
      </c>
    </row>
    <row r="485" spans="1:14" x14ac:dyDescent="0.25">
      <c r="A485" t="str">
        <f>EC_projects_original!A485</f>
        <v>Noord-Brabant</v>
      </c>
      <c r="B485" t="str">
        <f>EC_projects_original!B485</f>
        <v>Noord-oost Brabant</v>
      </c>
      <c r="C485" t="str">
        <f>EC_projects_original!C485</f>
        <v>Land van Cuijk</v>
      </c>
      <c r="D485" t="str" cm="1">
        <f t="array" ref="D485">_xlfn.IFNA(INDEX(municipalities!B:B, MATCH(EC_projects!C485,municipalities!C:C,0),0),"unknown")</f>
        <v>GM1982</v>
      </c>
      <c r="E485">
        <f>EC_projects_original!D485</f>
        <v>0</v>
      </c>
      <c r="F485" t="str">
        <f>EC_projects_original!E485</f>
        <v>Greencrowd/ zonnedak werf en buurtcentrum Grave</v>
      </c>
      <c r="G485" t="str">
        <f>EC_projects_original!G485</f>
        <v>realized</v>
      </c>
      <c r="H485">
        <f>EC_projects_original!H485</f>
        <v>2017</v>
      </c>
      <c r="I485" t="str">
        <f>EC_projects_original!I485</f>
        <v>PV</v>
      </c>
      <c r="J485" t="str">
        <f>EC_projects_original!J485</f>
        <v>rooftop</v>
      </c>
      <c r="K485" t="str">
        <f>EC_projects_original!K485</f>
        <v>participatie/ crowdfunding</v>
      </c>
      <c r="L485" t="str">
        <f>EC_projects_original!L485</f>
        <v>crowdfunding</v>
      </c>
      <c r="M485">
        <f>EC_projects_original!P485</f>
        <v>144.18</v>
      </c>
      <c r="N485">
        <f>EC_projects_original!R485</f>
        <v>0</v>
      </c>
    </row>
    <row r="486" spans="1:14" x14ac:dyDescent="0.25">
      <c r="A486" t="str">
        <f>EC_projects_original!A486</f>
        <v>Noord-Brabant</v>
      </c>
      <c r="B486" t="str">
        <f>EC_projects_original!B486</f>
        <v>West Brabant</v>
      </c>
      <c r="C486" t="str">
        <f>EC_projects_original!C486</f>
        <v>Halderberge</v>
      </c>
      <c r="D486" t="str" cm="1">
        <f t="array" ref="D486">_xlfn.IFNA(INDEX(municipalities!B:B, MATCH(EC_projects!C486,municipalities!C:C,0),0),"unknown")</f>
        <v>GM1655</v>
      </c>
      <c r="E486" t="str">
        <f>EC_projects_original!D486</f>
        <v>Oudenbosch</v>
      </c>
      <c r="F486" t="str">
        <f>EC_projects_original!E486</f>
        <v>EnergiekHalderberge/ zonnedak gemeentehuis Oudenbosch (PCR)</v>
      </c>
      <c r="G486" t="str">
        <f>EC_projects_original!G486</f>
        <v>realized</v>
      </c>
      <c r="H486">
        <f>EC_projects_original!H486</f>
        <v>2018</v>
      </c>
      <c r="I486" t="str">
        <f>EC_projects_original!I486</f>
        <v>PV</v>
      </c>
      <c r="J486" t="str">
        <f>EC_projects_original!J486</f>
        <v>rooftop</v>
      </c>
      <c r="K486" t="str">
        <f>EC_projects_original!K486</f>
        <v>lokale coöperatie</v>
      </c>
      <c r="L486" t="str">
        <f>EC_projects_original!L486</f>
        <v>EnergiekHalderberge</v>
      </c>
      <c r="M486">
        <f>EC_projects_original!P486</f>
        <v>80.7</v>
      </c>
      <c r="N486">
        <f>EC_projects_original!R486</f>
        <v>1</v>
      </c>
    </row>
    <row r="487" spans="1:14" x14ac:dyDescent="0.25">
      <c r="A487" t="str">
        <f>EC_projects_original!A487</f>
        <v>Noord-Brabant</v>
      </c>
      <c r="B487" t="str">
        <f>EC_projects_original!B487</f>
        <v>West Brabant</v>
      </c>
      <c r="C487" t="str">
        <f>EC_projects_original!C487</f>
        <v>Halderberge</v>
      </c>
      <c r="D487" t="str" cm="1">
        <f t="array" ref="D487">_xlfn.IFNA(INDEX(municipalities!B:B, MATCH(EC_projects!C487,municipalities!C:C,0),0),"unknown")</f>
        <v>GM1655</v>
      </c>
      <c r="E487" t="str">
        <f>EC_projects_original!D487</f>
        <v>Oud-Gastel</v>
      </c>
      <c r="F487" t="str">
        <f>EC_projects_original!E487</f>
        <v>EnergiekHalderberge/ zonnedak OVS De Regenboog</v>
      </c>
      <c r="G487" t="str">
        <f>EC_projects_original!G487</f>
        <v>realized</v>
      </c>
      <c r="H487">
        <f>EC_projects_original!H487</f>
        <v>2020</v>
      </c>
      <c r="I487" t="str">
        <f>EC_projects_original!I487</f>
        <v>PV</v>
      </c>
      <c r="J487" t="str">
        <f>EC_projects_original!J487</f>
        <v>rooftop</v>
      </c>
      <c r="K487" t="str">
        <f>EC_projects_original!K487</f>
        <v>lokale coöperatie</v>
      </c>
      <c r="L487" t="str">
        <f>EC_projects_original!L487</f>
        <v>EnergiekHalderberge</v>
      </c>
      <c r="M487">
        <f>EC_projects_original!P487</f>
        <v>184.005</v>
      </c>
      <c r="N487">
        <f>EC_projects_original!R487</f>
        <v>1</v>
      </c>
    </row>
    <row r="488" spans="1:14" x14ac:dyDescent="0.25">
      <c r="A488" t="str">
        <f>EC_projects_original!A488</f>
        <v>Noord-Brabant</v>
      </c>
      <c r="B488" t="str">
        <f>EC_projects_original!B488</f>
        <v>West Brabant</v>
      </c>
      <c r="C488" t="str">
        <f>EC_projects_original!C488</f>
        <v>Halderberge</v>
      </c>
      <c r="D488" t="str" cm="1">
        <f t="array" ref="D488">_xlfn.IFNA(INDEX(municipalities!B:B, MATCH(EC_projects!C488,municipalities!C:C,0),0),"unknown")</f>
        <v>GM1655</v>
      </c>
      <c r="E488" t="str">
        <f>EC_projects_original!D488</f>
        <v>Oud-Gastel</v>
      </c>
      <c r="F488" t="str">
        <f>EC_projects_original!E488</f>
        <v>EnergiekHalderberge/ zonnedak Pietseweg 4 -fase 2 (SDE)</v>
      </c>
      <c r="G488" t="str">
        <f>EC_projects_original!G488</f>
        <v>realized</v>
      </c>
      <c r="H488">
        <f>EC_projects_original!H488</f>
        <v>2022</v>
      </c>
      <c r="I488" t="str">
        <f>EC_projects_original!I488</f>
        <v>PV</v>
      </c>
      <c r="J488" t="str">
        <f>EC_projects_original!J488</f>
        <v>rooftop</v>
      </c>
      <c r="K488" t="str">
        <f>EC_projects_original!K488</f>
        <v>lokale coöperatie</v>
      </c>
      <c r="L488" t="str">
        <f>EC_projects_original!L488</f>
        <v>EnergiekHalderberge</v>
      </c>
      <c r="M488">
        <f>EC_projects_original!P488</f>
        <v>418</v>
      </c>
      <c r="N488">
        <f>EC_projects_original!R488</f>
        <v>1</v>
      </c>
    </row>
    <row r="489" spans="1:14" x14ac:dyDescent="0.25">
      <c r="A489" t="str">
        <f>EC_projects_original!A489</f>
        <v>Noord-Brabant</v>
      </c>
      <c r="B489" t="str">
        <f>EC_projects_original!B489</f>
        <v>West Brabant</v>
      </c>
      <c r="C489" t="str">
        <f>EC_projects_original!C489</f>
        <v>Halderberge</v>
      </c>
      <c r="D489" t="str" cm="1">
        <f t="array" ref="D489">_xlfn.IFNA(INDEX(municipalities!B:B, MATCH(EC_projects!C489,municipalities!C:C,0),0),"unknown")</f>
        <v>GM1655</v>
      </c>
      <c r="E489" t="str">
        <f>EC_projects_original!D489</f>
        <v>Stampersgat</v>
      </c>
      <c r="F489" t="str">
        <f>EC_projects_original!E489</f>
        <v xml:space="preserve">EnergiekHalderberge/ zonnedak Stampersgat  </v>
      </c>
      <c r="G489" t="str">
        <f>EC_projects_original!G489</f>
        <v>realized</v>
      </c>
      <c r="H489">
        <f>EC_projects_original!H489</f>
        <v>2016</v>
      </c>
      <c r="I489" t="str">
        <f>EC_projects_original!I489</f>
        <v>PV</v>
      </c>
      <c r="J489" t="str">
        <f>EC_projects_original!J489</f>
        <v>rooftop</v>
      </c>
      <c r="K489" t="str">
        <f>EC_projects_original!K489</f>
        <v>lokale coöperatie</v>
      </c>
      <c r="L489" t="str">
        <f>EC_projects_original!L489</f>
        <v>EnergiekHalderberge</v>
      </c>
      <c r="M489">
        <f>EC_projects_original!P489</f>
        <v>166.4</v>
      </c>
      <c r="N489">
        <f>EC_projects_original!R489</f>
        <v>0</v>
      </c>
    </row>
    <row r="490" spans="1:14" x14ac:dyDescent="0.25">
      <c r="A490" t="str">
        <f>EC_projects_original!A490</f>
        <v>Noord-Brabant</v>
      </c>
      <c r="B490" t="str">
        <f>EC_projects_original!B490</f>
        <v>West Brabant</v>
      </c>
      <c r="C490" t="str">
        <f>EC_projects_original!C490</f>
        <v>Halderberge</v>
      </c>
      <c r="D490" t="str" cm="1">
        <f t="array" ref="D490">_xlfn.IFNA(INDEX(municipalities!B:B, MATCH(EC_projects!C490,municipalities!C:C,0),0),"unknown")</f>
        <v>GM1655</v>
      </c>
      <c r="E490" t="str">
        <f>EC_projects_original!D490</f>
        <v>Oud-Gastel</v>
      </c>
      <c r="F490" t="str">
        <f>EC_projects_original!E490</f>
        <v>EnergiekHalderberge/ zonnedak Watermolen 4A - fase 1</v>
      </c>
      <c r="G490" t="str">
        <f>EC_projects_original!G490</f>
        <v>realized</v>
      </c>
      <c r="H490">
        <f>EC_projects_original!H490</f>
        <v>2022</v>
      </c>
      <c r="I490" t="str">
        <f>EC_projects_original!I490</f>
        <v>PV</v>
      </c>
      <c r="J490" t="str">
        <f>EC_projects_original!J490</f>
        <v>rooftop</v>
      </c>
      <c r="K490" t="str">
        <f>EC_projects_original!K490</f>
        <v>lokale coöperatie</v>
      </c>
      <c r="L490" t="str">
        <f>EC_projects_original!L490</f>
        <v>EnergiekHalderberge</v>
      </c>
      <c r="M490">
        <f>EC_projects_original!P490</f>
        <v>97.28</v>
      </c>
      <c r="N490">
        <f>EC_projects_original!R490</f>
        <v>1</v>
      </c>
    </row>
    <row r="491" spans="1:14" x14ac:dyDescent="0.25">
      <c r="A491" t="str">
        <f>EC_projects_original!A491</f>
        <v>Noord-Brabant</v>
      </c>
      <c r="B491" t="str">
        <f>EC_projects_original!B491</f>
        <v>West Brabant</v>
      </c>
      <c r="C491" t="str">
        <f>EC_projects_original!C491</f>
        <v>Halderberge</v>
      </c>
      <c r="D491" t="str" cm="1">
        <f t="array" ref="D491">_xlfn.IFNA(INDEX(municipalities!B:B, MATCH(EC_projects!C491,municipalities!C:C,0),0),"unknown")</f>
        <v>GM1655</v>
      </c>
      <c r="E491" t="str">
        <f>EC_projects_original!D491</f>
        <v>Oud-Gastel</v>
      </c>
      <c r="F491" t="str">
        <f>EC_projects_original!E491</f>
        <v>EnergiekHalderberge/ zonnedak Watermolen 4A - fase 2</v>
      </c>
      <c r="G491" t="str">
        <f>EC_projects_original!G491</f>
        <v>realized</v>
      </c>
      <c r="H491">
        <f>EC_projects_original!H491</f>
        <v>2023</v>
      </c>
      <c r="I491" t="str">
        <f>EC_projects_original!I491</f>
        <v>PV</v>
      </c>
      <c r="J491" t="str">
        <f>EC_projects_original!J491</f>
        <v>rooftop</v>
      </c>
      <c r="K491" t="str">
        <f>EC_projects_original!K491</f>
        <v>lokale coöperatie</v>
      </c>
      <c r="L491" t="str">
        <f>EC_projects_original!L491</f>
        <v>EnergiekHalderberge</v>
      </c>
      <c r="M491">
        <f>EC_projects_original!P491</f>
        <v>98.8</v>
      </c>
      <c r="N491">
        <f>EC_projects_original!R491</f>
        <v>1</v>
      </c>
    </row>
    <row r="492" spans="1:14" x14ac:dyDescent="0.25">
      <c r="A492" t="str">
        <f>EC_projects_original!A492</f>
        <v>Noord-Brabant</v>
      </c>
      <c r="B492" t="str">
        <f>EC_projects_original!B492</f>
        <v>Hart van Brabant</v>
      </c>
      <c r="C492" t="str">
        <f>EC_projects_original!C492</f>
        <v>Heusden</v>
      </c>
      <c r="D492" t="str" cm="1">
        <f t="array" ref="D492">_xlfn.IFNA(INDEX(municipalities!B:B, MATCH(EC_projects!C492,municipalities!C:C,0),0),"unknown")</f>
        <v>GM0797</v>
      </c>
      <c r="E492">
        <f>EC_projects_original!D492</f>
        <v>0</v>
      </c>
      <c r="F492" t="str">
        <f>EC_projects_original!E492</f>
        <v xml:space="preserve">EnergiekHeusden/ Lambertusschool </v>
      </c>
      <c r="G492" t="str">
        <f>EC_projects_original!G492</f>
        <v>realized</v>
      </c>
      <c r="H492">
        <f>EC_projects_original!H492</f>
        <v>2015</v>
      </c>
      <c r="I492" t="str">
        <f>EC_projects_original!I492</f>
        <v>PV</v>
      </c>
      <c r="J492" t="str">
        <f>EC_projects_original!J492</f>
        <v>rooftop</v>
      </c>
      <c r="K492" t="str">
        <f>EC_projects_original!K492</f>
        <v>lokale coöperatie</v>
      </c>
      <c r="L492" t="str">
        <f>EC_projects_original!L492</f>
        <v>EnergiekHeusden</v>
      </c>
      <c r="M492">
        <f>EC_projects_original!P492</f>
        <v>5.5</v>
      </c>
      <c r="N492">
        <f>EC_projects_original!R492</f>
        <v>1</v>
      </c>
    </row>
    <row r="493" spans="1:14" x14ac:dyDescent="0.25">
      <c r="A493" t="str">
        <f>EC_projects_original!A493</f>
        <v>Noord-Brabant</v>
      </c>
      <c r="B493" t="str">
        <f>EC_projects_original!B493</f>
        <v>Hart van Brabant</v>
      </c>
      <c r="C493" t="str">
        <f>EC_projects_original!C493</f>
        <v>Heusden</v>
      </c>
      <c r="D493" t="str" cm="1">
        <f t="array" ref="D493">_xlfn.IFNA(INDEX(municipalities!B:B, MATCH(EC_projects!C493,municipalities!C:C,0),0),"unknown")</f>
        <v>GM0797</v>
      </c>
      <c r="E493">
        <f>EC_projects_original!D493</f>
        <v>0</v>
      </c>
      <c r="F493" t="str">
        <f>EC_projects_original!E493</f>
        <v>EnergiekHeusden/ Zon op Heusden1 (De Kubus)</v>
      </c>
      <c r="G493" t="str">
        <f>EC_projects_original!G493</f>
        <v>realized</v>
      </c>
      <c r="H493">
        <f>EC_projects_original!H493</f>
        <v>2017</v>
      </c>
      <c r="I493" t="str">
        <f>EC_projects_original!I493</f>
        <v>PV</v>
      </c>
      <c r="J493" t="str">
        <f>EC_projects_original!J493</f>
        <v>rooftop</v>
      </c>
      <c r="K493" t="str">
        <f>EC_projects_original!K493</f>
        <v>lokale coöperatie</v>
      </c>
      <c r="L493" t="str">
        <f>EC_projects_original!L493</f>
        <v>EnergiekHeusden</v>
      </c>
      <c r="M493">
        <f>EC_projects_original!P493</f>
        <v>72.5</v>
      </c>
      <c r="N493">
        <f>EC_projects_original!R493</f>
        <v>1</v>
      </c>
    </row>
    <row r="494" spans="1:14" x14ac:dyDescent="0.25">
      <c r="A494" t="str">
        <f>EC_projects_original!A494</f>
        <v>Noord-Brabant</v>
      </c>
      <c r="B494" t="str">
        <f>EC_projects_original!B494</f>
        <v>Hart van Brabant</v>
      </c>
      <c r="C494" t="str">
        <f>EC_projects_original!C494</f>
        <v>Heusden</v>
      </c>
      <c r="D494" t="str" cm="1">
        <f t="array" ref="D494">_xlfn.IFNA(INDEX(municipalities!B:B, MATCH(EC_projects!C494,municipalities!C:C,0),0),"unknown")</f>
        <v>GM0797</v>
      </c>
      <c r="E494" t="str">
        <f>EC_projects_original!D494</f>
        <v>Vlijmen</v>
      </c>
      <c r="F494" t="str">
        <f>EC_projects_original!E494</f>
        <v>EnergiekHeusden/Zon op Heusden 2 De Caleidoscoop (Zuid+Oost)</v>
      </c>
      <c r="G494" t="str">
        <f>EC_projects_original!G494</f>
        <v>realized</v>
      </c>
      <c r="H494">
        <f>EC_projects_original!H494</f>
        <v>2019</v>
      </c>
      <c r="I494" t="str">
        <f>EC_projects_original!I494</f>
        <v>PV</v>
      </c>
      <c r="J494" t="str">
        <f>EC_projects_original!J494</f>
        <v>rooftop</v>
      </c>
      <c r="K494" t="str">
        <f>EC_projects_original!K494</f>
        <v>lokale coöperatie</v>
      </c>
      <c r="L494" t="str">
        <f>EC_projects_original!L494</f>
        <v>EnergiekHeusden</v>
      </c>
      <c r="M494">
        <f>EC_projects_original!P494</f>
        <v>140.29999999999998</v>
      </c>
      <c r="N494">
        <f>EC_projects_original!R494</f>
        <v>1</v>
      </c>
    </row>
    <row r="495" spans="1:14" x14ac:dyDescent="0.25">
      <c r="A495" t="str">
        <f>EC_projects_original!A495</f>
        <v>Noord-Brabant</v>
      </c>
      <c r="B495" t="str">
        <f>EC_projects_original!B495</f>
        <v>Hart van Brabant</v>
      </c>
      <c r="C495" t="str">
        <f>EC_projects_original!C495</f>
        <v>Hilvarenbeek</v>
      </c>
      <c r="D495" t="str" cm="1">
        <f t="array" ref="D495">_xlfn.IFNA(INDEX(municipalities!B:B, MATCH(EC_projects!C495,municipalities!C:C,0),0),"unknown")</f>
        <v>GM0798</v>
      </c>
      <c r="E495" t="str">
        <f>EC_projects_original!D495</f>
        <v>Baarschot</v>
      </c>
      <c r="F495" t="str">
        <f>EC_projects_original!E495</f>
        <v>Hilverstroom/ Zon op de Hilver/ zonnedak Van Dorst Baarschot</v>
      </c>
      <c r="G495" t="str">
        <f>EC_projects_original!G495</f>
        <v>realized</v>
      </c>
      <c r="H495">
        <f>EC_projects_original!H495</f>
        <v>2022</v>
      </c>
      <c r="I495" t="str">
        <f>EC_projects_original!I495</f>
        <v>PV</v>
      </c>
      <c r="J495" t="str">
        <f>EC_projects_original!J495</f>
        <v>rooftop</v>
      </c>
      <c r="K495" t="str">
        <f>EC_projects_original!K495</f>
        <v>lokale coöperatie</v>
      </c>
      <c r="L495" t="str">
        <f>EC_projects_original!L495</f>
        <v>Hilverstroom</v>
      </c>
      <c r="M495">
        <f>EC_projects_original!P495</f>
        <v>99</v>
      </c>
      <c r="N495">
        <f>EC_projects_original!R495</f>
        <v>1</v>
      </c>
    </row>
    <row r="496" spans="1:14" x14ac:dyDescent="0.25">
      <c r="A496" t="str">
        <f>EC_projects_original!A496</f>
        <v>Noord-Brabant</v>
      </c>
      <c r="B496" t="str">
        <f>EC_projects_original!B496</f>
        <v>Noord-oost Brabant</v>
      </c>
      <c r="C496" t="str">
        <f>EC_projects_original!C496</f>
        <v>Land van Cuijk</v>
      </c>
      <c r="D496" t="str" cm="1">
        <f t="array" ref="D496">_xlfn.IFNA(INDEX(municipalities!B:B, MATCH(EC_projects!C496,municipalities!C:C,0),0),"unknown")</f>
        <v>GM1982</v>
      </c>
      <c r="E496" t="str">
        <f>EC_projects_original!D496</f>
        <v>Cuijk</v>
      </c>
      <c r="F496" t="str">
        <f>EC_projects_original!E496</f>
        <v xml:space="preserve">CEC/ zonnedak CEC 1 Gemeentewerf </v>
      </c>
      <c r="G496" t="str">
        <f>EC_projects_original!G496</f>
        <v>realized</v>
      </c>
      <c r="H496">
        <f>EC_projects_original!H496</f>
        <v>2017</v>
      </c>
      <c r="I496" t="str">
        <f>EC_projects_original!I496</f>
        <v>PV</v>
      </c>
      <c r="J496" t="str">
        <f>EC_projects_original!J496</f>
        <v>rooftop</v>
      </c>
      <c r="K496" t="str">
        <f>EC_projects_original!K496</f>
        <v>lokale coöperatie</v>
      </c>
      <c r="L496" t="str">
        <f>EC_projects_original!L496</f>
        <v>CEC u.a</v>
      </c>
      <c r="M496">
        <f>EC_projects_original!P496</f>
        <v>48.36</v>
      </c>
      <c r="N496">
        <f>EC_projects_original!R496</f>
        <v>1</v>
      </c>
    </row>
    <row r="497" spans="1:14" x14ac:dyDescent="0.25">
      <c r="A497" t="str">
        <f>EC_projects_original!A497</f>
        <v>Noord-Brabant</v>
      </c>
      <c r="B497" t="str">
        <f>EC_projects_original!B497</f>
        <v>Noord-oost Brabant</v>
      </c>
      <c r="C497" t="str">
        <f>EC_projects_original!C497</f>
        <v>Land van Cuijk</v>
      </c>
      <c r="D497" t="str" cm="1">
        <f t="array" ref="D497">_xlfn.IFNA(INDEX(municipalities!B:B, MATCH(EC_projects!C497,municipalities!C:C,0),0),"unknown")</f>
        <v>GM1982</v>
      </c>
      <c r="E497" t="str">
        <f>EC_projects_original!D497</f>
        <v>Cuijk</v>
      </c>
      <c r="F497" t="str">
        <f>EC_projects_original!E497</f>
        <v xml:space="preserve">CEC/ zonnedak CEC2 </v>
      </c>
      <c r="G497" t="str">
        <f>EC_projects_original!G497</f>
        <v>realized</v>
      </c>
      <c r="H497">
        <f>EC_projects_original!H497</f>
        <v>2018</v>
      </c>
      <c r="I497" t="str">
        <f>EC_projects_original!I497</f>
        <v>PV</v>
      </c>
      <c r="J497" t="str">
        <f>EC_projects_original!J497</f>
        <v>rooftop</v>
      </c>
      <c r="K497" t="str">
        <f>EC_projects_original!K497</f>
        <v>lokale coöperatie</v>
      </c>
      <c r="L497" t="str">
        <f>EC_projects_original!L497</f>
        <v>CEC u.a</v>
      </c>
      <c r="M497">
        <f>EC_projects_original!P497</f>
        <v>52.525000000000006</v>
      </c>
      <c r="N497">
        <f>EC_projects_original!R497</f>
        <v>1</v>
      </c>
    </row>
    <row r="498" spans="1:14" x14ac:dyDescent="0.25">
      <c r="A498" t="str">
        <f>EC_projects_original!A498</f>
        <v>Noord-Brabant</v>
      </c>
      <c r="B498" t="str">
        <f>EC_projects_original!B498</f>
        <v>Noord-oost Brabant</v>
      </c>
      <c r="C498" t="str">
        <f>EC_projects_original!C498</f>
        <v>Land van Cuijk</v>
      </c>
      <c r="D498" t="str" cm="1">
        <f t="array" ref="D498">_xlfn.IFNA(INDEX(municipalities!B:B, MATCH(EC_projects!C498,municipalities!C:C,0),0),"unknown")</f>
        <v>GM1982</v>
      </c>
      <c r="E498" t="str">
        <f>EC_projects_original!D498</f>
        <v>Maashees</v>
      </c>
      <c r="F498" t="str">
        <f>EC_projects_original!E498</f>
        <v>ECMaashees/ Zonnedak De Breid</v>
      </c>
      <c r="G498" t="str">
        <f>EC_projects_original!G498</f>
        <v>realized</v>
      </c>
      <c r="H498">
        <f>EC_projects_original!H498</f>
        <v>2020</v>
      </c>
      <c r="I498" t="str">
        <f>EC_projects_original!I498</f>
        <v>PV</v>
      </c>
      <c r="J498" t="str">
        <f>EC_projects_original!J498</f>
        <v>rooftop</v>
      </c>
      <c r="K498" t="str">
        <f>EC_projects_original!K498</f>
        <v>lokale coöperatie</v>
      </c>
      <c r="L498" t="str">
        <f>EC_projects_original!L498</f>
        <v>Energietransitie Maashees (CEM)</v>
      </c>
      <c r="M498">
        <f>EC_projects_original!P498</f>
        <v>60</v>
      </c>
      <c r="N498">
        <f>EC_projects_original!R498</f>
        <v>1</v>
      </c>
    </row>
    <row r="499" spans="1:14" x14ac:dyDescent="0.25">
      <c r="A499" t="str">
        <f>EC_projects_original!A499</f>
        <v>Noord-Brabant</v>
      </c>
      <c r="B499" t="str">
        <f>EC_projects_original!B499</f>
        <v>Noord-oost Brabant</v>
      </c>
      <c r="C499" t="str">
        <f>EC_projects_original!C499</f>
        <v>Land van Cuijk</v>
      </c>
      <c r="D499" t="str" cm="1">
        <f t="array" ref="D499">_xlfn.IFNA(INDEX(municipalities!B:B, MATCH(EC_projects!C499,municipalities!C:C,0),0),"unknown")</f>
        <v>GM1982</v>
      </c>
      <c r="E499" t="str">
        <f>EC_projects_original!D499</f>
        <v>Maashees</v>
      </c>
      <c r="F499" t="str">
        <f>EC_projects_original!E499</f>
        <v>ECMaashees/ Zonnedak Linssen</v>
      </c>
      <c r="G499" t="str">
        <f>EC_projects_original!G499</f>
        <v>realized</v>
      </c>
      <c r="H499">
        <f>EC_projects_original!H499</f>
        <v>2020</v>
      </c>
      <c r="I499" t="str">
        <f>EC_projects_original!I499</f>
        <v>PV</v>
      </c>
      <c r="J499" t="str">
        <f>EC_projects_original!J499</f>
        <v>rooftop</v>
      </c>
      <c r="K499" t="str">
        <f>EC_projects_original!K499</f>
        <v>lokale coöperatie</v>
      </c>
      <c r="L499" t="str">
        <f>EC_projects_original!L499</f>
        <v>Energietransitie Maashees (CEM)</v>
      </c>
      <c r="M499">
        <f>EC_projects_original!P499</f>
        <v>60</v>
      </c>
      <c r="N499">
        <f>EC_projects_original!R499</f>
        <v>1</v>
      </c>
    </row>
    <row r="500" spans="1:14" x14ac:dyDescent="0.25">
      <c r="A500" t="str">
        <f>EC_projects_original!A500</f>
        <v>Noord-Brabant</v>
      </c>
      <c r="B500" t="str">
        <f>EC_projects_original!B500</f>
        <v>Hart van Brabant</v>
      </c>
      <c r="C500" t="str">
        <f>EC_projects_original!C500</f>
        <v>Loon op Zand</v>
      </c>
      <c r="D500" t="str" cm="1">
        <f t="array" ref="D500">_xlfn.IFNA(INDEX(municipalities!B:B, MATCH(EC_projects!C500,municipalities!C:C,0),0),"unknown")</f>
        <v>GM0809</v>
      </c>
      <c r="E500" t="str">
        <f>EC_projects_original!D500</f>
        <v>Kaatsheuvel</v>
      </c>
      <c r="F500" t="str">
        <f>EC_projects_original!E500</f>
        <v>ECLOZ/ Kwatrijnzon boerderij Kaatsheuvel Plantloonseweg</v>
      </c>
      <c r="G500" t="str">
        <f>EC_projects_original!G500</f>
        <v>realized</v>
      </c>
      <c r="H500">
        <f>EC_projects_original!H500</f>
        <v>2017</v>
      </c>
      <c r="I500" t="str">
        <f>EC_projects_original!I500</f>
        <v>PV</v>
      </c>
      <c r="J500" t="str">
        <f>EC_projects_original!J500</f>
        <v>rooftop</v>
      </c>
      <c r="K500" t="str">
        <f>EC_projects_original!K500</f>
        <v>lokale coöperatie</v>
      </c>
      <c r="L500" t="str">
        <f>EC_projects_original!L500</f>
        <v>ECLOZ (Energiecollectief LoonopZand)</v>
      </c>
      <c r="M500">
        <f>EC_projects_original!P500</f>
        <v>112.32</v>
      </c>
      <c r="N500">
        <f>EC_projects_original!R500</f>
        <v>1</v>
      </c>
    </row>
    <row r="501" spans="1:14" x14ac:dyDescent="0.25">
      <c r="A501" t="str">
        <f>EC_projects_original!A501</f>
        <v>Noord-Brabant</v>
      </c>
      <c r="B501" t="str">
        <f>EC_projects_original!B501</f>
        <v>Hart van Brabant</v>
      </c>
      <c r="C501" t="str">
        <f>EC_projects_original!C501</f>
        <v>Loon op Zand</v>
      </c>
      <c r="D501" t="str" cm="1">
        <f t="array" ref="D501">_xlfn.IFNA(INDEX(municipalities!B:B, MATCH(EC_projects!C501,municipalities!C:C,0),0),"unknown")</f>
        <v>GM0809</v>
      </c>
      <c r="E501">
        <f>EC_projects_original!D501</f>
        <v>0</v>
      </c>
      <c r="F501" t="str">
        <f>EC_projects_original!E501</f>
        <v>ECLOZ/ Postcoderoosproject Werftzon</v>
      </c>
      <c r="G501" t="str">
        <f>EC_projects_original!G501</f>
        <v>realized</v>
      </c>
      <c r="H501">
        <f>EC_projects_original!H501</f>
        <v>2019</v>
      </c>
      <c r="I501" t="str">
        <f>EC_projects_original!I501</f>
        <v>PV</v>
      </c>
      <c r="J501" t="str">
        <f>EC_projects_original!J501</f>
        <v>rooftop</v>
      </c>
      <c r="K501" t="str">
        <f>EC_projects_original!K501</f>
        <v>lokale coöperatie</v>
      </c>
      <c r="L501" t="str">
        <f>EC_projects_original!L501</f>
        <v>ECLOZ (Energiecollectief LoonopZand)</v>
      </c>
      <c r="M501">
        <f>EC_projects_original!P501</f>
        <v>67.2</v>
      </c>
      <c r="N501">
        <f>EC_projects_original!R501</f>
        <v>1</v>
      </c>
    </row>
    <row r="502" spans="1:14" x14ac:dyDescent="0.25">
      <c r="A502" t="str">
        <f>EC_projects_original!A502</f>
        <v>Noord-Brabant</v>
      </c>
      <c r="B502" t="str">
        <f>EC_projects_original!B502</f>
        <v>Noord-oost Brabant</v>
      </c>
      <c r="C502" t="str">
        <f>EC_projects_original!C502</f>
        <v>Loon op Zand</v>
      </c>
      <c r="D502" t="str" cm="1">
        <f t="array" ref="D502">_xlfn.IFNA(INDEX(municipalities!B:B, MATCH(EC_projects!C502,municipalities!C:C,0),0),"unknown")</f>
        <v>GM0809</v>
      </c>
      <c r="E502">
        <f>EC_projects_original!D502</f>
        <v>0</v>
      </c>
      <c r="F502" t="str">
        <f>EC_projects_original!E502</f>
        <v>VETVught/ HOT / Zonnemaatje Duinboeren 2022 Loon op Zand</v>
      </c>
      <c r="G502" t="str">
        <f>EC_projects_original!G502</f>
        <v>realized</v>
      </c>
      <c r="H502">
        <f>EC_projects_original!H502</f>
        <v>2023</v>
      </c>
      <c r="I502" t="str">
        <f>EC_projects_original!I502</f>
        <v>PV</v>
      </c>
      <c r="J502" t="str">
        <f>EC_projects_original!J502</f>
        <v>rooftop</v>
      </c>
      <c r="K502" t="str">
        <f>EC_projects_original!K502</f>
        <v>lokale coöperatie</v>
      </c>
      <c r="L502" t="str">
        <f>EC_projects_original!L502</f>
        <v>VET Vught/ HOT</v>
      </c>
      <c r="M502">
        <f>EC_projects_original!P502</f>
        <v>82.17</v>
      </c>
      <c r="N502">
        <f>EC_projects_original!R502</f>
        <v>1</v>
      </c>
    </row>
    <row r="503" spans="1:14" x14ac:dyDescent="0.25">
      <c r="A503" t="str">
        <f>EC_projects_original!A503</f>
        <v>Noord-Brabant</v>
      </c>
      <c r="B503" t="str">
        <f>EC_projects_original!B503</f>
        <v>Noord-oost Brabant</v>
      </c>
      <c r="C503" t="str">
        <f>EC_projects_original!C503</f>
        <v>Meierijstad</v>
      </c>
      <c r="D503" t="str" cm="1">
        <f t="array" ref="D503">_xlfn.IFNA(INDEX(municipalities!B:B, MATCH(EC_projects!C503,municipalities!C:C,0),0),"unknown")</f>
        <v>GM1948</v>
      </c>
      <c r="E503" t="str">
        <f>EC_projects_original!D503</f>
        <v>Schijndel</v>
      </c>
      <c r="F503" t="str">
        <f>EC_projects_original!E503</f>
        <v>EC Meierijstad/ zonnepark Milieustraat 1 (MeierijstadStroom)</v>
      </c>
      <c r="G503" t="str">
        <f>EC_projects_original!G503</f>
        <v>realized</v>
      </c>
      <c r="H503">
        <f>EC_projects_original!H503</f>
        <v>2016</v>
      </c>
      <c r="I503" t="str">
        <f>EC_projects_original!I503</f>
        <v>PV</v>
      </c>
      <c r="J503" t="str">
        <f>EC_projects_original!J503</f>
        <v>rooftop</v>
      </c>
      <c r="K503" t="str">
        <f>EC_projects_original!K503</f>
        <v>lokale coöperatie</v>
      </c>
      <c r="L503" t="str">
        <f>EC_projects_original!L503</f>
        <v>EC Meierijstad</v>
      </c>
      <c r="M503">
        <f>EC_projects_original!P503</f>
        <v>62.720000000000006</v>
      </c>
      <c r="N503">
        <f>EC_projects_original!R503</f>
        <v>1</v>
      </c>
    </row>
    <row r="504" spans="1:14" x14ac:dyDescent="0.25">
      <c r="A504" t="str">
        <f>EC_projects_original!A504</f>
        <v>Noord-Brabant</v>
      </c>
      <c r="B504" t="str">
        <f>EC_projects_original!B504</f>
        <v>Noord-oost Brabant</v>
      </c>
      <c r="C504" t="str">
        <f>EC_projects_original!C504</f>
        <v>Meierijstad</v>
      </c>
      <c r="D504" t="str" cm="1">
        <f t="array" ref="D504">_xlfn.IFNA(INDEX(municipalities!B:B, MATCH(EC_projects!C504,municipalities!C:C,0),0),"unknown")</f>
        <v>GM1948</v>
      </c>
      <c r="E504" t="str">
        <f>EC_projects_original!D504</f>
        <v>Schijndel</v>
      </c>
      <c r="F504" t="str">
        <f>EC_projects_original!E504</f>
        <v>EC Meierijstad/ zonnepark Milieustraat 2 (MeierijstadStroom)</v>
      </c>
      <c r="G504" t="str">
        <f>EC_projects_original!G504</f>
        <v>realized</v>
      </c>
      <c r="H504">
        <f>EC_projects_original!H504</f>
        <v>2019</v>
      </c>
      <c r="I504" t="str">
        <f>EC_projects_original!I504</f>
        <v>PV</v>
      </c>
      <c r="J504" t="str">
        <f>EC_projects_original!J504</f>
        <v>rooftop</v>
      </c>
      <c r="K504" t="str">
        <f>EC_projects_original!K504</f>
        <v>lokale coöperatie</v>
      </c>
      <c r="L504" t="str">
        <f>EC_projects_original!L504</f>
        <v>EC Meierijstad</v>
      </c>
      <c r="M504">
        <f>EC_projects_original!P504</f>
        <v>61.600000000000009</v>
      </c>
      <c r="N504">
        <f>EC_projects_original!R504</f>
        <v>1</v>
      </c>
    </row>
    <row r="505" spans="1:14" x14ac:dyDescent="0.25">
      <c r="A505" t="str">
        <f>EC_projects_original!A505</f>
        <v>Noord-Brabant</v>
      </c>
      <c r="B505" t="str">
        <f>EC_projects_original!B505</f>
        <v>Noord-oost Brabant</v>
      </c>
      <c r="C505" t="str">
        <f>EC_projects_original!C505</f>
        <v>Meierijstad</v>
      </c>
      <c r="D505" t="str" cm="1">
        <f t="array" ref="D505">_xlfn.IFNA(INDEX(municipalities!B:B, MATCH(EC_projects!C505,municipalities!C:C,0),0),"unknown")</f>
        <v>GM1948</v>
      </c>
      <c r="E505" t="str">
        <f>EC_projects_original!D505</f>
        <v>Sint-Oedenrode</v>
      </c>
      <c r="F505" t="str">
        <f>EC_projects_original!E505</f>
        <v>ZonnepanelenDelen/ Solisplan Berkmortel</v>
      </c>
      <c r="G505" t="str">
        <f>EC_projects_original!G505</f>
        <v>realized</v>
      </c>
      <c r="H505">
        <f>EC_projects_original!H505</f>
        <v>2019</v>
      </c>
      <c r="I505" t="str">
        <f>EC_projects_original!I505</f>
        <v>PV</v>
      </c>
      <c r="J505" t="str">
        <f>EC_projects_original!J505</f>
        <v>rooftop</v>
      </c>
      <c r="K505" t="str">
        <f>EC_projects_original!K505</f>
        <v>participatie/ crowdfunding</v>
      </c>
      <c r="L505" t="str">
        <f>EC_projects_original!L505</f>
        <v>crowdfunding</v>
      </c>
      <c r="M505">
        <f>EC_projects_original!P505</f>
        <v>480</v>
      </c>
      <c r="N505">
        <f>EC_projects_original!R505</f>
        <v>0</v>
      </c>
    </row>
    <row r="506" spans="1:14" x14ac:dyDescent="0.25">
      <c r="A506" t="str">
        <f>EC_projects_original!A506</f>
        <v>Noord-Brabant</v>
      </c>
      <c r="B506" t="str">
        <f>EC_projects_original!B506</f>
        <v>Noord-oost Brabant</v>
      </c>
      <c r="C506" t="str">
        <f>EC_projects_original!C506</f>
        <v>Meierijstad</v>
      </c>
      <c r="D506" t="str" cm="1">
        <f t="array" ref="D506">_xlfn.IFNA(INDEX(municipalities!B:B, MATCH(EC_projects!C506,municipalities!C:C,0),0),"unknown")</f>
        <v>GM1948</v>
      </c>
      <c r="E506" t="str">
        <f>EC_projects_original!D506</f>
        <v>Sint Oedenrode</v>
      </c>
      <c r="F506" t="str">
        <f>EC_projects_original!E506</f>
        <v xml:space="preserve">ZonnepanelenDelen/ Zonnedak Van Erp </v>
      </c>
      <c r="G506" t="str">
        <f>EC_projects_original!G506</f>
        <v>realized</v>
      </c>
      <c r="H506">
        <f>EC_projects_original!H506</f>
        <v>2017</v>
      </c>
      <c r="I506" t="str">
        <f>EC_projects_original!I506</f>
        <v>PV</v>
      </c>
      <c r="J506" t="str">
        <f>EC_projects_original!J506</f>
        <v>rooftop</v>
      </c>
      <c r="K506" t="str">
        <f>EC_projects_original!K506</f>
        <v>participatie/ crowdfunding</v>
      </c>
      <c r="L506" t="str">
        <f>EC_projects_original!L506</f>
        <v>crowdfunding</v>
      </c>
      <c r="M506">
        <f>EC_projects_original!P506</f>
        <v>347.68</v>
      </c>
      <c r="N506">
        <f>EC_projects_original!R506</f>
        <v>0</v>
      </c>
    </row>
    <row r="507" spans="1:14" x14ac:dyDescent="0.25">
      <c r="A507" t="str">
        <f>EC_projects_original!A507</f>
        <v>Noord-Brabant</v>
      </c>
      <c r="B507" t="str">
        <f>EC_projects_original!B507</f>
        <v>Metropoolregio Eindhoven</v>
      </c>
      <c r="C507" t="str">
        <f>EC_projects_original!C507</f>
        <v>Nuenen, Gerwen en Nederwetten</v>
      </c>
      <c r="D507" t="str" cm="1">
        <f t="array" ref="D507">_xlfn.IFNA(INDEX(municipalities!B:B, MATCH(EC_projects!C507,municipalities!C:C,0),0),"unknown")</f>
        <v>GM0820</v>
      </c>
      <c r="E507" t="str">
        <f>EC_projects_original!D507</f>
        <v>Morgen</v>
      </c>
      <c r="F507" t="str">
        <f>EC_projects_original!E507</f>
        <v xml:space="preserve">MorgenGroeneEnergie Nuenen Spegelt 29-31 </v>
      </c>
      <c r="G507" t="str">
        <f>EC_projects_original!G507</f>
        <v>realized</v>
      </c>
      <c r="H507">
        <f>EC_projects_original!H507</f>
        <v>2018</v>
      </c>
      <c r="I507" t="str">
        <f>EC_projects_original!I507</f>
        <v>PV</v>
      </c>
      <c r="J507" t="str">
        <f>EC_projects_original!J507</f>
        <v>rooftop</v>
      </c>
      <c r="K507" t="str">
        <f>EC_projects_original!K507</f>
        <v>lokale coöperatie</v>
      </c>
      <c r="L507" t="str">
        <f>EC_projects_original!L507</f>
        <v>MorgenGroeneEnergie</v>
      </c>
      <c r="M507">
        <f>EC_projects_original!P507</f>
        <v>56.43</v>
      </c>
      <c r="N507">
        <f>EC_projects_original!R507</f>
        <v>1</v>
      </c>
    </row>
    <row r="508" spans="1:14" x14ac:dyDescent="0.25">
      <c r="A508" t="str">
        <f>EC_projects_original!A508</f>
        <v>Noord-Brabant</v>
      </c>
      <c r="B508" t="str">
        <f>EC_projects_original!B508</f>
        <v>Metropoolregio Eindhoven</v>
      </c>
      <c r="C508" t="str">
        <f>EC_projects_original!C508</f>
        <v>Oirschot</v>
      </c>
      <c r="D508" t="str" cm="1">
        <f t="array" ref="D508">_xlfn.IFNA(INDEX(municipalities!B:B, MATCH(EC_projects!C508,municipalities!C:C,0),0),"unknown")</f>
        <v>GM0823</v>
      </c>
      <c r="E508">
        <f>EC_projects_original!D508</f>
        <v>0</v>
      </c>
      <c r="F508" t="str">
        <f>EC_projects_original!E508</f>
        <v xml:space="preserve">Zon op Oirschot/ zonnedak Geeneindseweg </v>
      </c>
      <c r="G508" t="str">
        <f>EC_projects_original!G508</f>
        <v>realized</v>
      </c>
      <c r="H508">
        <f>EC_projects_original!H508</f>
        <v>2018</v>
      </c>
      <c r="I508" t="str">
        <f>EC_projects_original!I508</f>
        <v>PV</v>
      </c>
      <c r="J508" t="str">
        <f>EC_projects_original!J508</f>
        <v>rooftop</v>
      </c>
      <c r="K508" t="str">
        <f>EC_projects_original!K508</f>
        <v>lokale coöperatie</v>
      </c>
      <c r="L508" t="str">
        <f>EC_projects_original!L508</f>
        <v>DEC Oisterwijk</v>
      </c>
      <c r="M508">
        <f>EC_projects_original!P508</f>
        <v>102.00000000000001</v>
      </c>
      <c r="N508">
        <f>EC_projects_original!R508</f>
        <v>1</v>
      </c>
    </row>
    <row r="509" spans="1:14" x14ac:dyDescent="0.25">
      <c r="A509" t="str">
        <f>EC_projects_original!A509</f>
        <v>Noord-Brabant</v>
      </c>
      <c r="B509" t="str">
        <f>EC_projects_original!B509</f>
        <v>Metropoolregio Eindhoven</v>
      </c>
      <c r="C509" t="str">
        <f>EC_projects_original!C509</f>
        <v>Oirschot</v>
      </c>
      <c r="D509" t="str" cm="1">
        <f t="array" ref="D509">_xlfn.IFNA(INDEX(municipalities!B:B, MATCH(EC_projects!C509,municipalities!C:C,0),0),"unknown")</f>
        <v>GM0823</v>
      </c>
      <c r="E509">
        <f>EC_projects_original!D509</f>
        <v>0</v>
      </c>
      <c r="F509" t="str">
        <f>EC_projects_original!E509</f>
        <v>Zon op Oirschot/ zonnedak 't Vierspan</v>
      </c>
      <c r="G509" t="str">
        <f>EC_projects_original!G509</f>
        <v>realized</v>
      </c>
      <c r="H509">
        <f>EC_projects_original!H509</f>
        <v>2019</v>
      </c>
      <c r="I509" t="str">
        <f>EC_projects_original!I509</f>
        <v>PV</v>
      </c>
      <c r="J509" t="str">
        <f>EC_projects_original!J509</f>
        <v>rooftop</v>
      </c>
      <c r="K509" t="str">
        <f>EC_projects_original!K509</f>
        <v>lokale coöperatie</v>
      </c>
      <c r="L509" t="str">
        <f>EC_projects_original!L509</f>
        <v>DEC Oisterwijk</v>
      </c>
      <c r="M509">
        <f>EC_projects_original!P509</f>
        <v>201.6</v>
      </c>
      <c r="N509">
        <f>EC_projects_original!R509</f>
        <v>1</v>
      </c>
    </row>
    <row r="510" spans="1:14" x14ac:dyDescent="0.25">
      <c r="A510" t="str">
        <f>EC_projects_original!A510</f>
        <v>Noord-Brabant</v>
      </c>
      <c r="B510" t="str">
        <f>EC_projects_original!B510</f>
        <v>Hart van Brabant</v>
      </c>
      <c r="C510" t="str">
        <f>EC_projects_original!C510</f>
        <v>Oisterwijk</v>
      </c>
      <c r="D510" t="str" cm="1">
        <f t="array" ref="D510">_xlfn.IFNA(INDEX(municipalities!B:B, MATCH(EC_projects!C510,municipalities!C:C,0),0),"unknown")</f>
        <v>GM0824</v>
      </c>
      <c r="E510" t="str">
        <f>EC_projects_original!D510</f>
        <v>Heukelom</v>
      </c>
      <c r="F510" t="str">
        <f>EC_projects_original!E510</f>
        <v>DEC-Oisterwijk/  Zon op Oisterwijk/ zonnedak 2 Eddy Hoeve</v>
      </c>
      <c r="G510" t="str">
        <f>EC_projects_original!G510</f>
        <v>realized</v>
      </c>
      <c r="H510">
        <f>EC_projects_original!H510</f>
        <v>2019</v>
      </c>
      <c r="I510" t="str">
        <f>EC_projects_original!I510</f>
        <v>PV</v>
      </c>
      <c r="J510" t="str">
        <f>EC_projects_original!J510</f>
        <v>rooftop</v>
      </c>
      <c r="K510" t="str">
        <f>EC_projects_original!K510</f>
        <v>lokale coöperatie</v>
      </c>
      <c r="L510" t="str">
        <f>EC_projects_original!L510</f>
        <v>DEC Oisterwijk</v>
      </c>
      <c r="M510">
        <f>EC_projects_original!P510</f>
        <v>74.400000000000006</v>
      </c>
      <c r="N510">
        <f>EC_projects_original!R510</f>
        <v>1</v>
      </c>
    </row>
    <row r="511" spans="1:14" x14ac:dyDescent="0.25">
      <c r="A511" t="str">
        <f>EC_projects_original!A511</f>
        <v>Noord-Brabant</v>
      </c>
      <c r="B511" t="str">
        <f>EC_projects_original!B511</f>
        <v>Hart van Brabant</v>
      </c>
      <c r="C511" t="str">
        <f>EC_projects_original!C511</f>
        <v>Oisterwijk</v>
      </c>
      <c r="D511" t="str" cm="1">
        <f t="array" ref="D511">_xlfn.IFNA(INDEX(municipalities!B:B, MATCH(EC_projects!C511,municipalities!C:C,0),0),"unknown")</f>
        <v>GM0824</v>
      </c>
      <c r="E511" t="str">
        <f>EC_projects_original!D511</f>
        <v>Berkel-Enschot</v>
      </c>
      <c r="F511" t="str">
        <f>EC_projects_original!E511</f>
        <v>DEC-Oisterwijk/  Zon op Oisterwijk/ zonnedak 4 Hoogeind</v>
      </c>
      <c r="G511" t="str">
        <f>EC_projects_original!G511</f>
        <v>realized</v>
      </c>
      <c r="H511">
        <f>EC_projects_original!H511</f>
        <v>2021</v>
      </c>
      <c r="I511" t="str">
        <f>EC_projects_original!I511</f>
        <v>PV</v>
      </c>
      <c r="J511" t="str">
        <f>EC_projects_original!J511</f>
        <v>rooftop</v>
      </c>
      <c r="K511" t="str">
        <f>EC_projects_original!K511</f>
        <v>lokale coöperatie</v>
      </c>
      <c r="L511" t="str">
        <f>EC_projects_original!L511</f>
        <v>DEC Oisterwijk</v>
      </c>
      <c r="M511">
        <f>EC_projects_original!P511</f>
        <v>70.5</v>
      </c>
      <c r="N511">
        <f>EC_projects_original!R511</f>
        <v>1</v>
      </c>
    </row>
    <row r="512" spans="1:14" x14ac:dyDescent="0.25">
      <c r="A512" t="str">
        <f>EC_projects_original!A512</f>
        <v>Noord-Brabant</v>
      </c>
      <c r="B512" t="str">
        <f>EC_projects_original!B512</f>
        <v>Hart van Brabant</v>
      </c>
      <c r="C512" t="str">
        <f>EC_projects_original!C512</f>
        <v>Oisterwijk</v>
      </c>
      <c r="D512" t="str" cm="1">
        <f t="array" ref="D512">_xlfn.IFNA(INDEX(municipalities!B:B, MATCH(EC_projects!C512,municipalities!C:C,0),0),"unknown")</f>
        <v>GM0824</v>
      </c>
      <c r="E512" t="str">
        <f>EC_projects_original!D512</f>
        <v>Oisterwijk</v>
      </c>
      <c r="F512" t="str">
        <f>EC_projects_original!E512</f>
        <v>DEC-Oisterwijk/  Zon op Oisterwijk/ zonnedak 6 Sportarena</v>
      </c>
      <c r="G512" t="str">
        <f>EC_projects_original!G512</f>
        <v>realized</v>
      </c>
      <c r="H512">
        <f>EC_projects_original!H512</f>
        <v>2022</v>
      </c>
      <c r="I512" t="str">
        <f>EC_projects_original!I512</f>
        <v>PV</v>
      </c>
      <c r="J512" t="str">
        <f>EC_projects_original!J512</f>
        <v>rooftop</v>
      </c>
      <c r="K512" t="str">
        <f>EC_projects_original!K512</f>
        <v>lokale coöperatie</v>
      </c>
      <c r="L512" t="str">
        <f>EC_projects_original!L512</f>
        <v>DEC Oisterwijk</v>
      </c>
      <c r="M512">
        <f>EC_projects_original!P512</f>
        <v>99.4</v>
      </c>
      <c r="N512">
        <f>EC_projects_original!R512</f>
        <v>1</v>
      </c>
    </row>
    <row r="513" spans="1:14" x14ac:dyDescent="0.25">
      <c r="A513" t="str">
        <f>EC_projects_original!A513</f>
        <v>Noord-Brabant</v>
      </c>
      <c r="B513" t="str">
        <f>EC_projects_original!B513</f>
        <v>Hart van Brabant</v>
      </c>
      <c r="C513" t="str">
        <f>EC_projects_original!C513</f>
        <v>Oisterwijk</v>
      </c>
      <c r="D513" t="str" cm="1">
        <f t="array" ref="D513">_xlfn.IFNA(INDEX(municipalities!B:B, MATCH(EC_projects!C513,municipalities!C:C,0),0),"unknown")</f>
        <v>GM0824</v>
      </c>
      <c r="E513" t="str">
        <f>EC_projects_original!D513</f>
        <v>Oisterwijk</v>
      </c>
      <c r="F513" t="str">
        <f>EC_projects_original!E513</f>
        <v>DEC-Oisterwijk/  Zon op Oisterwijk/ zonnedak 7 Anne-Marie Hoeve</v>
      </c>
      <c r="G513" t="str">
        <f>EC_projects_original!G513</f>
        <v>realized</v>
      </c>
      <c r="H513">
        <f>EC_projects_original!H513</f>
        <v>2023</v>
      </c>
      <c r="I513" t="str">
        <f>EC_projects_original!I513</f>
        <v>PV</v>
      </c>
      <c r="J513" t="str">
        <f>EC_projects_original!J513</f>
        <v>rooftop</v>
      </c>
      <c r="K513" t="str">
        <f>EC_projects_original!K513</f>
        <v>lokale coöperatie</v>
      </c>
      <c r="L513" t="str">
        <f>EC_projects_original!L513</f>
        <v>DEC Oisterwijk</v>
      </c>
      <c r="M513">
        <f>EC_projects_original!P513</f>
        <v>97.5</v>
      </c>
      <c r="N513">
        <f>EC_projects_original!R513</f>
        <v>1</v>
      </c>
    </row>
    <row r="514" spans="1:14" x14ac:dyDescent="0.25">
      <c r="A514" t="str">
        <f>EC_projects_original!A514</f>
        <v>Noord-Brabant</v>
      </c>
      <c r="B514" t="str">
        <f>EC_projects_original!B514</f>
        <v>Hart van Brabant</v>
      </c>
      <c r="C514" t="str">
        <f>EC_projects_original!C514</f>
        <v>Oisterwijk</v>
      </c>
      <c r="D514" t="str" cm="1">
        <f t="array" ref="D514">_xlfn.IFNA(INDEX(municipalities!B:B, MATCH(EC_projects!C514,municipalities!C:C,0),0),"unknown")</f>
        <v>GM0824</v>
      </c>
      <c r="E514">
        <f>EC_projects_original!D514</f>
        <v>0</v>
      </c>
      <c r="F514" t="str">
        <f>EC_projects_original!E514</f>
        <v>DEC-Oisterwijk/ Zon op Oisterwijk/  zonnedak 1 Brede school De Coppele</v>
      </c>
      <c r="G514" t="str">
        <f>EC_projects_original!G514</f>
        <v>realized</v>
      </c>
      <c r="H514">
        <f>EC_projects_original!H514</f>
        <v>2019</v>
      </c>
      <c r="I514" t="str">
        <f>EC_projects_original!I514</f>
        <v>PV</v>
      </c>
      <c r="J514" t="str">
        <f>EC_projects_original!J514</f>
        <v>rooftop</v>
      </c>
      <c r="K514" t="str">
        <f>EC_projects_original!K514</f>
        <v>lokale coöperatie</v>
      </c>
      <c r="L514" t="str">
        <f>EC_projects_original!L514</f>
        <v>DEC Oisterwijk</v>
      </c>
      <c r="M514">
        <f>EC_projects_original!P514</f>
        <v>74.400000000000006</v>
      </c>
      <c r="N514">
        <f>EC_projects_original!R514</f>
        <v>1</v>
      </c>
    </row>
    <row r="515" spans="1:14" x14ac:dyDescent="0.25">
      <c r="A515" t="str">
        <f>EC_projects_original!A515</f>
        <v>Noord-Brabant</v>
      </c>
      <c r="B515" t="str">
        <f>EC_projects_original!B515</f>
        <v>Hart van Brabant</v>
      </c>
      <c r="C515" t="str">
        <f>EC_projects_original!C515</f>
        <v>Oisterwijk</v>
      </c>
      <c r="D515" t="str" cm="1">
        <f t="array" ref="D515">_xlfn.IFNA(INDEX(municipalities!B:B, MATCH(EC_projects!C515,municipalities!C:C,0),0),"unknown")</f>
        <v>GM0824</v>
      </c>
      <c r="E515" t="str">
        <f>EC_projects_original!D515</f>
        <v>Heukelom</v>
      </c>
      <c r="F515" t="str">
        <f>EC_projects_original!E515</f>
        <v>DEC-Oisterwijk/ Zon op Oisterwijk/  zonnedak 3 ‘De Vurste Heij’</v>
      </c>
      <c r="G515" t="str">
        <f>EC_projects_original!G515</f>
        <v>realized</v>
      </c>
      <c r="H515">
        <f>EC_projects_original!H515</f>
        <v>2020</v>
      </c>
      <c r="I515" t="str">
        <f>EC_projects_original!I515</f>
        <v>PV</v>
      </c>
      <c r="J515" t="str">
        <f>EC_projects_original!J515</f>
        <v>rooftop</v>
      </c>
      <c r="K515" t="str">
        <f>EC_projects_original!K515</f>
        <v>lokale coöperatie</v>
      </c>
      <c r="L515" t="str">
        <f>EC_projects_original!L515</f>
        <v>DEC Oisterwijk</v>
      </c>
      <c r="M515">
        <f>EC_projects_original!P515</f>
        <v>68.2</v>
      </c>
      <c r="N515">
        <f>EC_projects_original!R515</f>
        <v>1</v>
      </c>
    </row>
    <row r="516" spans="1:14" x14ac:dyDescent="0.25">
      <c r="A516" t="str">
        <f>EC_projects_original!A516</f>
        <v>Noord-Brabant</v>
      </c>
      <c r="B516" t="str">
        <f>EC_projects_original!B516</f>
        <v>Hart van Brabant</v>
      </c>
      <c r="C516" t="str">
        <f>EC_projects_original!C516</f>
        <v>Oisterwijk</v>
      </c>
      <c r="D516" t="str" cm="1">
        <f t="array" ref="D516">_xlfn.IFNA(INDEX(municipalities!B:B, MATCH(EC_projects!C516,municipalities!C:C,0),0),"unknown")</f>
        <v>GM0824</v>
      </c>
      <c r="E516" t="str">
        <f>EC_projects_original!D516</f>
        <v>Moergestel</v>
      </c>
      <c r="F516" t="str">
        <f>EC_projects_original!E516</f>
        <v>DEC-Oisterwijk/ Zon op Oisterwijk/  zonnedak 5 Van Dijk</v>
      </c>
      <c r="G516" t="str">
        <f>EC_projects_original!G516</f>
        <v>realized</v>
      </c>
      <c r="H516">
        <f>EC_projects_original!H516</f>
        <v>2021</v>
      </c>
      <c r="I516" t="str">
        <f>EC_projects_original!I516</f>
        <v>PV</v>
      </c>
      <c r="J516" t="str">
        <f>EC_projects_original!J516</f>
        <v>rooftop</v>
      </c>
      <c r="K516" t="str">
        <f>EC_projects_original!K516</f>
        <v>lokale coöperatie</v>
      </c>
      <c r="L516" t="str">
        <f>EC_projects_original!L516</f>
        <v>DEC Oisterwijk</v>
      </c>
      <c r="M516">
        <f>EC_projects_original!P516</f>
        <v>97.5</v>
      </c>
      <c r="N516">
        <f>EC_projects_original!R516</f>
        <v>1</v>
      </c>
    </row>
    <row r="517" spans="1:14" x14ac:dyDescent="0.25">
      <c r="A517" t="str">
        <f>EC_projects_original!A517</f>
        <v>Noord-Brabant</v>
      </c>
      <c r="B517" t="str">
        <f>EC_projects_original!B517</f>
        <v>Noord-oost Brabant</v>
      </c>
      <c r="C517" t="str">
        <f>EC_projects_original!C517</f>
        <v>Oisterwijk</v>
      </c>
      <c r="D517" t="str" cm="1">
        <f t="array" ref="D517">_xlfn.IFNA(INDEX(municipalities!B:B, MATCH(EC_projects!C517,municipalities!C:C,0),0),"unknown")</f>
        <v>GM0824</v>
      </c>
      <c r="E517" t="str">
        <f>EC_projects_original!D517</f>
        <v>Haaren</v>
      </c>
      <c r="F517" t="str">
        <f>EC_projects_original!E517</f>
        <v>VETVught/ HOT / Zonnemaatje Duinboeren 2022 Haaren</v>
      </c>
      <c r="G517" t="str">
        <f>EC_projects_original!G517</f>
        <v>realized</v>
      </c>
      <c r="H517">
        <f>EC_projects_original!H517</f>
        <v>2023</v>
      </c>
      <c r="I517" t="str">
        <f>EC_projects_original!I517</f>
        <v>PV</v>
      </c>
      <c r="J517" t="str">
        <f>EC_projects_original!J517</f>
        <v>rooftop</v>
      </c>
      <c r="K517" t="str">
        <f>EC_projects_original!K517</f>
        <v>lokale coöperatie</v>
      </c>
      <c r="L517" t="str">
        <f>EC_projects_original!L517</f>
        <v>VET Vught/ HOT</v>
      </c>
      <c r="M517">
        <f>EC_projects_original!P517</f>
        <v>92.96</v>
      </c>
      <c r="N517">
        <f>EC_projects_original!R517</f>
        <v>1</v>
      </c>
    </row>
    <row r="518" spans="1:14" x14ac:dyDescent="0.25">
      <c r="A518" t="str">
        <f>EC_projects_original!A518</f>
        <v>Noord-Brabant</v>
      </c>
      <c r="B518" t="str">
        <f>EC_projects_original!B518</f>
        <v>West Brabant</v>
      </c>
      <c r="C518" t="str">
        <f>EC_projects_original!C518</f>
        <v>Oosterhout</v>
      </c>
      <c r="D518" t="str" cm="1">
        <f t="array" ref="D518">_xlfn.IFNA(INDEX(municipalities!B:B, MATCH(EC_projects!C518,municipalities!C:C,0),0),"unknown")</f>
        <v>GM0826</v>
      </c>
      <c r="E518" t="str">
        <f>EC_projects_original!D518</f>
        <v>Greencrowd</v>
      </c>
      <c r="F518" t="str">
        <f>EC_projects_original!E518</f>
        <v>Greencrowd/ Zonnedak Rodenburg</v>
      </c>
      <c r="G518" t="str">
        <f>EC_projects_original!G518</f>
        <v>realized</v>
      </c>
      <c r="H518">
        <f>EC_projects_original!H518</f>
        <v>2019</v>
      </c>
      <c r="I518" t="str">
        <f>EC_projects_original!I518</f>
        <v>PV</v>
      </c>
      <c r="J518" t="str">
        <f>EC_projects_original!J518</f>
        <v>rooftop</v>
      </c>
      <c r="K518" t="str">
        <f>EC_projects_original!K518</f>
        <v>participatie/ crowdfunding</v>
      </c>
      <c r="L518" t="str">
        <f>EC_projects_original!L518</f>
        <v>crowdfunding</v>
      </c>
      <c r="M518">
        <f>EC_projects_original!P518</f>
        <v>515</v>
      </c>
      <c r="N518">
        <f>EC_projects_original!R518</f>
        <v>0</v>
      </c>
    </row>
    <row r="519" spans="1:14" x14ac:dyDescent="0.25">
      <c r="A519" t="str">
        <f>EC_projects_original!A519</f>
        <v>Noord-Brabant</v>
      </c>
      <c r="B519" t="str">
        <f>EC_projects_original!B519</f>
        <v>West Brabant</v>
      </c>
      <c r="C519" t="str">
        <f>EC_projects_original!C519</f>
        <v>Oosterhout</v>
      </c>
      <c r="D519" t="str" cm="1">
        <f t="array" ref="D519">_xlfn.IFNA(INDEX(municipalities!B:B, MATCH(EC_projects!C519,municipalities!C:C,0),0),"unknown")</f>
        <v>GM0826</v>
      </c>
      <c r="E519" t="str">
        <f>EC_projects_original!D519</f>
        <v>Oosterhout</v>
      </c>
      <c r="F519" t="str">
        <f>EC_projects_original!E519</f>
        <v>OosterhoutNieuweEnergie/ zonnedak brandweerkazerne Oosterhout</v>
      </c>
      <c r="G519" t="str">
        <f>EC_projects_original!G519</f>
        <v>realized</v>
      </c>
      <c r="H519">
        <f>EC_projects_original!H519</f>
        <v>2020</v>
      </c>
      <c r="I519" t="str">
        <f>EC_projects_original!I519</f>
        <v>PV</v>
      </c>
      <c r="J519" t="str">
        <f>EC_projects_original!J519</f>
        <v>rooftop</v>
      </c>
      <c r="K519" t="str">
        <f>EC_projects_original!K519</f>
        <v>lokale coöperatie</v>
      </c>
      <c r="L519" t="str">
        <f>EC_projects_original!L519</f>
        <v>EC Oosterhout (ONE)</v>
      </c>
      <c r="M519">
        <f>EC_projects_original!P519</f>
        <v>161.5</v>
      </c>
      <c r="N519">
        <f>EC_projects_original!R519</f>
        <v>1</v>
      </c>
    </row>
    <row r="520" spans="1:14" x14ac:dyDescent="0.25">
      <c r="A520" t="str">
        <f>EC_projects_original!A520</f>
        <v>Noord-Brabant</v>
      </c>
      <c r="B520" t="str">
        <f>EC_projects_original!B520</f>
        <v>West Brabant</v>
      </c>
      <c r="C520" t="str">
        <f>EC_projects_original!C520</f>
        <v>Oosterhout</v>
      </c>
      <c r="D520" t="str" cm="1">
        <f t="array" ref="D520">_xlfn.IFNA(INDEX(municipalities!B:B, MATCH(EC_projects!C520,municipalities!C:C,0),0),"unknown")</f>
        <v>GM0826</v>
      </c>
      <c r="E520" t="str">
        <f>EC_projects_original!D520</f>
        <v>Oosterhout</v>
      </c>
      <c r="F520" t="str">
        <f>EC_projects_original!E520</f>
        <v>OosterhoutNieuweEnergie/ ZonnepanelenDelen/ Solisplan Oosterhout (met EC Oosterhout ONE)</v>
      </c>
      <c r="G520" t="str">
        <f>EC_projects_original!G520</f>
        <v>realized</v>
      </c>
      <c r="H520">
        <f>EC_projects_original!H520</f>
        <v>2019</v>
      </c>
      <c r="I520" t="str">
        <f>EC_projects_original!I520</f>
        <v>PV</v>
      </c>
      <c r="J520" t="str">
        <f>EC_projects_original!J520</f>
        <v>rooftop</v>
      </c>
      <c r="K520" t="str">
        <f>EC_projects_original!K520</f>
        <v>lokale coöperatie</v>
      </c>
      <c r="L520" t="str">
        <f>EC_projects_original!L520</f>
        <v>EC Oosterhout (ONE)</v>
      </c>
      <c r="M520">
        <f>EC_projects_original!P520</f>
        <v>428.09999999999997</v>
      </c>
      <c r="N520">
        <f>EC_projects_original!R520</f>
        <v>0</v>
      </c>
    </row>
    <row r="521" spans="1:14" x14ac:dyDescent="0.25">
      <c r="A521" t="str">
        <f>EC_projects_original!A521</f>
        <v>Noord-Brabant</v>
      </c>
      <c r="B521" t="str">
        <f>EC_projects_original!B521</f>
        <v>West Brabant</v>
      </c>
      <c r="C521" t="str">
        <f>EC_projects_original!C521</f>
        <v>Oosterhout</v>
      </c>
      <c r="D521" t="str" cm="1">
        <f t="array" ref="D521">_xlfn.IFNA(INDEX(municipalities!B:B, MATCH(EC_projects!C521,municipalities!C:C,0),0),"unknown")</f>
        <v>GM0826</v>
      </c>
      <c r="E521" t="str">
        <f>EC_projects_original!D521</f>
        <v>en omstreken (Rucphen, Zundert, Fijnaart, Hoeven, Dinteloord)</v>
      </c>
      <c r="F521" t="str">
        <f>EC_projects_original!E521</f>
        <v>Uitonsdak I/ zonnedaken met woningcorporatie PCR: meerdere locaties)</v>
      </c>
      <c r="G521" t="str">
        <f>EC_projects_original!G521</f>
        <v>realized</v>
      </c>
      <c r="H521">
        <f>EC_projects_original!H521</f>
        <v>2022</v>
      </c>
      <c r="I521" t="str">
        <f>EC_projects_original!I521</f>
        <v>PV</v>
      </c>
      <c r="J521" t="str">
        <f>EC_projects_original!J521</f>
        <v>rooftop</v>
      </c>
      <c r="K521" t="str">
        <f>EC_projects_original!K521</f>
        <v>woco-coöperatie</v>
      </c>
      <c r="L521" t="str">
        <f>EC_projects_original!L521</f>
        <v>Uitonsdak</v>
      </c>
      <c r="M521">
        <f>EC_projects_original!P521</f>
        <v>728</v>
      </c>
      <c r="N521">
        <f>EC_projects_original!R521</f>
        <v>1</v>
      </c>
    </row>
    <row r="522" spans="1:14" x14ac:dyDescent="0.25">
      <c r="A522" t="str">
        <f>EC_projects_original!A522</f>
        <v>Noord-Brabant</v>
      </c>
      <c r="B522" t="str">
        <f>EC_projects_original!B522</f>
        <v>West Brabant</v>
      </c>
      <c r="C522" t="str">
        <f>EC_projects_original!C522</f>
        <v>Oosterhout</v>
      </c>
      <c r="D522" t="str" cm="1">
        <f t="array" ref="D522">_xlfn.IFNA(INDEX(municipalities!B:B, MATCH(EC_projects!C522,municipalities!C:C,0),0),"unknown")</f>
        <v>GM0826</v>
      </c>
      <c r="E522" t="str">
        <f>EC_projects_original!D522</f>
        <v>en omstreken (Rucphen, Zundert, Fijnaart, Hoeven, Dinteloord)</v>
      </c>
      <c r="F522" t="str">
        <f>EC_projects_original!E522</f>
        <v>Uitonsdak I/ zonnedaken met woningcorporatie PCR: meerdere locaties)</v>
      </c>
      <c r="G522" t="str">
        <f>EC_projects_original!G522</f>
        <v>realized</v>
      </c>
      <c r="H522">
        <f>EC_projects_original!H522</f>
        <v>2021</v>
      </c>
      <c r="I522" t="str">
        <f>EC_projects_original!I522</f>
        <v>PV</v>
      </c>
      <c r="J522" t="str">
        <f>EC_projects_original!J522</f>
        <v>rooftop</v>
      </c>
      <c r="K522" t="str">
        <f>EC_projects_original!K522</f>
        <v>woco-coöperatie</v>
      </c>
      <c r="L522" t="str">
        <f>EC_projects_original!L522</f>
        <v>Uitonsdak</v>
      </c>
      <c r="M522">
        <f>EC_projects_original!P522</f>
        <v>931</v>
      </c>
      <c r="N522">
        <f>EC_projects_original!R522</f>
        <v>1</v>
      </c>
    </row>
    <row r="523" spans="1:14" x14ac:dyDescent="0.25">
      <c r="A523" t="str">
        <f>EC_projects_original!A523</f>
        <v>Noord-Brabant</v>
      </c>
      <c r="B523" t="str">
        <f>EC_projects_original!B523</f>
        <v>Noord-oost Brabant</v>
      </c>
      <c r="C523" t="str">
        <f>EC_projects_original!C523</f>
        <v>Oss</v>
      </c>
      <c r="D523" t="str" cm="1">
        <f t="array" ref="D523">_xlfn.IFNA(INDEX(municipalities!B:B, MATCH(EC_projects!C523,municipalities!C:C,0),0),"unknown")</f>
        <v>GM0828</v>
      </c>
      <c r="E523">
        <f>EC_projects_original!D523</f>
        <v>0</v>
      </c>
      <c r="F523" t="str">
        <f>EC_projects_original!E523</f>
        <v>EC Oss/ Mondriaansporthal</v>
      </c>
      <c r="G523" t="str">
        <f>EC_projects_original!G523</f>
        <v>realized</v>
      </c>
      <c r="H523">
        <f>EC_projects_original!H523</f>
        <v>2017</v>
      </c>
      <c r="I523" t="str">
        <f>EC_projects_original!I523</f>
        <v>PV</v>
      </c>
      <c r="J523" t="str">
        <f>EC_projects_original!J523</f>
        <v>rooftop</v>
      </c>
      <c r="K523" t="str">
        <f>EC_projects_original!K523</f>
        <v>lokale coöperatie</v>
      </c>
      <c r="L523" t="str">
        <f>EC_projects_original!L523</f>
        <v>EC Oss</v>
      </c>
      <c r="M523">
        <f>EC_projects_original!P523</f>
        <v>56</v>
      </c>
      <c r="N523">
        <f>EC_projects_original!R523</f>
        <v>1</v>
      </c>
    </row>
    <row r="524" spans="1:14" x14ac:dyDescent="0.25">
      <c r="A524" t="str">
        <f>EC_projects_original!A524</f>
        <v>Noord-Brabant</v>
      </c>
      <c r="B524" t="str">
        <f>EC_projects_original!B524</f>
        <v>Noord-oost Brabant</v>
      </c>
      <c r="C524" t="str">
        <f>EC_projects_original!C524</f>
        <v>Oss</v>
      </c>
      <c r="D524" t="str" cm="1">
        <f t="array" ref="D524">_xlfn.IFNA(INDEX(municipalities!B:B, MATCH(EC_projects!C524,municipalities!C:C,0),0),"unknown")</f>
        <v>GM0828</v>
      </c>
      <c r="E524" t="str">
        <f>EC_projects_original!D524</f>
        <v>Macharen</v>
      </c>
      <c r="F524" t="str">
        <f>EC_projects_original!E524</f>
        <v>Zon op Macharen (2 daken)</v>
      </c>
      <c r="G524" t="str">
        <f>EC_projects_original!G524</f>
        <v>realized</v>
      </c>
      <c r="H524">
        <f>EC_projects_original!H524</f>
        <v>2019</v>
      </c>
      <c r="I524" t="str">
        <f>EC_projects_original!I524</f>
        <v>PV</v>
      </c>
      <c r="J524" t="str">
        <f>EC_projects_original!J524</f>
        <v>rooftop</v>
      </c>
      <c r="K524" t="str">
        <f>EC_projects_original!K524</f>
        <v>productiecoöperatie/ bewonersinitiatief</v>
      </c>
      <c r="L524" t="str">
        <f>EC_projects_original!L524</f>
        <v>Zon op Macharen</v>
      </c>
      <c r="M524">
        <f>EC_projects_original!P524</f>
        <v>55.199999999999996</v>
      </c>
      <c r="N524">
        <f>EC_projects_original!R524</f>
        <v>1</v>
      </c>
    </row>
    <row r="525" spans="1:14" x14ac:dyDescent="0.25">
      <c r="A525" t="str">
        <f>EC_projects_original!A525</f>
        <v>Noord-Brabant</v>
      </c>
      <c r="B525" t="str">
        <f>EC_projects_original!B525</f>
        <v>Metropoolregio Eindhoven</v>
      </c>
      <c r="C525" t="str">
        <f>EC_projects_original!C525</f>
        <v>Reusel-De Mierden</v>
      </c>
      <c r="D525" t="str" cm="1">
        <f t="array" ref="D525">_xlfn.IFNA(INDEX(municipalities!B:B, MATCH(EC_projects!C525,municipalities!C:C,0),0),"unknown")</f>
        <v>GM1667</v>
      </c>
      <c r="E525" t="str">
        <f>EC_projects_original!D525</f>
        <v>Reusel</v>
      </c>
      <c r="F525" t="str">
        <f>EC_projects_original!E525</f>
        <v>ZonnepanelenDelen/ Zonnedak van Limpt</v>
      </c>
      <c r="G525" t="str">
        <f>EC_projects_original!G525</f>
        <v>realized</v>
      </c>
      <c r="H525">
        <f>EC_projects_original!H525</f>
        <v>2018</v>
      </c>
      <c r="I525" t="str">
        <f>EC_projects_original!I525</f>
        <v>PV</v>
      </c>
      <c r="J525" t="str">
        <f>EC_projects_original!J525</f>
        <v>rooftop</v>
      </c>
      <c r="K525" t="str">
        <f>EC_projects_original!K525</f>
        <v>participatie/ crowdfunding</v>
      </c>
      <c r="L525" t="str">
        <f>EC_projects_original!L525</f>
        <v>crowdfunding</v>
      </c>
      <c r="M525">
        <f>EC_projects_original!P525</f>
        <v>555.29999999999995</v>
      </c>
      <c r="N525">
        <f>EC_projects_original!R525</f>
        <v>0</v>
      </c>
    </row>
    <row r="526" spans="1:14" x14ac:dyDescent="0.25">
      <c r="A526" t="str">
        <f>EC_projects_original!A526</f>
        <v>Noord-Brabant</v>
      </c>
      <c r="B526" t="str">
        <f>EC_projects_original!B526</f>
        <v>Noord-oost Brabant</v>
      </c>
      <c r="C526" t="str">
        <f>EC_projects_original!C526</f>
        <v>'s-Hertogenbosch</v>
      </c>
      <c r="D526" t="str" cm="1">
        <f t="array" ref="D526">_xlfn.IFNA(INDEX(municipalities!B:B, MATCH(EC_projects!C526,municipalities!C:C,0),0),"unknown")</f>
        <v>GM0796</v>
      </c>
      <c r="E526">
        <f>EC_projects_original!D526</f>
        <v>0</v>
      </c>
      <c r="F526" t="str">
        <f>EC_projects_original!E526</f>
        <v>SolarGreenPoint/ De Gruyter Fabriek (fase 1)</v>
      </c>
      <c r="G526" t="str">
        <f>EC_projects_original!G526</f>
        <v>realized</v>
      </c>
      <c r="H526">
        <f>EC_projects_original!H526</f>
        <v>2014</v>
      </c>
      <c r="I526" t="str">
        <f>EC_projects_original!I526</f>
        <v>PV</v>
      </c>
      <c r="J526" t="str">
        <f>EC_projects_original!J526</f>
        <v>rooftop</v>
      </c>
      <c r="K526" t="str">
        <f>EC_projects_original!K526</f>
        <v>productiecoöperatie/ ontwikkelaar</v>
      </c>
      <c r="L526" t="str">
        <f>EC_projects_original!L526</f>
        <v>Solar Green Point/ De Gruyter</v>
      </c>
      <c r="M526">
        <f>EC_projects_original!P526</f>
        <v>140</v>
      </c>
      <c r="N526">
        <f>EC_projects_original!R526</f>
        <v>1</v>
      </c>
    </row>
    <row r="527" spans="1:14" x14ac:dyDescent="0.25">
      <c r="A527" t="str">
        <f>EC_projects_original!A527</f>
        <v>Noord-Brabant</v>
      </c>
      <c r="B527" t="str">
        <f>EC_projects_original!B527</f>
        <v>Noord-oost Brabant</v>
      </c>
      <c r="C527" t="str">
        <f>EC_projects_original!C527</f>
        <v>'s-Hertogenbosch</v>
      </c>
      <c r="D527" t="str" cm="1">
        <f t="array" ref="D527">_xlfn.IFNA(INDEX(municipalities!B:B, MATCH(EC_projects!C527,municipalities!C:C,0),0),"unknown")</f>
        <v>GM0796</v>
      </c>
      <c r="E527">
        <f>EC_projects_original!D527</f>
        <v>0</v>
      </c>
      <c r="F527" t="str">
        <f>EC_projects_original!E527</f>
        <v xml:space="preserve">SolarGreenPoint/ De Gruyter Fabriek (fase 2) </v>
      </c>
      <c r="G527" t="str">
        <f>EC_projects_original!G527</f>
        <v>realized</v>
      </c>
      <c r="H527">
        <f>EC_projects_original!H527</f>
        <v>2017</v>
      </c>
      <c r="I527" t="str">
        <f>EC_projects_original!I527</f>
        <v>PV</v>
      </c>
      <c r="J527" t="str">
        <f>EC_projects_original!J527</f>
        <v>rooftop</v>
      </c>
      <c r="K527" t="str">
        <f>EC_projects_original!K527</f>
        <v>productiecoöperatie/ ontwikkelaar</v>
      </c>
      <c r="L527" t="str">
        <f>EC_projects_original!L527</f>
        <v>Solar Green Point/ De Gruyter</v>
      </c>
      <c r="M527">
        <f>EC_projects_original!P527</f>
        <v>104</v>
      </c>
      <c r="N527">
        <f>EC_projects_original!R527</f>
        <v>1</v>
      </c>
    </row>
    <row r="528" spans="1:14" x14ac:dyDescent="0.25">
      <c r="A528" t="str">
        <f>EC_projects_original!A528</f>
        <v>Noord-Brabant</v>
      </c>
      <c r="B528" t="str">
        <f>EC_projects_original!B528</f>
        <v>Noord-oost Brabant</v>
      </c>
      <c r="C528" t="str">
        <f>EC_projects_original!C528</f>
        <v>'s-Hertogenbosch</v>
      </c>
      <c r="D528" t="str" cm="1">
        <f t="array" ref="D528">_xlfn.IFNA(INDEX(municipalities!B:B, MATCH(EC_projects!C528,municipalities!C:C,0),0),"unknown")</f>
        <v>GM0796</v>
      </c>
      <c r="E528" t="str">
        <f>EC_projects_original!D528</f>
        <v>Rosmalen</v>
      </c>
      <c r="F528" t="str">
        <f>EC_projects_original!E528</f>
        <v>ZonnepanelenDelen/ zonnedak  Bastion Baselaar</v>
      </c>
      <c r="G528" t="str">
        <f>EC_projects_original!G528</f>
        <v>realized</v>
      </c>
      <c r="H528">
        <f>EC_projects_original!H528</f>
        <v>2019</v>
      </c>
      <c r="I528" t="str">
        <f>EC_projects_original!I528</f>
        <v>PV</v>
      </c>
      <c r="J528" t="str">
        <f>EC_projects_original!J528</f>
        <v>rooftop</v>
      </c>
      <c r="K528" t="str">
        <f>EC_projects_original!K528</f>
        <v>participatie/ crowdfunding</v>
      </c>
      <c r="L528" t="str">
        <f>EC_projects_original!L528</f>
        <v>crowdfunding</v>
      </c>
      <c r="M528">
        <f>EC_projects_original!P528</f>
        <v>411.59999999999997</v>
      </c>
      <c r="N528">
        <f>EC_projects_original!R528</f>
        <v>0</v>
      </c>
    </row>
    <row r="529" spans="1:14" x14ac:dyDescent="0.25">
      <c r="A529" t="str">
        <f>EC_projects_original!A529</f>
        <v>Noord-Brabant</v>
      </c>
      <c r="B529" t="str">
        <f>EC_projects_original!B529</f>
        <v>Metropoolregio Eindhoven</v>
      </c>
      <c r="C529" t="str">
        <f>EC_projects_original!C529</f>
        <v>Land van Cuijk</v>
      </c>
      <c r="D529" t="str" cm="1">
        <f t="array" ref="D529">_xlfn.IFNA(INDEX(municipalities!B:B, MATCH(EC_projects!C529,municipalities!C:C,0),0),"unknown")</f>
        <v>GM1982</v>
      </c>
      <c r="E529" t="str">
        <f>EC_projects_original!D529</f>
        <v>Westerbeek</v>
      </c>
      <c r="F529" t="str">
        <f>EC_projects_original!E529</f>
        <v>ECNoordBrabant/ zonnedak Westerbeek</v>
      </c>
      <c r="G529" t="str">
        <f>EC_projects_original!G529</f>
        <v>realized</v>
      </c>
      <c r="H529">
        <f>EC_projects_original!H529</f>
        <v>2019</v>
      </c>
      <c r="I529" t="str">
        <f>EC_projects_original!I529</f>
        <v>PV</v>
      </c>
      <c r="J529" t="str">
        <f>EC_projects_original!J529</f>
        <v>rooftop</v>
      </c>
      <c r="K529" t="str">
        <f>EC_projects_original!K529</f>
        <v>productiecoöperatie/ ontwikkelaar</v>
      </c>
      <c r="L529" t="str">
        <f>EC_projects_original!L529</f>
        <v>projectcoöperaties divers</v>
      </c>
      <c r="M529">
        <f>EC_projects_original!P529</f>
        <v>47.1</v>
      </c>
      <c r="N529">
        <f>EC_projects_original!R529</f>
        <v>1</v>
      </c>
    </row>
    <row r="530" spans="1:14" x14ac:dyDescent="0.25">
      <c r="A530" t="str">
        <f>EC_projects_original!A530</f>
        <v>Noord-Brabant</v>
      </c>
      <c r="B530" t="str">
        <f>EC_projects_original!B530</f>
        <v>Metropoolregio Eindhoven</v>
      </c>
      <c r="C530" t="str">
        <f>EC_projects_original!C530</f>
        <v>Land van Cuijk</v>
      </c>
      <c r="D530" t="str" cm="1">
        <f t="array" ref="D530">_xlfn.IFNA(INDEX(municipalities!B:B, MATCH(EC_projects!C530,municipalities!C:C,0),0),"unknown")</f>
        <v>GM1982</v>
      </c>
      <c r="E530" t="str">
        <f>EC_projects_original!D530</f>
        <v>Westerbeek</v>
      </c>
      <c r="F530" t="str">
        <f>EC_projects_original!E530</f>
        <v>ZonopdePlak/ zonnedak Zon op de Plak</v>
      </c>
      <c r="G530" t="str">
        <f>EC_projects_original!G530</f>
        <v>realized</v>
      </c>
      <c r="H530">
        <f>EC_projects_original!H530</f>
        <v>2022</v>
      </c>
      <c r="I530" t="str">
        <f>EC_projects_original!I530</f>
        <v>PV</v>
      </c>
      <c r="J530" t="str">
        <f>EC_projects_original!J530</f>
        <v>rooftop</v>
      </c>
      <c r="K530" t="str">
        <f>EC_projects_original!K530</f>
        <v>productiecoöperatie/ ontwikkelaar</v>
      </c>
      <c r="L530" t="str">
        <f>EC_projects_original!L530</f>
        <v>Zon op de Plak</v>
      </c>
      <c r="M530">
        <f>EC_projects_original!P530</f>
        <v>15</v>
      </c>
      <c r="N530">
        <f>EC_projects_original!R530</f>
        <v>1</v>
      </c>
    </row>
    <row r="531" spans="1:14" x14ac:dyDescent="0.25">
      <c r="A531" t="str">
        <f>EC_projects_original!A531</f>
        <v>Noord-Brabant</v>
      </c>
      <c r="B531" t="str">
        <f>EC_projects_original!B531</f>
        <v>Noord-oost Brabant</v>
      </c>
      <c r="C531" t="str">
        <f>EC_projects_original!C531</f>
        <v>Sint-Michielsgestel</v>
      </c>
      <c r="D531" t="str" cm="1">
        <f t="array" ref="D531">_xlfn.IFNA(INDEX(municipalities!B:B, MATCH(EC_projects!C531,municipalities!C:C,0),0),"unknown")</f>
        <v>GM0845</v>
      </c>
      <c r="E531">
        <f>EC_projects_original!D531</f>
        <v>0</v>
      </c>
      <c r="F531" t="str">
        <f>EC_projects_original!E531</f>
        <v>Dommelstrooom/ zonnedak Teereheide</v>
      </c>
      <c r="G531" t="str">
        <f>EC_projects_original!G531</f>
        <v>realized</v>
      </c>
      <c r="H531">
        <f>EC_projects_original!H531</f>
        <v>2018</v>
      </c>
      <c r="I531" t="str">
        <f>EC_projects_original!I531</f>
        <v>PV</v>
      </c>
      <c r="J531" t="str">
        <f>EC_projects_original!J531</f>
        <v>rooftop</v>
      </c>
      <c r="K531" t="str">
        <f>EC_projects_original!K531</f>
        <v>lokale coöperatie</v>
      </c>
      <c r="L531" t="str">
        <f>EC_projects_original!L531</f>
        <v>Dommelstroom</v>
      </c>
      <c r="M531">
        <f>EC_projects_original!P531</f>
        <v>98</v>
      </c>
      <c r="N531">
        <f>EC_projects_original!R531</f>
        <v>1</v>
      </c>
    </row>
    <row r="532" spans="1:14" x14ac:dyDescent="0.25">
      <c r="A532" t="str">
        <f>EC_projects_original!A532</f>
        <v>Noord-Brabant</v>
      </c>
      <c r="B532" t="str">
        <f>EC_projects_original!B532</f>
        <v>Metropoolregio Eindhoven</v>
      </c>
      <c r="C532" t="str">
        <f>EC_projects_original!C532</f>
        <v>Someren</v>
      </c>
      <c r="D532" t="str" cm="1">
        <f t="array" ref="D532">_xlfn.IFNA(INDEX(municipalities!B:B, MATCH(EC_projects!C532,municipalities!C:C,0),0),"unknown")</f>
        <v>GM0847</v>
      </c>
      <c r="E532">
        <f>EC_projects_original!D532</f>
        <v>0</v>
      </c>
      <c r="F532" t="str">
        <f>EC_projects_original!E532</f>
        <v>Zummerepower/ zonnedak De Postel</v>
      </c>
      <c r="G532" t="str">
        <f>EC_projects_original!G532</f>
        <v>realized</v>
      </c>
      <c r="H532">
        <f>EC_projects_original!H532</f>
        <v>2019</v>
      </c>
      <c r="I532" t="str">
        <f>EC_projects_original!I532</f>
        <v>PV</v>
      </c>
      <c r="J532" t="str">
        <f>EC_projects_original!J532</f>
        <v>rooftop</v>
      </c>
      <c r="K532" t="str">
        <f>EC_projects_original!K532</f>
        <v>lokale coöperatie</v>
      </c>
      <c r="L532" t="str">
        <f>EC_projects_original!L532</f>
        <v>Zummerepower</v>
      </c>
      <c r="M532">
        <f>EC_projects_original!P532</f>
        <v>88.2</v>
      </c>
      <c r="N532">
        <f>EC_projects_original!R532</f>
        <v>1</v>
      </c>
    </row>
    <row r="533" spans="1:14" x14ac:dyDescent="0.25">
      <c r="A533" t="str">
        <f>EC_projects_original!A533</f>
        <v>Noord-Brabant</v>
      </c>
      <c r="B533" t="str">
        <f>EC_projects_original!B533</f>
        <v>Hart van Brabant</v>
      </c>
      <c r="C533" t="str">
        <f>EC_projects_original!C533</f>
        <v>Tilburg</v>
      </c>
      <c r="D533" t="str" cm="1">
        <f t="array" ref="D533">_xlfn.IFNA(INDEX(municipalities!B:B, MATCH(EC_projects!C533,municipalities!C:C,0),0),"unknown")</f>
        <v>GM0855</v>
      </c>
      <c r="E533">
        <f>EC_projects_original!D533</f>
        <v>0</v>
      </c>
      <c r="F533" t="str">
        <f>EC_projects_original!E533</f>
        <v>Energiefabriek013/ Energiefabriek Armhoef basisschool</v>
      </c>
      <c r="G533" t="str">
        <f>EC_projects_original!G533</f>
        <v>realized</v>
      </c>
      <c r="H533">
        <f>EC_projects_original!H533</f>
        <v>2021</v>
      </c>
      <c r="I533" t="str">
        <f>EC_projects_original!I533</f>
        <v>PV</v>
      </c>
      <c r="J533" t="str">
        <f>EC_projects_original!J533</f>
        <v>rooftop</v>
      </c>
      <c r="K533" t="str">
        <f>EC_projects_original!K533</f>
        <v>lokale coöperatie</v>
      </c>
      <c r="L533" t="str">
        <f>EC_projects_original!L533</f>
        <v>Energiefabriek013</v>
      </c>
      <c r="M533">
        <f>EC_projects_original!P533</f>
        <v>76</v>
      </c>
      <c r="N533">
        <f>EC_projects_original!R533</f>
        <v>1</v>
      </c>
    </row>
    <row r="534" spans="1:14" x14ac:dyDescent="0.25">
      <c r="A534" t="str">
        <f>EC_projects_original!A534</f>
        <v>Noord-Brabant</v>
      </c>
      <c r="B534" t="str">
        <f>EC_projects_original!B534</f>
        <v>Hart van Brabant</v>
      </c>
      <c r="C534" t="str">
        <f>EC_projects_original!C534</f>
        <v>Tilburg</v>
      </c>
      <c r="D534" t="str" cm="1">
        <f t="array" ref="D534">_xlfn.IFNA(INDEX(municipalities!B:B, MATCH(EC_projects!C534,municipalities!C:C,0),0),"unknown")</f>
        <v>GM0855</v>
      </c>
      <c r="E534">
        <f>EC_projects_original!D534</f>
        <v>0</v>
      </c>
      <c r="F534" t="str">
        <f>EC_projects_original!E534</f>
        <v>Energiefabriek013/ Energiefabriek Armhoef GGZ</v>
      </c>
      <c r="G534" t="str">
        <f>EC_projects_original!G534</f>
        <v>realized</v>
      </c>
      <c r="H534">
        <f>EC_projects_original!H534</f>
        <v>2022</v>
      </c>
      <c r="I534" t="str">
        <f>EC_projects_original!I534</f>
        <v>PV</v>
      </c>
      <c r="J534" t="str">
        <f>EC_projects_original!J534</f>
        <v>rooftop</v>
      </c>
      <c r="K534" t="str">
        <f>EC_projects_original!K534</f>
        <v>lokale coöperatie</v>
      </c>
      <c r="L534" t="str">
        <f>EC_projects_original!L534</f>
        <v>Energiefabriek013</v>
      </c>
      <c r="M534">
        <f>EC_projects_original!P534</f>
        <v>90</v>
      </c>
      <c r="N534">
        <f>EC_projects_original!R534</f>
        <v>1</v>
      </c>
    </row>
    <row r="535" spans="1:14" x14ac:dyDescent="0.25">
      <c r="A535" t="str">
        <f>EC_projects_original!A535</f>
        <v>Noord-Brabant</v>
      </c>
      <c r="B535" t="str">
        <f>EC_projects_original!B535</f>
        <v>Hart van Brabant</v>
      </c>
      <c r="C535" t="str">
        <f>EC_projects_original!C535</f>
        <v>Tilburg</v>
      </c>
      <c r="D535" t="str" cm="1">
        <f t="array" ref="D535">_xlfn.IFNA(INDEX(municipalities!B:B, MATCH(EC_projects!C535,municipalities!C:C,0),0),"unknown")</f>
        <v>GM0855</v>
      </c>
      <c r="E535">
        <f>EC_projects_original!D535</f>
        <v>0</v>
      </c>
      <c r="F535" t="str">
        <f>EC_projects_original!E535</f>
        <v>Energiefabriek013/ Energiefabriek De Oude Leij Walhoeve</v>
      </c>
      <c r="G535" t="str">
        <f>EC_projects_original!G535</f>
        <v>realized</v>
      </c>
      <c r="H535">
        <f>EC_projects_original!H535</f>
        <v>2018</v>
      </c>
      <c r="I535" t="str">
        <f>EC_projects_original!I535</f>
        <v>PV</v>
      </c>
      <c r="J535" t="str">
        <f>EC_projects_original!J535</f>
        <v>rooftop</v>
      </c>
      <c r="K535" t="str">
        <f>EC_projects_original!K535</f>
        <v>lokale coöperatie</v>
      </c>
      <c r="L535" t="str">
        <f>EC_projects_original!L535</f>
        <v>Energiefabriek013</v>
      </c>
      <c r="M535">
        <f>EC_projects_original!P535</f>
        <v>205.8</v>
      </c>
      <c r="N535">
        <f>EC_projects_original!R535</f>
        <v>1</v>
      </c>
    </row>
    <row r="536" spans="1:14" x14ac:dyDescent="0.25">
      <c r="A536" t="str">
        <f>EC_projects_original!A536</f>
        <v>Noord-Brabant</v>
      </c>
      <c r="B536" t="str">
        <f>EC_projects_original!B536</f>
        <v>Hart van Brabant</v>
      </c>
      <c r="C536" t="str">
        <f>EC_projects_original!C536</f>
        <v>Tilburg</v>
      </c>
      <c r="D536" t="str" cm="1">
        <f t="array" ref="D536">_xlfn.IFNA(INDEX(municipalities!B:B, MATCH(EC_projects!C536,municipalities!C:C,0),0),"unknown")</f>
        <v>GM0855</v>
      </c>
      <c r="E536">
        <f>EC_projects_original!D536</f>
        <v>0</v>
      </c>
      <c r="F536" t="str">
        <f>EC_projects_original!E536</f>
        <v>Energiefabriek013/ Energiefabriek De Reit (Muiderslotstraat)</v>
      </c>
      <c r="G536" t="str">
        <f>EC_projects_original!G536</f>
        <v>realized</v>
      </c>
      <c r="H536">
        <f>EC_projects_original!H536</f>
        <v>2023</v>
      </c>
      <c r="I536" t="str">
        <f>EC_projects_original!I536</f>
        <v>PV</v>
      </c>
      <c r="J536" t="str">
        <f>EC_projects_original!J536</f>
        <v>rooftop</v>
      </c>
      <c r="K536" t="str">
        <f>EC_projects_original!K536</f>
        <v>lokale coöperatie</v>
      </c>
      <c r="L536" t="str">
        <f>EC_projects_original!L536</f>
        <v>Energiefabriek013</v>
      </c>
      <c r="M536">
        <f>EC_projects_original!P536</f>
        <v>40.96</v>
      </c>
      <c r="N536">
        <f>EC_projects_original!R536</f>
        <v>1</v>
      </c>
    </row>
    <row r="537" spans="1:14" x14ac:dyDescent="0.25">
      <c r="A537" t="str">
        <f>EC_projects_original!A537</f>
        <v>Noord-Brabant</v>
      </c>
      <c r="B537" t="str">
        <f>EC_projects_original!B537</f>
        <v>Hart van Brabant</v>
      </c>
      <c r="C537" t="str">
        <f>EC_projects_original!C537</f>
        <v>Tilburg</v>
      </c>
      <c r="D537" t="str" cm="1">
        <f t="array" ref="D537">_xlfn.IFNA(INDEX(municipalities!B:B, MATCH(EC_projects!C537,municipalities!C:C,0),0),"unknown")</f>
        <v>GM0855</v>
      </c>
      <c r="E537">
        <f>EC_projects_original!D537</f>
        <v>0</v>
      </c>
      <c r="F537" t="str">
        <f>EC_projects_original!E537</f>
        <v>Energiefabriek013/ Energiefabriek Spoorpark</v>
      </c>
      <c r="G537" t="str">
        <f>EC_projects_original!G537</f>
        <v>realized</v>
      </c>
      <c r="H537">
        <f>EC_projects_original!H537</f>
        <v>2020</v>
      </c>
      <c r="I537" t="str">
        <f>EC_projects_original!I537</f>
        <v>PV</v>
      </c>
      <c r="J537" t="str">
        <f>EC_projects_original!J537</f>
        <v>rooftop</v>
      </c>
      <c r="K537" t="str">
        <f>EC_projects_original!K537</f>
        <v>lokale coöperatie</v>
      </c>
      <c r="L537" t="str">
        <f>EC_projects_original!L537</f>
        <v>Energiefabriek013</v>
      </c>
      <c r="M537">
        <f>EC_projects_original!P537</f>
        <v>99.2</v>
      </c>
      <c r="N537">
        <f>EC_projects_original!R537</f>
        <v>1</v>
      </c>
    </row>
    <row r="538" spans="1:14" x14ac:dyDescent="0.25">
      <c r="A538" t="str">
        <f>EC_projects_original!A538</f>
        <v>Noord-Brabant</v>
      </c>
      <c r="B538" t="str">
        <f>EC_projects_original!B538</f>
        <v>Hart van Brabant</v>
      </c>
      <c r="C538" t="str">
        <f>EC_projects_original!C538</f>
        <v>Tilburg</v>
      </c>
      <c r="D538" t="str" cm="1">
        <f t="array" ref="D538">_xlfn.IFNA(INDEX(municipalities!B:B, MATCH(EC_projects!C538,municipalities!C:C,0),0),"unknown")</f>
        <v>GM0855</v>
      </c>
      <c r="E538" t="str">
        <f>EC_projects_original!D538</f>
        <v>Udenhout</v>
      </c>
      <c r="F538" t="str">
        <f>EC_projects_original!E538</f>
        <v>Udenhout/ Berkel-Enschot/ zonnedak Zonnevisser (PCR)</v>
      </c>
      <c r="G538" t="str">
        <f>EC_projects_original!G538</f>
        <v>realized</v>
      </c>
      <c r="H538">
        <f>EC_projects_original!H538</f>
        <v>2019</v>
      </c>
      <c r="I538" t="str">
        <f>EC_projects_original!I538</f>
        <v>PV</v>
      </c>
      <c r="J538" t="str">
        <f>EC_projects_original!J538</f>
        <v>rooftop</v>
      </c>
      <c r="K538" t="str">
        <f>EC_projects_original!K538</f>
        <v>lokale coöperatie</v>
      </c>
      <c r="L538" t="str">
        <f>EC_projects_original!L538</f>
        <v>meerdere cooperaties: EC Udenhout/ EC Berkel-Enschot</v>
      </c>
      <c r="M538">
        <f>EC_projects_original!P538</f>
        <v>144</v>
      </c>
      <c r="N538">
        <f>EC_projects_original!R538</f>
        <v>1</v>
      </c>
    </row>
    <row r="539" spans="1:14" x14ac:dyDescent="0.25">
      <c r="A539" t="str">
        <f>EC_projects_original!A539</f>
        <v>Noord-Brabant</v>
      </c>
      <c r="B539" t="str">
        <f>EC_projects_original!B539</f>
        <v>Noord-oost Brabant</v>
      </c>
      <c r="C539" t="str">
        <f>EC_projects_original!C539</f>
        <v>Vught</v>
      </c>
      <c r="D539" t="str" cm="1">
        <f t="array" ref="D539">_xlfn.IFNA(INDEX(municipalities!B:B, MATCH(EC_projects!C539,municipalities!C:C,0),0),"unknown")</f>
        <v>GM0865</v>
      </c>
      <c r="E539" t="str">
        <f>EC_projects_original!D539</f>
        <v>Helvoirt</v>
      </c>
      <c r="F539" t="str">
        <f>EC_projects_original!E539</f>
        <v>DuurzameEnergieHaaren/ DeGroeneLeye/ zonnedak Leyestroom 1 ESSO-tankstation</v>
      </c>
      <c r="G539" t="str">
        <f>EC_projects_original!G539</f>
        <v>realized</v>
      </c>
      <c r="H539">
        <f>EC_projects_original!H539</f>
        <v>2018</v>
      </c>
      <c r="I539" t="str">
        <f>EC_projects_original!I539</f>
        <v>PV</v>
      </c>
      <c r="J539" t="str">
        <f>EC_projects_original!J539</f>
        <v>rooftop</v>
      </c>
      <c r="K539" t="str">
        <f>EC_projects_original!K539</f>
        <v>lokale coöperatie</v>
      </c>
      <c r="L539" t="str">
        <f>EC_projects_original!L539</f>
        <v>HOT (Duurzame Energie Haaren)</v>
      </c>
      <c r="M539">
        <f>EC_projects_original!P539</f>
        <v>59.4</v>
      </c>
      <c r="N539">
        <f>EC_projects_original!R539</f>
        <v>1</v>
      </c>
    </row>
    <row r="540" spans="1:14" x14ac:dyDescent="0.25">
      <c r="A540" t="str">
        <f>EC_projects_original!A540</f>
        <v>Noord-Brabant</v>
      </c>
      <c r="B540" t="str">
        <f>EC_projects_original!B540</f>
        <v>Noord-oost Brabant</v>
      </c>
      <c r="C540" t="str">
        <f>EC_projects_original!C540</f>
        <v>Vught</v>
      </c>
      <c r="D540" t="str" cm="1">
        <f t="array" ref="D540">_xlfn.IFNA(INDEX(municipalities!B:B, MATCH(EC_projects!C540,municipalities!C:C,0),0),"unknown")</f>
        <v>GM0865</v>
      </c>
      <c r="E540">
        <f>EC_projects_original!D540</f>
        <v>0</v>
      </c>
      <c r="F540" t="str">
        <f>EC_projects_original!E540</f>
        <v>VET Vught/ Brandweerkazerne</v>
      </c>
      <c r="G540" t="str">
        <f>EC_projects_original!G540</f>
        <v>realized</v>
      </c>
      <c r="H540">
        <f>EC_projects_original!H540</f>
        <v>2016</v>
      </c>
      <c r="I540" t="str">
        <f>EC_projects_original!I540</f>
        <v>PV</v>
      </c>
      <c r="J540" t="str">
        <f>EC_projects_original!J540</f>
        <v>rooftop</v>
      </c>
      <c r="K540" t="str">
        <f>EC_projects_original!K540</f>
        <v>lokale coöperatie</v>
      </c>
      <c r="L540" t="str">
        <f>EC_projects_original!L540</f>
        <v>VET Vught</v>
      </c>
      <c r="M540">
        <f>EC_projects_original!P540</f>
        <v>91</v>
      </c>
      <c r="N540">
        <f>EC_projects_original!R540</f>
        <v>0</v>
      </c>
    </row>
    <row r="541" spans="1:14" x14ac:dyDescent="0.25">
      <c r="A541" t="str">
        <f>EC_projects_original!A541</f>
        <v>Noord-Brabant</v>
      </c>
      <c r="B541" t="str">
        <f>EC_projects_original!B541</f>
        <v>Noord-oost Brabant</v>
      </c>
      <c r="C541" t="str">
        <f>EC_projects_original!C541</f>
        <v>Vught</v>
      </c>
      <c r="D541" t="str" cm="1">
        <f t="array" ref="D541">_xlfn.IFNA(INDEX(municipalities!B:B, MATCH(EC_projects!C541,municipalities!C:C,0),0),"unknown")</f>
        <v>GM0865</v>
      </c>
      <c r="E541">
        <f>EC_projects_original!D541</f>
        <v>0</v>
      </c>
      <c r="F541" t="str">
        <f>EC_projects_original!E541</f>
        <v>VET Vught/ zonnedak Prins Hendrik</v>
      </c>
      <c r="G541" t="str">
        <f>EC_projects_original!G541</f>
        <v>realized</v>
      </c>
      <c r="H541">
        <f>EC_projects_original!H541</f>
        <v>2017</v>
      </c>
      <c r="I541" t="str">
        <f>EC_projects_original!I541</f>
        <v>PV</v>
      </c>
      <c r="J541" t="str">
        <f>EC_projects_original!J541</f>
        <v>rooftop</v>
      </c>
      <c r="K541" t="str">
        <f>EC_projects_original!K541</f>
        <v>lokale coöperatie</v>
      </c>
      <c r="L541" t="str">
        <f>EC_projects_original!L541</f>
        <v>VET Vught</v>
      </c>
      <c r="M541">
        <f>EC_projects_original!P541</f>
        <v>83.2</v>
      </c>
      <c r="N541">
        <f>EC_projects_original!R541</f>
        <v>0</v>
      </c>
    </row>
    <row r="542" spans="1:14" x14ac:dyDescent="0.25">
      <c r="A542" t="str">
        <f>EC_projects_original!A542</f>
        <v>Noord-Brabant</v>
      </c>
      <c r="B542" t="str">
        <f>EC_projects_original!B542</f>
        <v>Noord-oost Brabant</v>
      </c>
      <c r="C542" t="str">
        <f>EC_projects_original!C542</f>
        <v>Vught</v>
      </c>
      <c r="D542" t="str" cm="1">
        <f t="array" ref="D542">_xlfn.IFNA(INDEX(municipalities!B:B, MATCH(EC_projects!C542,municipalities!C:C,0),0),"unknown")</f>
        <v>GM0865</v>
      </c>
      <c r="E542" t="str">
        <f>EC_projects_original!D542</f>
        <v>Helvoirt</v>
      </c>
      <c r="F542" t="str">
        <f>EC_projects_original!E542</f>
        <v>VETVught/ HOT / Zonnemaatje Duinboeren 2022 Helvoirt</v>
      </c>
      <c r="G542" t="str">
        <f>EC_projects_original!G542</f>
        <v>realized</v>
      </c>
      <c r="H542">
        <f>EC_projects_original!H542</f>
        <v>2023</v>
      </c>
      <c r="I542" t="str">
        <f>EC_projects_original!I542</f>
        <v>PV</v>
      </c>
      <c r="J542" t="str">
        <f>EC_projects_original!J542</f>
        <v>rooftop</v>
      </c>
      <c r="K542" t="str">
        <f>EC_projects_original!K542</f>
        <v>lokale coöperatie</v>
      </c>
      <c r="L542" t="str">
        <f>EC_projects_original!L542</f>
        <v>VET Vught/ HOT</v>
      </c>
      <c r="M542">
        <f>EC_projects_original!P542</f>
        <v>90.72</v>
      </c>
      <c r="N542">
        <f>EC_projects_original!R542</f>
        <v>1</v>
      </c>
    </row>
    <row r="543" spans="1:14" x14ac:dyDescent="0.25">
      <c r="A543" t="str">
        <f>EC_projects_original!A543</f>
        <v>Noord-Brabant</v>
      </c>
      <c r="B543" t="str">
        <f>EC_projects_original!B543</f>
        <v>Noord-oost Brabant</v>
      </c>
      <c r="C543" t="str">
        <f>EC_projects_original!C543</f>
        <v>Vught</v>
      </c>
      <c r="D543" t="str" cm="1">
        <f t="array" ref="D543">_xlfn.IFNA(INDEX(municipalities!B:B, MATCH(EC_projects!C543,municipalities!C:C,0),0),"unknown")</f>
        <v>GM0865</v>
      </c>
      <c r="E543">
        <f>EC_projects_original!D543</f>
        <v>0</v>
      </c>
      <c r="F543" t="str">
        <f>EC_projects_original!E543</f>
        <v>VvE appartementengebouw Ijsvogel Blok A</v>
      </c>
      <c r="G543" t="str">
        <f>EC_projects_original!G543</f>
        <v>realized</v>
      </c>
      <c r="H543">
        <f>EC_projects_original!H543</f>
        <v>2022</v>
      </c>
      <c r="I543" t="str">
        <f>EC_projects_original!I543</f>
        <v>PV</v>
      </c>
      <c r="J543" t="str">
        <f>EC_projects_original!J543</f>
        <v>rooftop</v>
      </c>
      <c r="K543" t="str">
        <f>EC_projects_original!K543</f>
        <v>VVE-coöperatie</v>
      </c>
      <c r="L543" t="str">
        <f>EC_projects_original!L543</f>
        <v>VVE divers</v>
      </c>
      <c r="M543">
        <f>EC_projects_original!P543</f>
        <v>28</v>
      </c>
      <c r="N543">
        <f>EC_projects_original!R543</f>
        <v>1</v>
      </c>
    </row>
    <row r="544" spans="1:14" x14ac:dyDescent="0.25">
      <c r="A544" t="str">
        <f>EC_projects_original!A544</f>
        <v>Noord-Brabant</v>
      </c>
      <c r="B544" t="str">
        <f>EC_projects_original!B544</f>
        <v>Metropoolregio Eindhoven</v>
      </c>
      <c r="C544" t="str">
        <f>EC_projects_original!C544</f>
        <v>Waalre</v>
      </c>
      <c r="D544" t="str" cm="1">
        <f t="array" ref="D544">_xlfn.IFNA(INDEX(municipalities!B:B, MATCH(EC_projects!C544,municipalities!C:C,0),0),"unknown")</f>
        <v>GM0866</v>
      </c>
      <c r="E544" t="str">
        <f>EC_projects_original!D544</f>
        <v>Aalst-Waalre</v>
      </c>
      <c r="F544" t="str">
        <f>EC_projects_original!E544</f>
        <v xml:space="preserve">WaalreEnergieLokaal/ zonnedak Brede School Ekenrooi </v>
      </c>
      <c r="G544" t="str">
        <f>EC_projects_original!G544</f>
        <v>realized</v>
      </c>
      <c r="H544">
        <f>EC_projects_original!H544</f>
        <v>2018</v>
      </c>
      <c r="I544" t="str">
        <f>EC_projects_original!I544</f>
        <v>PV</v>
      </c>
      <c r="J544" t="str">
        <f>EC_projects_original!J544</f>
        <v>rooftop</v>
      </c>
      <c r="K544" t="str">
        <f>EC_projects_original!K544</f>
        <v>lokale coöperatie</v>
      </c>
      <c r="L544" t="str">
        <f>EC_projects_original!L544</f>
        <v>Waalre Energie Lokaal</v>
      </c>
      <c r="M544">
        <f>EC_projects_original!P544</f>
        <v>67.5</v>
      </c>
      <c r="N544">
        <f>EC_projects_original!R544</f>
        <v>1</v>
      </c>
    </row>
    <row r="545" spans="1:14" x14ac:dyDescent="0.25">
      <c r="A545" t="str">
        <f>EC_projects_original!A545</f>
        <v>Noord-Brabant</v>
      </c>
      <c r="B545" t="str">
        <f>EC_projects_original!B545</f>
        <v>Metropoolregio Eindhoven</v>
      </c>
      <c r="C545" t="str">
        <f>EC_projects_original!C545</f>
        <v>Waalre</v>
      </c>
      <c r="D545" t="str" cm="1">
        <f t="array" ref="D545">_xlfn.IFNA(INDEX(municipalities!B:B, MATCH(EC_projects!C545,municipalities!C:C,0),0),"unknown")</f>
        <v>GM0866</v>
      </c>
      <c r="E545" t="str">
        <f>EC_projects_original!D545</f>
        <v>Waalre</v>
      </c>
      <c r="F545" t="str">
        <f>EC_projects_original!E545</f>
        <v>WaalreEnergieLokaal/ zonnedak De Pracht</v>
      </c>
      <c r="G545" t="str">
        <f>EC_projects_original!G545</f>
        <v>realized</v>
      </c>
      <c r="H545">
        <f>EC_projects_original!H545</f>
        <v>2017</v>
      </c>
      <c r="I545" t="str">
        <f>EC_projects_original!I545</f>
        <v>PV</v>
      </c>
      <c r="J545" t="str">
        <f>EC_projects_original!J545</f>
        <v>rooftop</v>
      </c>
      <c r="K545" t="str">
        <f>EC_projects_original!K545</f>
        <v>lokale coöperatie</v>
      </c>
      <c r="L545" t="str">
        <f>EC_projects_original!L545</f>
        <v>Waalre Energie Lokaal</v>
      </c>
      <c r="M545">
        <f>EC_projects_original!P545</f>
        <v>41.08</v>
      </c>
      <c r="N545">
        <f>EC_projects_original!R545</f>
        <v>1</v>
      </c>
    </row>
    <row r="546" spans="1:14" x14ac:dyDescent="0.25">
      <c r="A546" t="str">
        <f>EC_projects_original!A546</f>
        <v>Noord-Brabant</v>
      </c>
      <c r="B546" t="str">
        <f>EC_projects_original!B546</f>
        <v>Hart van Brabant</v>
      </c>
      <c r="C546" t="str">
        <f>EC_projects_original!C546</f>
        <v>Waalwijk</v>
      </c>
      <c r="D546" t="str" cm="1">
        <f t="array" ref="D546">_xlfn.IFNA(INDEX(municipalities!B:B, MATCH(EC_projects!C546,municipalities!C:C,0),0),"unknown")</f>
        <v>GM0867</v>
      </c>
      <c r="E546" t="str">
        <f>EC_projects_original!D546</f>
        <v>Dongen, Loon op Zand, Waalwijk, Waspik, Kaatsheuvel, Sprangcapelle</v>
      </c>
      <c r="F546" t="str">
        <f>EC_projects_original!E546</f>
        <v>Dakenstroom I/ zonnedaken met woningcorporatie (PCR: meerdere locaties)</v>
      </c>
      <c r="G546" t="str">
        <f>EC_projects_original!G546</f>
        <v>realized</v>
      </c>
      <c r="H546">
        <f>EC_projects_original!H546</f>
        <v>2022</v>
      </c>
      <c r="I546" t="str">
        <f>EC_projects_original!I546</f>
        <v>PV</v>
      </c>
      <c r="J546" t="str">
        <f>EC_projects_original!J546</f>
        <v>rooftop</v>
      </c>
      <c r="K546" t="str">
        <f>EC_projects_original!K546</f>
        <v>woco-coöperatie</v>
      </c>
      <c r="L546" t="str">
        <f>EC_projects_original!L546</f>
        <v>Dakenstroom</v>
      </c>
      <c r="M546">
        <f>EC_projects_original!P546</f>
        <v>1743</v>
      </c>
      <c r="N546">
        <f>EC_projects_original!R546</f>
        <v>1</v>
      </c>
    </row>
    <row r="547" spans="1:14" x14ac:dyDescent="0.25">
      <c r="A547" t="str">
        <f>EC_projects_original!A547</f>
        <v>Noord-Brabant</v>
      </c>
      <c r="B547" t="str">
        <f>EC_projects_original!B547</f>
        <v>Hart van Brabant</v>
      </c>
      <c r="C547" t="str">
        <f>EC_projects_original!C547</f>
        <v>Waalwijk</v>
      </c>
      <c r="D547" t="str" cm="1">
        <f t="array" ref="D547">_xlfn.IFNA(INDEX(municipalities!B:B, MATCH(EC_projects!C547,municipalities!C:C,0),0),"unknown")</f>
        <v>GM0867</v>
      </c>
      <c r="E547" t="str">
        <f>EC_projects_original!D547</f>
        <v>Dongen, Loon op Zand, Waalwijk, Waspik, Kaatsheuvel, Sprangcapelle</v>
      </c>
      <c r="F547" t="str">
        <f>EC_projects_original!E547</f>
        <v>Dakenstroom I/ zonnedaken met woningcorporatie (PCR: meerdere locaties)</v>
      </c>
      <c r="G547" t="str">
        <f>EC_projects_original!G547</f>
        <v>realized</v>
      </c>
      <c r="H547">
        <f>EC_projects_original!H547</f>
        <v>2021</v>
      </c>
      <c r="I547" t="str">
        <f>EC_projects_original!I547</f>
        <v>PV</v>
      </c>
      <c r="J547" t="str">
        <f>EC_projects_original!J547</f>
        <v>rooftop</v>
      </c>
      <c r="K547" t="str">
        <f>EC_projects_original!K547</f>
        <v>woco-coöperatie</v>
      </c>
      <c r="L547" t="str">
        <f>EC_projects_original!L547</f>
        <v>Dakenstroom</v>
      </c>
      <c r="M547">
        <f>EC_projects_original!P547</f>
        <v>512</v>
      </c>
      <c r="N547">
        <f>EC_projects_original!R547</f>
        <v>1</v>
      </c>
    </row>
    <row r="548" spans="1:14" x14ac:dyDescent="0.25">
      <c r="A548" t="str">
        <f>EC_projects_original!A548</f>
        <v>Noord-Brabant</v>
      </c>
      <c r="B548" t="str">
        <f>EC_projects_original!B548</f>
        <v>Hart van Brabant</v>
      </c>
      <c r="C548" t="str">
        <f>EC_projects_original!C548</f>
        <v>Waalwijk</v>
      </c>
      <c r="D548" t="str" cm="1">
        <f t="array" ref="D548">_xlfn.IFNA(INDEX(municipalities!B:B, MATCH(EC_projects!C548,municipalities!C:C,0),0),"unknown")</f>
        <v>GM0867</v>
      </c>
      <c r="E548" t="str">
        <f>EC_projects_original!D548</f>
        <v>Dongen, Loon op Zand, Waalwijk, Waspik, Kaatsheuvel, Sprangcapelle</v>
      </c>
      <c r="F548" t="str">
        <f>EC_projects_original!E548</f>
        <v>Dakenstroom I/ zonnedaken met woningcorporatie (PCR: meerdere locaties)</v>
      </c>
      <c r="G548" t="str">
        <f>EC_projects_original!G548</f>
        <v>realized</v>
      </c>
      <c r="H548">
        <f>EC_projects_original!H548</f>
        <v>2020</v>
      </c>
      <c r="I548" t="str">
        <f>EC_projects_original!I548</f>
        <v>PV</v>
      </c>
      <c r="J548" t="str">
        <f>EC_projects_original!J548</f>
        <v>rooftop</v>
      </c>
      <c r="K548" t="str">
        <f>EC_projects_original!K548</f>
        <v>woco-coöperatie</v>
      </c>
      <c r="L548" t="str">
        <f>EC_projects_original!L548</f>
        <v>Dakenstroom</v>
      </c>
      <c r="M548">
        <f>EC_projects_original!P548</f>
        <v>1347</v>
      </c>
      <c r="N548">
        <f>EC_projects_original!R548</f>
        <v>1</v>
      </c>
    </row>
    <row r="549" spans="1:14" x14ac:dyDescent="0.25">
      <c r="A549" t="str">
        <f>EC_projects_original!A549</f>
        <v>Noord-Brabant</v>
      </c>
      <c r="B549" t="str">
        <f>EC_projects_original!B549</f>
        <v>Hart van Brabant</v>
      </c>
      <c r="C549" t="str">
        <f>EC_projects_original!C549</f>
        <v>Waalwijk</v>
      </c>
      <c r="D549" t="str" cm="1">
        <f t="array" ref="D549">_xlfn.IFNA(INDEX(municipalities!B:B, MATCH(EC_projects!C549,municipalities!C:C,0),0),"unknown")</f>
        <v>GM0867</v>
      </c>
      <c r="E549" t="str">
        <f>EC_projects_original!D549</f>
        <v>Kaatsheuvel, Sprang Capelle, Waspik</v>
      </c>
      <c r="F549" t="str">
        <f>EC_projects_original!E549</f>
        <v>Dakenstroom II/ zonnedaken met woningcorporatie (SCE: meerdere locaties)</v>
      </c>
      <c r="G549" t="str">
        <f>EC_projects_original!G549</f>
        <v>realized</v>
      </c>
      <c r="H549">
        <f>EC_projects_original!H549</f>
        <v>2022</v>
      </c>
      <c r="I549" t="str">
        <f>EC_projects_original!I549</f>
        <v>PV</v>
      </c>
      <c r="J549" t="str">
        <f>EC_projects_original!J549</f>
        <v>rooftop</v>
      </c>
      <c r="K549" t="str">
        <f>EC_projects_original!K549</f>
        <v>woco-coöperatie</v>
      </c>
      <c r="L549" t="str">
        <f>EC_projects_original!L549</f>
        <v>Dakenstroom</v>
      </c>
      <c r="M549">
        <f>EC_projects_original!P549</f>
        <v>357</v>
      </c>
      <c r="N549">
        <f>EC_projects_original!R549</f>
        <v>1</v>
      </c>
    </row>
    <row r="550" spans="1:14" x14ac:dyDescent="0.25">
      <c r="A550" t="str">
        <f>EC_projects_original!A550</f>
        <v>Noord-Brabant</v>
      </c>
      <c r="B550" t="str">
        <f>EC_projects_original!B550</f>
        <v>Hart van Brabant</v>
      </c>
      <c r="C550" t="str">
        <f>EC_projects_original!C550</f>
        <v>Waalwijk</v>
      </c>
      <c r="D550" t="str" cm="1">
        <f t="array" ref="D550">_xlfn.IFNA(INDEX(municipalities!B:B, MATCH(EC_projects!C550,municipalities!C:C,0),0),"unknown")</f>
        <v>GM0867</v>
      </c>
      <c r="E550" t="str">
        <f>EC_projects_original!D550</f>
        <v>Kaatsheuvel, Sprang Capelle, Waspik</v>
      </c>
      <c r="F550" t="str">
        <f>EC_projects_original!E550</f>
        <v>Dakenstroom II/ zonnedaken met woningcorporatie (SCE: meerdere locaties)</v>
      </c>
      <c r="G550" t="str">
        <f>EC_projects_original!G550</f>
        <v>realized</v>
      </c>
      <c r="H550">
        <f>EC_projects_original!H550</f>
        <v>2022</v>
      </c>
      <c r="I550" t="str">
        <f>EC_projects_original!I550</f>
        <v>PV</v>
      </c>
      <c r="J550" t="str">
        <f>EC_projects_original!J550</f>
        <v>rooftop</v>
      </c>
      <c r="K550" t="str">
        <f>EC_projects_original!K550</f>
        <v>woco-coöperatie</v>
      </c>
      <c r="L550" t="str">
        <f>EC_projects_original!L550</f>
        <v>Dakenstroom</v>
      </c>
      <c r="M550">
        <f>EC_projects_original!P550</f>
        <v>308</v>
      </c>
      <c r="N550">
        <f>EC_projects_original!R550</f>
        <v>1</v>
      </c>
    </row>
    <row r="551" spans="1:14" x14ac:dyDescent="0.25">
      <c r="A551" t="str">
        <f>EC_projects_original!A551</f>
        <v>Noord-Holland</v>
      </c>
      <c r="B551" t="str">
        <f>EC_projects_original!B551</f>
        <v>Noord-Holland Zuid</v>
      </c>
      <c r="C551" t="str">
        <f>EC_projects_original!C551</f>
        <v>Aalsmeer</v>
      </c>
      <c r="D551" t="str" cm="1">
        <f t="array" ref="D551">_xlfn.IFNA(INDEX(municipalities!B:B, MATCH(EC_projects!C551,municipalities!C:C,0),0),"unknown")</f>
        <v>GM0358</v>
      </c>
      <c r="E551">
        <f>EC_projects_original!D551</f>
        <v>0</v>
      </c>
      <c r="F551" t="str">
        <f>EC_projects_original!E551</f>
        <v>ECOstroom/ Amstelveen Ecostroom/ VvE Geraniumstraat</v>
      </c>
      <c r="G551" t="str">
        <f>EC_projects_original!G551</f>
        <v>realized</v>
      </c>
      <c r="H551">
        <f>EC_projects_original!H551</f>
        <v>2023</v>
      </c>
      <c r="I551" t="str">
        <f>EC_projects_original!I551</f>
        <v>PV</v>
      </c>
      <c r="J551" t="str">
        <f>EC_projects_original!J551</f>
        <v>rooftop</v>
      </c>
      <c r="K551" t="str">
        <f>EC_projects_original!K551</f>
        <v>lokale coöperatie</v>
      </c>
      <c r="L551" t="str">
        <f>EC_projects_original!L551</f>
        <v>ECOstroom.nu</v>
      </c>
      <c r="M551">
        <f>EC_projects_original!P551</f>
        <v>89.910000000000011</v>
      </c>
      <c r="N551">
        <f>EC_projects_original!R551</f>
        <v>1</v>
      </c>
    </row>
    <row r="552" spans="1:14" x14ac:dyDescent="0.25">
      <c r="A552" t="str">
        <f>EC_projects_original!A552</f>
        <v>Noord-Holland</v>
      </c>
      <c r="B552" t="str">
        <f>EC_projects_original!B552</f>
        <v>Noord-Holland Zuid</v>
      </c>
      <c r="C552" t="str">
        <f>EC_projects_original!C552</f>
        <v>Aalsmeer</v>
      </c>
      <c r="D552" t="str" cm="1">
        <f t="array" ref="D552">_xlfn.IFNA(INDEX(municipalities!B:B, MATCH(EC_projects!C552,municipalities!C:C,0),0),"unknown")</f>
        <v>GM0358</v>
      </c>
      <c r="E552">
        <f>EC_projects_original!D552</f>
        <v>0</v>
      </c>
      <c r="F552" t="str">
        <f>EC_projects_original!E552</f>
        <v>ECOstroom/ Wilgenstroom/ zonnedak FA Wenststraat</v>
      </c>
      <c r="G552" t="str">
        <f>EC_projects_original!G552</f>
        <v>realized</v>
      </c>
      <c r="H552">
        <f>EC_projects_original!H552</f>
        <v>2023</v>
      </c>
      <c r="I552" t="str">
        <f>EC_projects_original!I552</f>
        <v>PV</v>
      </c>
      <c r="J552" t="str">
        <f>EC_projects_original!J552</f>
        <v>rooftop</v>
      </c>
      <c r="K552" t="str">
        <f>EC_projects_original!K552</f>
        <v>lokale coöperatie</v>
      </c>
      <c r="L552" t="str">
        <f>EC_projects_original!L552</f>
        <v>ECOstroom.nu</v>
      </c>
      <c r="M552">
        <f>EC_projects_original!P552</f>
        <v>129.6</v>
      </c>
      <c r="N552">
        <f>EC_projects_original!R552</f>
        <v>1</v>
      </c>
    </row>
    <row r="553" spans="1:14" x14ac:dyDescent="0.25">
      <c r="A553" t="str">
        <f>EC_projects_original!A553</f>
        <v>Noord-Holland</v>
      </c>
      <c r="B553" t="str">
        <f>EC_projects_original!B553</f>
        <v>Noord-Holland Noord</v>
      </c>
      <c r="C553" t="str">
        <f>EC_projects_original!C553</f>
        <v>Alkmaar</v>
      </c>
      <c r="D553" t="str" cm="1">
        <f t="array" ref="D553">_xlfn.IFNA(INDEX(municipalities!B:B, MATCH(EC_projects!C553,municipalities!C:C,0),0),"unknown")</f>
        <v>GM0361</v>
      </c>
      <c r="E553">
        <f>EC_projects_original!D553</f>
        <v>0</v>
      </c>
      <c r="F553" t="str">
        <f>EC_projects_original!E553</f>
        <v>AlkmaarEnergie NHEC/ DaalmeerZon</v>
      </c>
      <c r="G553" t="str">
        <f>EC_projects_original!G553</f>
        <v>realized</v>
      </c>
      <c r="H553">
        <f>EC_projects_original!H553</f>
        <v>2018</v>
      </c>
      <c r="I553" t="str">
        <f>EC_projects_original!I553</f>
        <v>PV</v>
      </c>
      <c r="J553" t="str">
        <f>EC_projects_original!J553</f>
        <v>rooftop</v>
      </c>
      <c r="K553" t="str">
        <f>EC_projects_original!K553</f>
        <v>lokale coöperatie</v>
      </c>
      <c r="L553" t="str">
        <f>EC_projects_original!L553</f>
        <v>AlkmaarEnergie</v>
      </c>
      <c r="M553">
        <f>EC_projects_original!P553</f>
        <v>79.2</v>
      </c>
      <c r="N553">
        <f>EC_projects_original!R553</f>
        <v>1</v>
      </c>
    </row>
    <row r="554" spans="1:14" x14ac:dyDescent="0.25">
      <c r="A554" t="str">
        <f>EC_projects_original!A554</f>
        <v>Noord-Holland</v>
      </c>
      <c r="B554" t="str">
        <f>EC_projects_original!B554</f>
        <v>Noord-Holland Noord</v>
      </c>
      <c r="C554" t="str">
        <f>EC_projects_original!C554</f>
        <v>Alkmaar</v>
      </c>
      <c r="D554" t="str" cm="1">
        <f t="array" ref="D554">_xlfn.IFNA(INDEX(municipalities!B:B, MATCH(EC_projects!C554,municipalities!C:C,0),0),"unknown")</f>
        <v>GM0361</v>
      </c>
      <c r="E554">
        <f>EC_projects_original!D554</f>
        <v>0</v>
      </c>
      <c r="F554" t="str">
        <f>EC_projects_original!E554</f>
        <v>AlkmaarEnergie NHEC/ DaalmeerZon/ Zon op dak scouting Graaf Daron</v>
      </c>
      <c r="G554" t="str">
        <f>EC_projects_original!G554</f>
        <v>realized</v>
      </c>
      <c r="H554">
        <f>EC_projects_original!H554</f>
        <v>2023</v>
      </c>
      <c r="I554" t="str">
        <f>EC_projects_original!I554</f>
        <v>PV</v>
      </c>
      <c r="J554" t="str">
        <f>EC_projects_original!J554</f>
        <v>rooftop</v>
      </c>
      <c r="K554" t="str">
        <f>EC_projects_original!K554</f>
        <v>lokale coöperatie</v>
      </c>
      <c r="L554" t="str">
        <f>EC_projects_original!L554</f>
        <v>AlkmaarEnergie</v>
      </c>
      <c r="M554">
        <f>EC_projects_original!P554</f>
        <v>38</v>
      </c>
      <c r="N554">
        <f>EC_projects_original!R554</f>
        <v>1</v>
      </c>
    </row>
    <row r="555" spans="1:14" x14ac:dyDescent="0.25">
      <c r="A555" t="str">
        <f>EC_projects_original!A555</f>
        <v>Noord-Holland</v>
      </c>
      <c r="B555" t="str">
        <f>EC_projects_original!B555</f>
        <v>Noord-Holland Noord</v>
      </c>
      <c r="C555" t="str">
        <f>EC_projects_original!C555</f>
        <v>Alkmaar</v>
      </c>
      <c r="D555" t="str" cm="1">
        <f t="array" ref="D555">_xlfn.IFNA(INDEX(municipalities!B:B, MATCH(EC_projects!C555,municipalities!C:C,0),0),"unknown")</f>
        <v>GM0361</v>
      </c>
      <c r="E555">
        <f>EC_projects_original!D555</f>
        <v>0</v>
      </c>
      <c r="F555" t="str">
        <f>EC_projects_original!E555</f>
        <v>AlkmaarEnergie/ HAL25</v>
      </c>
      <c r="G555" t="str">
        <f>EC_projects_original!G555</f>
        <v>realized</v>
      </c>
      <c r="H555">
        <f>EC_projects_original!H555</f>
        <v>2014</v>
      </c>
      <c r="I555" t="str">
        <f>EC_projects_original!I555</f>
        <v>PV</v>
      </c>
      <c r="J555" t="str">
        <f>EC_projects_original!J555</f>
        <v>rooftop</v>
      </c>
      <c r="K555" t="str">
        <f>EC_projects_original!K555</f>
        <v>lokale coöperatie</v>
      </c>
      <c r="L555" t="str">
        <f>EC_projects_original!L555</f>
        <v>Alkmaar Energie</v>
      </c>
      <c r="M555">
        <f>EC_projects_original!P555</f>
        <v>5.46</v>
      </c>
      <c r="N555">
        <f>EC_projects_original!R555</f>
        <v>1</v>
      </c>
    </row>
    <row r="556" spans="1:14" x14ac:dyDescent="0.25">
      <c r="A556" t="str">
        <f>EC_projects_original!A556</f>
        <v>Noord-Holland</v>
      </c>
      <c r="B556" t="str">
        <f>EC_projects_original!B556</f>
        <v>Noord-Holland Noord</v>
      </c>
      <c r="C556" t="str">
        <f>EC_projects_original!C556</f>
        <v>Alkmaar</v>
      </c>
      <c r="D556" t="str" cm="1">
        <f t="array" ref="D556">_xlfn.IFNA(INDEX(municipalities!B:B, MATCH(EC_projects!C556,municipalities!C:C,0),0),"unknown")</f>
        <v>GM0361</v>
      </c>
      <c r="E556">
        <f>EC_projects_original!D556</f>
        <v>0</v>
      </c>
      <c r="F556" t="str">
        <f>EC_projects_original!E556</f>
        <v>AlkmaarEnergie/ Hortus</v>
      </c>
      <c r="G556" t="str">
        <f>EC_projects_original!G556</f>
        <v>realized</v>
      </c>
      <c r="H556">
        <f>EC_projects_original!H556</f>
        <v>2014</v>
      </c>
      <c r="I556" t="str">
        <f>EC_projects_original!I556</f>
        <v>PV</v>
      </c>
      <c r="J556" t="str">
        <f>EC_projects_original!J556</f>
        <v>rooftop</v>
      </c>
      <c r="K556" t="str">
        <f>EC_projects_original!K556</f>
        <v>lokale coöperatie</v>
      </c>
      <c r="L556" t="str">
        <f>EC_projects_original!L556</f>
        <v>Alkmaar Energie</v>
      </c>
      <c r="M556">
        <f>EC_projects_original!P556</f>
        <v>4.9400000000000004</v>
      </c>
      <c r="N556">
        <f>EC_projects_original!R556</f>
        <v>1</v>
      </c>
    </row>
    <row r="557" spans="1:14" x14ac:dyDescent="0.25">
      <c r="A557" t="str">
        <f>EC_projects_original!A557</f>
        <v>Noord-Holland</v>
      </c>
      <c r="B557" t="str">
        <f>EC_projects_original!B557</f>
        <v>Noord-Holland Noord</v>
      </c>
      <c r="C557" t="str">
        <f>EC_projects_original!C557</f>
        <v>Alkmaar</v>
      </c>
      <c r="D557" t="str" cm="1">
        <f t="array" ref="D557">_xlfn.IFNA(INDEX(municipalities!B:B, MATCH(EC_projects!C557,municipalities!C:C,0),0),"unknown")</f>
        <v>GM0361</v>
      </c>
      <c r="E557">
        <f>EC_projects_original!D557</f>
        <v>0</v>
      </c>
      <c r="F557" t="str">
        <f>EC_projects_original!E557</f>
        <v>AlkmaarEnergie/ zonnedak Alkmaar Centrum</v>
      </c>
      <c r="G557" t="str">
        <f>EC_projects_original!G557</f>
        <v>realized</v>
      </c>
      <c r="H557">
        <f>EC_projects_original!H557</f>
        <v>2019</v>
      </c>
      <c r="I557" t="str">
        <f>EC_projects_original!I557</f>
        <v>PV</v>
      </c>
      <c r="J557" t="str">
        <f>EC_projects_original!J557</f>
        <v>rooftop</v>
      </c>
      <c r="K557" t="str">
        <f>EC_projects_original!K557</f>
        <v>lokale coöperatie</v>
      </c>
      <c r="L557" t="str">
        <f>EC_projects_original!L557</f>
        <v>Alkmaar Energie</v>
      </c>
      <c r="M557">
        <f>EC_projects_original!P557</f>
        <v>62.4</v>
      </c>
      <c r="N557">
        <f>EC_projects_original!R557</f>
        <v>1</v>
      </c>
    </row>
    <row r="558" spans="1:14" x14ac:dyDescent="0.25">
      <c r="A558" t="str">
        <f>EC_projects_original!A558</f>
        <v>Noord-Holland</v>
      </c>
      <c r="B558" t="str">
        <f>EC_projects_original!B558</f>
        <v>Noord-Holland Noord</v>
      </c>
      <c r="C558" t="str">
        <f>EC_projects_original!C558</f>
        <v>Alkmaar</v>
      </c>
      <c r="D558" t="str" cm="1">
        <f t="array" ref="D558">_xlfn.IFNA(INDEX(municipalities!B:B, MATCH(EC_projects!C558,municipalities!C:C,0),0),"unknown")</f>
        <v>GM0361</v>
      </c>
      <c r="E558" t="str">
        <f>EC_projects_original!D558</f>
        <v>De Rijp</v>
      </c>
      <c r="F558" t="str">
        <f>EC_projects_original!E558</f>
        <v>ECGraftdeRijp/ zonnedak Stoop-Taam</v>
      </c>
      <c r="G558" t="str">
        <f>EC_projects_original!G558</f>
        <v>realized</v>
      </c>
      <c r="H558">
        <f>EC_projects_original!H558</f>
        <v>2020</v>
      </c>
      <c r="I558" t="str">
        <f>EC_projects_original!I558</f>
        <v>PV</v>
      </c>
      <c r="J558" t="str">
        <f>EC_projects_original!J558</f>
        <v>rooftop</v>
      </c>
      <c r="K558" t="str">
        <f>EC_projects_original!K558</f>
        <v>lokale coöperatie</v>
      </c>
      <c r="L558" t="str">
        <f>EC_projects_original!L558</f>
        <v>Energie Coöperatie Graft de Rijp</v>
      </c>
      <c r="M558">
        <f>EC_projects_original!P558</f>
        <v>354.33</v>
      </c>
      <c r="N558">
        <f>EC_projects_original!R558</f>
        <v>1</v>
      </c>
    </row>
    <row r="559" spans="1:14" x14ac:dyDescent="0.25">
      <c r="A559" t="str">
        <f>EC_projects_original!A559</f>
        <v>Noord-Holland</v>
      </c>
      <c r="B559" t="str">
        <f>EC_projects_original!B559</f>
        <v>Noord-Holland Noord</v>
      </c>
      <c r="C559" t="str">
        <f>EC_projects_original!C559</f>
        <v>Alkmaar</v>
      </c>
      <c r="D559" t="str" cm="1">
        <f t="array" ref="D559">_xlfn.IFNA(INDEX(municipalities!B:B, MATCH(EC_projects!C559,municipalities!C:C,0),0),"unknown")</f>
        <v>GM0361</v>
      </c>
      <c r="E559" t="str">
        <f>EC_projects_original!D559</f>
        <v>Markenbinnen</v>
      </c>
      <c r="F559" t="str">
        <f>EC_projects_original!E559</f>
        <v>Zon op Markenbinnen</v>
      </c>
      <c r="G559" t="str">
        <f>EC_projects_original!G559</f>
        <v>realized</v>
      </c>
      <c r="H559">
        <f>EC_projects_original!H559</f>
        <v>2018</v>
      </c>
      <c r="I559" t="str">
        <f>EC_projects_original!I559</f>
        <v>PV</v>
      </c>
      <c r="J559" t="str">
        <f>EC_projects_original!J559</f>
        <v>rooftop</v>
      </c>
      <c r="K559" t="str">
        <f>EC_projects_original!K559</f>
        <v>productiecoöperatie/ bewonersinitiatief</v>
      </c>
      <c r="L559" t="str">
        <f>EC_projects_original!L559</f>
        <v>Zon op Marken</v>
      </c>
      <c r="M559">
        <f>EC_projects_original!P559</f>
        <v>80.62</v>
      </c>
      <c r="N559">
        <f>EC_projects_original!R559</f>
        <v>1</v>
      </c>
    </row>
    <row r="560" spans="1:14" x14ac:dyDescent="0.25">
      <c r="A560" t="str">
        <f>EC_projects_original!A560</f>
        <v>Noord-Holland</v>
      </c>
      <c r="B560" t="str">
        <f>EC_projects_original!B560</f>
        <v>Noord-Holland Zuid</v>
      </c>
      <c r="C560" t="str">
        <f>EC_projects_original!C560</f>
        <v>Amstelveen</v>
      </c>
      <c r="D560" t="str" cm="1">
        <f t="array" ref="D560">_xlfn.IFNA(INDEX(municipalities!B:B, MATCH(EC_projects!C560,municipalities!C:C,0),0),"unknown")</f>
        <v>GM0362</v>
      </c>
      <c r="E560">
        <f>EC_projects_original!D560</f>
        <v>0</v>
      </c>
      <c r="F560" t="str">
        <f>EC_projects_original!E560</f>
        <v>ECOstroom/ Amstelveen Ecostroom/ Camera Obscuralaan</v>
      </c>
      <c r="G560" t="str">
        <f>EC_projects_original!G560</f>
        <v>realized</v>
      </c>
      <c r="H560">
        <f>EC_projects_original!H560</f>
        <v>2023</v>
      </c>
      <c r="I560" t="str">
        <f>EC_projects_original!I560</f>
        <v>PV</v>
      </c>
      <c r="J560" t="str">
        <f>EC_projects_original!J560</f>
        <v>rooftop</v>
      </c>
      <c r="K560" t="str">
        <f>EC_projects_original!K560</f>
        <v>lokale coöperatie</v>
      </c>
      <c r="L560" t="str">
        <f>EC_projects_original!L560</f>
        <v>ECOstroom.nu</v>
      </c>
      <c r="M560">
        <f>EC_projects_original!P560</f>
        <v>74</v>
      </c>
      <c r="N560">
        <f>EC_projects_original!R560</f>
        <v>1</v>
      </c>
    </row>
    <row r="561" spans="1:14" x14ac:dyDescent="0.25">
      <c r="A561" t="str">
        <f>EC_projects_original!A561</f>
        <v>Noord-Holland</v>
      </c>
      <c r="B561" t="str">
        <f>EC_projects_original!B561</f>
        <v>Noord-Holland Zuid</v>
      </c>
      <c r="C561" t="str">
        <f>EC_projects_original!C561</f>
        <v>Amstelveen</v>
      </c>
      <c r="D561" t="str" cm="1">
        <f t="array" ref="D561">_xlfn.IFNA(INDEX(municipalities!B:B, MATCH(EC_projects!C561,municipalities!C:C,0),0),"unknown")</f>
        <v>GM0362</v>
      </c>
      <c r="E561">
        <f>EC_projects_original!D561</f>
        <v>0</v>
      </c>
      <c r="F561" t="str">
        <f>EC_projects_original!E561</f>
        <v>ECOstroom/ Amstelveen Ecostroom/ Oostelijk Halfrond</v>
      </c>
      <c r="G561" t="str">
        <f>EC_projects_original!G561</f>
        <v>realized</v>
      </c>
      <c r="H561">
        <f>EC_projects_original!H561</f>
        <v>2023</v>
      </c>
      <c r="I561" t="str">
        <f>EC_projects_original!I561</f>
        <v>PV</v>
      </c>
      <c r="J561" t="str">
        <f>EC_projects_original!J561</f>
        <v>rooftop</v>
      </c>
      <c r="K561" t="str">
        <f>EC_projects_original!K561</f>
        <v>lokale coöperatie</v>
      </c>
      <c r="L561" t="str">
        <f>EC_projects_original!L561</f>
        <v>ECOstroom.nu</v>
      </c>
      <c r="M561">
        <f>EC_projects_original!P561</f>
        <v>75</v>
      </c>
      <c r="N561">
        <f>EC_projects_original!R561</f>
        <v>1</v>
      </c>
    </row>
    <row r="562" spans="1:14" x14ac:dyDescent="0.25">
      <c r="A562" t="str">
        <f>EC_projects_original!A562</f>
        <v>Noord-Holland</v>
      </c>
      <c r="B562" t="str">
        <f>EC_projects_original!B562</f>
        <v>Noord-Holland Zuid</v>
      </c>
      <c r="C562" t="str">
        <f>EC_projects_original!C562</f>
        <v>Amstelveen</v>
      </c>
      <c r="D562" t="str" cm="1">
        <f t="array" ref="D562">_xlfn.IFNA(INDEX(municipalities!B:B, MATCH(EC_projects!C562,municipalities!C:C,0),0),"unknown")</f>
        <v>GM0362</v>
      </c>
      <c r="E562">
        <f>EC_projects_original!D562</f>
        <v>0</v>
      </c>
      <c r="F562" t="str">
        <f>EC_projects_original!E562</f>
        <v>ECOstroom/ Amstelveen Ecostroom/ zonnedak Amstelveen</v>
      </c>
      <c r="G562" t="str">
        <f>EC_projects_original!G562</f>
        <v>realized</v>
      </c>
      <c r="H562">
        <f>EC_projects_original!H562</f>
        <v>2019</v>
      </c>
      <c r="I562" t="str">
        <f>EC_projects_original!I562</f>
        <v>PV</v>
      </c>
      <c r="J562" t="str">
        <f>EC_projects_original!J562</f>
        <v>rooftop</v>
      </c>
      <c r="K562" t="str">
        <f>EC_projects_original!K562</f>
        <v>lokale coöperatie</v>
      </c>
      <c r="L562" t="str">
        <f>EC_projects_original!L562</f>
        <v>ECOstroom.nu</v>
      </c>
      <c r="M562">
        <f>EC_projects_original!P562</f>
        <v>58</v>
      </c>
      <c r="N562">
        <f>EC_projects_original!R562</f>
        <v>1</v>
      </c>
    </row>
    <row r="563" spans="1:14" x14ac:dyDescent="0.25">
      <c r="A563" t="str">
        <f>EC_projects_original!A563</f>
        <v>Noord-Holland</v>
      </c>
      <c r="B563" t="str">
        <f>EC_projects_original!B563</f>
        <v>Noord-Holland Zuid</v>
      </c>
      <c r="C563" t="str">
        <f>EC_projects_original!C563</f>
        <v>Amstelveen</v>
      </c>
      <c r="D563" t="str" cm="1">
        <f t="array" ref="D563">_xlfn.IFNA(INDEX(municipalities!B:B, MATCH(EC_projects!C563,municipalities!C:C,0),0),"unknown")</f>
        <v>GM0362</v>
      </c>
      <c r="E563">
        <f>EC_projects_original!D563</f>
        <v>0</v>
      </c>
      <c r="F563" t="str">
        <f>EC_projects_original!E563</f>
        <v>Zon op Nes aan de Amstel/ zonnedak Dorpshuis De Nesse</v>
      </c>
      <c r="G563" t="str">
        <f>EC_projects_original!G563</f>
        <v>realized</v>
      </c>
      <c r="H563">
        <f>EC_projects_original!H563</f>
        <v>2018</v>
      </c>
      <c r="I563" t="str">
        <f>EC_projects_original!I563</f>
        <v>PV</v>
      </c>
      <c r="J563" t="str">
        <f>EC_projects_original!J563</f>
        <v>rooftop</v>
      </c>
      <c r="K563" t="str">
        <f>EC_projects_original!K563</f>
        <v>productiecoöperatie/ bewonersinitiatief</v>
      </c>
      <c r="L563" t="str">
        <f>EC_projects_original!L563</f>
        <v>Zon op de Nes</v>
      </c>
      <c r="M563">
        <f>EC_projects_original!P563</f>
        <v>36.96</v>
      </c>
      <c r="N563">
        <f>EC_projects_original!R563</f>
        <v>1</v>
      </c>
    </row>
    <row r="564" spans="1:14" x14ac:dyDescent="0.25">
      <c r="A564" t="str">
        <f>EC_projects_original!A564</f>
        <v>Noord-Holland</v>
      </c>
      <c r="B564" t="str">
        <f>EC_projects_original!B564</f>
        <v>Noord-Holland Zuid</v>
      </c>
      <c r="C564" t="str">
        <f>EC_projects_original!C564</f>
        <v>Amstelveen</v>
      </c>
      <c r="D564" t="str" cm="1">
        <f t="array" ref="D564">_xlfn.IFNA(INDEX(municipalities!B:B, MATCH(EC_projects!C564,municipalities!C:C,0),0),"unknown")</f>
        <v>GM0362</v>
      </c>
      <c r="E564">
        <f>EC_projects_original!D564</f>
        <v>0</v>
      </c>
      <c r="F564" t="str">
        <f>EC_projects_original!E564</f>
        <v>ZonnepanelenDelen/ Amstelveen College</v>
      </c>
      <c r="G564" t="str">
        <f>EC_projects_original!G564</f>
        <v>realized</v>
      </c>
      <c r="H564">
        <f>EC_projects_original!H564</f>
        <v>2015</v>
      </c>
      <c r="I564" t="str">
        <f>EC_projects_original!I564</f>
        <v>PV</v>
      </c>
      <c r="J564" t="str">
        <f>EC_projects_original!J564</f>
        <v>rooftop</v>
      </c>
      <c r="K564" t="str">
        <f>EC_projects_original!K564</f>
        <v>participatie/ crowdfunding</v>
      </c>
      <c r="L564" t="str">
        <f>EC_projects_original!L564</f>
        <v>crowdfunding</v>
      </c>
      <c r="M564">
        <f>EC_projects_original!P564</f>
        <v>71</v>
      </c>
      <c r="N564">
        <f>EC_projects_original!R564</f>
        <v>0</v>
      </c>
    </row>
    <row r="565" spans="1:14" x14ac:dyDescent="0.25">
      <c r="A565" t="str">
        <f>EC_projects_original!A565</f>
        <v>Noord-Holland</v>
      </c>
      <c r="B565" t="str">
        <f>EC_projects_original!B565</f>
        <v>Noord-Holland Zuid</v>
      </c>
      <c r="C565" t="str">
        <f>EC_projects_original!C565</f>
        <v>Amstelveen</v>
      </c>
      <c r="D565" t="str" cm="1">
        <f t="array" ref="D565">_xlfn.IFNA(INDEX(municipalities!B:B, MATCH(EC_projects!C565,municipalities!C:C,0),0),"unknown")</f>
        <v>GM0362</v>
      </c>
      <c r="E565">
        <f>EC_projects_original!D565</f>
        <v>0</v>
      </c>
      <c r="F565" t="str">
        <f>EC_projects_original!E565</f>
        <v>ZonnepanelenDelen/ zonnedak Dillewijn Zwapak</v>
      </c>
      <c r="G565" t="str">
        <f>EC_projects_original!G565</f>
        <v>realized</v>
      </c>
      <c r="H565">
        <f>EC_projects_original!H565</f>
        <v>2019</v>
      </c>
      <c r="I565" t="str">
        <f>EC_projects_original!I565</f>
        <v>PV</v>
      </c>
      <c r="J565" t="str">
        <f>EC_projects_original!J565</f>
        <v>rooftop</v>
      </c>
      <c r="K565" t="str">
        <f>EC_projects_original!K565</f>
        <v>participatie/ crowdfunding</v>
      </c>
      <c r="L565" t="str">
        <f>EC_projects_original!L565</f>
        <v>crowdfunding</v>
      </c>
      <c r="M565">
        <f>EC_projects_original!P565</f>
        <v>820.8</v>
      </c>
      <c r="N565">
        <f>EC_projects_original!R565</f>
        <v>0</v>
      </c>
    </row>
    <row r="566" spans="1:14" x14ac:dyDescent="0.25">
      <c r="A566" t="str">
        <f>EC_projects_original!A566</f>
        <v>Noord-Holland</v>
      </c>
      <c r="B566" t="str">
        <f>EC_projects_original!B566</f>
        <v>Noord-Holland Zuid</v>
      </c>
      <c r="C566" t="str">
        <f>EC_projects_original!C566</f>
        <v>Amsterdam</v>
      </c>
      <c r="D566" t="str" cm="1">
        <f t="array" ref="D566">_xlfn.IFNA(INDEX(municipalities!B:B, MATCH(EC_projects!C566,municipalities!C:C,0),0),"unknown")</f>
        <v>GM0363</v>
      </c>
      <c r="E566">
        <f>EC_projects_original!D566</f>
        <v>0</v>
      </c>
      <c r="F566" t="str">
        <f>EC_projects_original!E566</f>
        <v>AmsterdamEnergie/ Kostverlorenhof (dak 4)</v>
      </c>
      <c r="G566" t="str">
        <f>EC_projects_original!G566</f>
        <v>realized</v>
      </c>
      <c r="H566">
        <f>EC_projects_original!H566</f>
        <v>2023</v>
      </c>
      <c r="I566" t="str">
        <f>EC_projects_original!I566</f>
        <v>PV</v>
      </c>
      <c r="J566" t="str">
        <f>EC_projects_original!J566</f>
        <v>rooftop</v>
      </c>
      <c r="K566" t="str">
        <f>EC_projects_original!K566</f>
        <v>lokale coöperatie</v>
      </c>
      <c r="L566" t="str">
        <f>EC_projects_original!L566</f>
        <v>AmsterdamEnergie</v>
      </c>
      <c r="M566">
        <f>EC_projects_original!P566</f>
        <v>59</v>
      </c>
      <c r="N566">
        <f>EC_projects_original!R566</f>
        <v>1</v>
      </c>
    </row>
    <row r="567" spans="1:14" x14ac:dyDescent="0.25">
      <c r="A567" t="str">
        <f>EC_projects_original!A567</f>
        <v>Noord-Holland</v>
      </c>
      <c r="B567" t="str">
        <f>EC_projects_original!B567</f>
        <v>Noord-Holland Zuid</v>
      </c>
      <c r="C567" t="str">
        <f>EC_projects_original!C567</f>
        <v>Amsterdam</v>
      </c>
      <c r="D567" t="str" cm="1">
        <f t="array" ref="D567">_xlfn.IFNA(INDEX(municipalities!B:B, MATCH(EC_projects!C567,municipalities!C:C,0),0),"unknown")</f>
        <v>GM0363</v>
      </c>
      <c r="E567">
        <f>EC_projects_original!D567</f>
        <v>0</v>
      </c>
      <c r="F567" t="str">
        <f>EC_projects_original!E567</f>
        <v>AmsterdamEnergie/ VVE Marcantilaan (dak 1)</v>
      </c>
      <c r="G567" t="str">
        <f>EC_projects_original!G567</f>
        <v>realized</v>
      </c>
      <c r="H567">
        <f>EC_projects_original!H567</f>
        <v>2019</v>
      </c>
      <c r="I567" t="str">
        <f>EC_projects_original!I567</f>
        <v>PV</v>
      </c>
      <c r="J567" t="str">
        <f>EC_projects_original!J567</f>
        <v>rooftop</v>
      </c>
      <c r="K567" t="str">
        <f>EC_projects_original!K567</f>
        <v>lokale coöperatie</v>
      </c>
      <c r="L567" t="str">
        <f>EC_projects_original!L567</f>
        <v>AmsterdamEnergie</v>
      </c>
      <c r="M567">
        <f>EC_projects_original!P567</f>
        <v>43.550000000000004</v>
      </c>
      <c r="N567">
        <f>EC_projects_original!R567</f>
        <v>1</v>
      </c>
    </row>
    <row r="568" spans="1:14" x14ac:dyDescent="0.25">
      <c r="A568" t="str">
        <f>EC_projects_original!A568</f>
        <v>Noord-Holland</v>
      </c>
      <c r="B568" t="str">
        <f>EC_projects_original!B568</f>
        <v>Noord-Holland Zuid</v>
      </c>
      <c r="C568" t="str">
        <f>EC_projects_original!C568</f>
        <v>Amsterdam</v>
      </c>
      <c r="D568" t="str" cm="1">
        <f t="array" ref="D568">_xlfn.IFNA(INDEX(municipalities!B:B, MATCH(EC_projects!C568,municipalities!C:C,0),0),"unknown")</f>
        <v>GM0363</v>
      </c>
      <c r="E568">
        <f>EC_projects_original!D568</f>
        <v>0</v>
      </c>
      <c r="F568" t="str">
        <f>EC_projects_original!E568</f>
        <v>AmsterdamEnergie/ VVE Marcantilaan (dak 2)</v>
      </c>
      <c r="G568" t="str">
        <f>EC_projects_original!G568</f>
        <v>realized</v>
      </c>
      <c r="H568">
        <f>EC_projects_original!H568</f>
        <v>2020</v>
      </c>
      <c r="I568" t="str">
        <f>EC_projects_original!I568</f>
        <v>PV</v>
      </c>
      <c r="J568" t="str">
        <f>EC_projects_original!J568</f>
        <v>rooftop</v>
      </c>
      <c r="K568" t="str">
        <f>EC_projects_original!K568</f>
        <v>lokale coöperatie</v>
      </c>
      <c r="L568" t="str">
        <f>EC_projects_original!L568</f>
        <v>AmsterdamEnergie</v>
      </c>
      <c r="M568">
        <f>EC_projects_original!P568</f>
        <v>40.535000000000004</v>
      </c>
      <c r="N568">
        <f>EC_projects_original!R568</f>
        <v>1</v>
      </c>
    </row>
    <row r="569" spans="1:14" x14ac:dyDescent="0.25">
      <c r="A569" t="str">
        <f>EC_projects_original!A569</f>
        <v>Noord-Holland</v>
      </c>
      <c r="B569" t="str">
        <f>EC_projects_original!B569</f>
        <v>Noord-Holland Zuid</v>
      </c>
      <c r="C569" t="str">
        <f>EC_projects_original!C569</f>
        <v>Amsterdam</v>
      </c>
      <c r="D569" t="str" cm="1">
        <f t="array" ref="D569">_xlfn.IFNA(INDEX(municipalities!B:B, MATCH(EC_projects!C569,municipalities!C:C,0),0),"unknown")</f>
        <v>GM0363</v>
      </c>
      <c r="E569">
        <f>EC_projects_original!D569</f>
        <v>0</v>
      </c>
      <c r="F569" t="str">
        <f>EC_projects_original!E569</f>
        <v>AmsterdamEnergie/ VVE Marcantilaan (dak 3)</v>
      </c>
      <c r="G569" t="str">
        <f>EC_projects_original!G569</f>
        <v>realized</v>
      </c>
      <c r="H569">
        <f>EC_projects_original!H569</f>
        <v>2021</v>
      </c>
      <c r="I569" t="str">
        <f>EC_projects_original!I569</f>
        <v>PV</v>
      </c>
      <c r="J569" t="str">
        <f>EC_projects_original!J569</f>
        <v>rooftop</v>
      </c>
      <c r="K569" t="str">
        <f>EC_projects_original!K569</f>
        <v>lokale coöperatie</v>
      </c>
      <c r="L569" t="str">
        <f>EC_projects_original!L569</f>
        <v>AmsterdamEnergie</v>
      </c>
      <c r="M569">
        <f>EC_projects_original!P569</f>
        <v>60.970000000000006</v>
      </c>
      <c r="N569">
        <f>EC_projects_original!R569</f>
        <v>1</v>
      </c>
    </row>
    <row r="570" spans="1:14" x14ac:dyDescent="0.25">
      <c r="A570" t="str">
        <f>EC_projects_original!A570</f>
        <v>Noord-Holland</v>
      </c>
      <c r="B570" t="str">
        <f>EC_projects_original!B570</f>
        <v>Noord-Holland Zuid</v>
      </c>
      <c r="C570" t="str">
        <f>EC_projects_original!C570</f>
        <v>Amsterdam</v>
      </c>
      <c r="D570" t="str" cm="1">
        <f t="array" ref="D570">_xlfn.IFNA(INDEX(municipalities!B:B, MATCH(EC_projects!C570,municipalities!C:C,0),0),"unknown")</f>
        <v>GM0363</v>
      </c>
      <c r="E570">
        <f>EC_projects_original!D570</f>
        <v>0</v>
      </c>
      <c r="F570" t="str">
        <f>EC_projects_original!E570</f>
        <v>AmsterdamEnergie/ VVE Marcantilaan (dak 5)</v>
      </c>
      <c r="G570" t="str">
        <f>EC_projects_original!G570</f>
        <v>realized</v>
      </c>
      <c r="H570">
        <f>EC_projects_original!H570</f>
        <v>2023</v>
      </c>
      <c r="I570" t="str">
        <f>EC_projects_original!I570</f>
        <v>PV</v>
      </c>
      <c r="J570" t="str">
        <f>EC_projects_original!J570</f>
        <v>rooftop</v>
      </c>
      <c r="K570" t="str">
        <f>EC_projects_original!K570</f>
        <v>lokale coöperatie</v>
      </c>
      <c r="L570" t="str">
        <f>EC_projects_original!L570</f>
        <v>AmsterdamEnergie</v>
      </c>
      <c r="M570">
        <f>EC_projects_original!P570</f>
        <v>59</v>
      </c>
      <c r="N570">
        <f>EC_projects_original!R570</f>
        <v>1</v>
      </c>
    </row>
    <row r="571" spans="1:14" x14ac:dyDescent="0.25">
      <c r="A571" t="str">
        <f>EC_projects_original!A571</f>
        <v>Noord-Holland</v>
      </c>
      <c r="B571" t="str">
        <f>EC_projects_original!B571</f>
        <v>Noord-Holland Zuid</v>
      </c>
      <c r="C571" t="str">
        <f>EC_projects_original!C571</f>
        <v>Amsterdam</v>
      </c>
      <c r="D571" t="str" cm="1">
        <f t="array" ref="D571">_xlfn.IFNA(INDEX(municipalities!B:B, MATCH(EC_projects!C571,municipalities!C:C,0),0),"unknown")</f>
        <v>GM0363</v>
      </c>
      <c r="E571">
        <f>EC_projects_original!D571</f>
        <v>0</v>
      </c>
      <c r="F571" t="str">
        <f>EC_projects_original!E571</f>
        <v>AmsterdamEnergie/ Zonstation 1:  Reigerbos (metrostation)</v>
      </c>
      <c r="G571" t="str">
        <f>EC_projects_original!G571</f>
        <v>realized</v>
      </c>
      <c r="H571">
        <f>EC_projects_original!H571</f>
        <v>2017</v>
      </c>
      <c r="I571" t="str">
        <f>EC_projects_original!I571</f>
        <v>PV</v>
      </c>
      <c r="J571" t="str">
        <f>EC_projects_original!J571</f>
        <v>rooftop</v>
      </c>
      <c r="K571" t="str">
        <f>EC_projects_original!K571</f>
        <v>lokale coöperatie</v>
      </c>
      <c r="L571" t="str">
        <f>EC_projects_original!L571</f>
        <v>AmsterdamEnergie</v>
      </c>
      <c r="M571">
        <f>EC_projects_original!P571</f>
        <v>83.475000000000009</v>
      </c>
      <c r="N571">
        <f>EC_projects_original!R571</f>
        <v>1</v>
      </c>
    </row>
    <row r="572" spans="1:14" x14ac:dyDescent="0.25">
      <c r="A572" t="str">
        <f>EC_projects_original!A572</f>
        <v>Noord-Holland</v>
      </c>
      <c r="B572" t="str">
        <f>EC_projects_original!B572</f>
        <v>Noord-Holland Zuid</v>
      </c>
      <c r="C572" t="str">
        <f>EC_projects_original!C572</f>
        <v>Amsterdam</v>
      </c>
      <c r="D572" t="str" cm="1">
        <f t="array" ref="D572">_xlfn.IFNA(INDEX(municipalities!B:B, MATCH(EC_projects!C572,municipalities!C:C,0),0),"unknown")</f>
        <v>GM0363</v>
      </c>
      <c r="E572">
        <f>EC_projects_original!D572</f>
        <v>0</v>
      </c>
      <c r="F572" t="str">
        <f>EC_projects_original!E572</f>
        <v xml:space="preserve">AmsterdamEnergie/ Zonstation 2: The Student Hotel </v>
      </c>
      <c r="G572" t="str">
        <f>EC_projects_original!G572</f>
        <v>realized</v>
      </c>
      <c r="H572">
        <f>EC_projects_original!H572</f>
        <v>2016</v>
      </c>
      <c r="I572" t="str">
        <f>EC_projects_original!I572</f>
        <v>PV</v>
      </c>
      <c r="J572" t="str">
        <f>EC_projects_original!J572</f>
        <v>rooftop</v>
      </c>
      <c r="K572" t="str">
        <f>EC_projects_original!K572</f>
        <v>lokale coöperatie</v>
      </c>
      <c r="L572" t="str">
        <f>EC_projects_original!L572</f>
        <v>AmsterdamEnergie</v>
      </c>
      <c r="M572">
        <f>EC_projects_original!P572</f>
        <v>58.760000000000005</v>
      </c>
      <c r="N572">
        <f>EC_projects_original!R572</f>
        <v>1</v>
      </c>
    </row>
    <row r="573" spans="1:14" x14ac:dyDescent="0.25">
      <c r="A573" t="str">
        <f>EC_projects_original!A573</f>
        <v>Noord-Holland</v>
      </c>
      <c r="B573" t="str">
        <f>EC_projects_original!B573</f>
        <v>Noord-Holland Zuid</v>
      </c>
      <c r="C573" t="str">
        <f>EC_projects_original!C573</f>
        <v>Amsterdam</v>
      </c>
      <c r="D573" t="str" cm="1">
        <f t="array" ref="D573">_xlfn.IFNA(INDEX(municipalities!B:B, MATCH(EC_projects!C573,municipalities!C:C,0),0),"unknown")</f>
        <v>GM0363</v>
      </c>
      <c r="E573">
        <f>EC_projects_original!D573</f>
        <v>0</v>
      </c>
      <c r="F573" t="str">
        <f>EC_projects_original!E573</f>
        <v>ECOstroom/  BCO Ecostroom Bedrijvencentrum Osdorp tweede dak (SDE)</v>
      </c>
      <c r="G573" t="str">
        <f>EC_projects_original!G573</f>
        <v>realized</v>
      </c>
      <c r="H573">
        <f>EC_projects_original!H573</f>
        <v>2018</v>
      </c>
      <c r="I573" t="str">
        <f>EC_projects_original!I573</f>
        <v>PV</v>
      </c>
      <c r="J573" t="str">
        <f>EC_projects_original!J573</f>
        <v>rooftop</v>
      </c>
      <c r="K573" t="str">
        <f>EC_projects_original!K573</f>
        <v>lokale coöperatie</v>
      </c>
      <c r="L573" t="str">
        <f>EC_projects_original!L573</f>
        <v>ECOstroom.nu</v>
      </c>
      <c r="M573">
        <f>EC_projects_original!P573</f>
        <v>480</v>
      </c>
      <c r="N573">
        <f>EC_projects_original!R573</f>
        <v>1</v>
      </c>
    </row>
    <row r="574" spans="1:14" x14ac:dyDescent="0.25">
      <c r="A574" t="str">
        <f>EC_projects_original!A574</f>
        <v>Noord-Holland</v>
      </c>
      <c r="B574" t="str">
        <f>EC_projects_original!B574</f>
        <v>Noord-Holland Zuid</v>
      </c>
      <c r="C574" t="str">
        <f>EC_projects_original!C574</f>
        <v>Amsterdam</v>
      </c>
      <c r="D574" t="str" cm="1">
        <f t="array" ref="D574">_xlfn.IFNA(INDEX(municipalities!B:B, MATCH(EC_projects!C574,municipalities!C:C,0),0),"unknown")</f>
        <v>GM0363</v>
      </c>
      <c r="E574">
        <f>EC_projects_original!D574</f>
        <v>0</v>
      </c>
      <c r="F574" t="str">
        <f>EC_projects_original!E574</f>
        <v xml:space="preserve">ECOstroom/ August Ecostroom </v>
      </c>
      <c r="G574" t="str">
        <f>EC_projects_original!G574</f>
        <v>realized</v>
      </c>
      <c r="H574">
        <f>EC_projects_original!H574</f>
        <v>2018</v>
      </c>
      <c r="I574" t="str">
        <f>EC_projects_original!I574</f>
        <v>PV</v>
      </c>
      <c r="J574" t="str">
        <f>EC_projects_original!J574</f>
        <v>rooftop</v>
      </c>
      <c r="K574" t="str">
        <f>EC_projects_original!K574</f>
        <v>lokale coöperatie</v>
      </c>
      <c r="L574" t="str">
        <f>EC_projects_original!L574</f>
        <v>ECOstroom.nu</v>
      </c>
      <c r="M574">
        <f>EC_projects_original!P574</f>
        <v>99</v>
      </c>
      <c r="N574">
        <f>EC_projects_original!R574</f>
        <v>1</v>
      </c>
    </row>
    <row r="575" spans="1:14" x14ac:dyDescent="0.25">
      <c r="A575" t="str">
        <f>EC_projects_original!A575</f>
        <v>Noord-Holland</v>
      </c>
      <c r="B575" t="str">
        <f>EC_projects_original!B575</f>
        <v>Noord-Holland Zuid</v>
      </c>
      <c r="C575" t="str">
        <f>EC_projects_original!C575</f>
        <v>Amsterdam</v>
      </c>
      <c r="D575" t="str" cm="1">
        <f t="array" ref="D575">_xlfn.IFNA(INDEX(municipalities!B:B, MATCH(EC_projects!C575,municipalities!C:C,0),0),"unknown")</f>
        <v>GM0363</v>
      </c>
      <c r="E575">
        <f>EC_projects_original!D575</f>
        <v>0</v>
      </c>
      <c r="F575" t="str">
        <f>EC_projects_original!E575</f>
        <v>ECOstroom/ BCO Ecostroom Bedrijvencentrum Osdorp Inglandenweg dak 1 (PCR)</v>
      </c>
      <c r="G575" t="str">
        <f>EC_projects_original!G575</f>
        <v>realized</v>
      </c>
      <c r="H575">
        <f>EC_projects_original!H575</f>
        <v>2017</v>
      </c>
      <c r="I575" t="str">
        <f>EC_projects_original!I575</f>
        <v>PV</v>
      </c>
      <c r="J575" t="str">
        <f>EC_projects_original!J575</f>
        <v>rooftop</v>
      </c>
      <c r="K575" t="str">
        <f>EC_projects_original!K575</f>
        <v>lokale coöperatie</v>
      </c>
      <c r="L575" t="str">
        <f>EC_projects_original!L575</f>
        <v>ECOstroom.nu</v>
      </c>
      <c r="M575">
        <f>EC_projects_original!P575</f>
        <v>39.44</v>
      </c>
      <c r="N575">
        <f>EC_projects_original!R575</f>
        <v>1</v>
      </c>
    </row>
    <row r="576" spans="1:14" x14ac:dyDescent="0.25">
      <c r="A576" t="str">
        <f>EC_projects_original!A576</f>
        <v>Noord-Holland</v>
      </c>
      <c r="B576" t="str">
        <f>EC_projects_original!B576</f>
        <v>Noord-Holland Zuid</v>
      </c>
      <c r="C576" t="str">
        <f>EC_projects_original!C576</f>
        <v>Amsterdam</v>
      </c>
      <c r="D576" t="str" cm="1">
        <f t="array" ref="D576">_xlfn.IFNA(INDEX(municipalities!B:B, MATCH(EC_projects!C576,municipalities!C:C,0),0),"unknown")</f>
        <v>GM0363</v>
      </c>
      <c r="E576">
        <f>EC_projects_original!D576</f>
        <v>0</v>
      </c>
      <c r="F576" t="str">
        <f>EC_projects_original!E576</f>
        <v>ECOstroom/ GWL Ecostroom Praxis</v>
      </c>
      <c r="G576" t="str">
        <f>EC_projects_original!G576</f>
        <v>realized</v>
      </c>
      <c r="H576">
        <f>EC_projects_original!H576</f>
        <v>2015</v>
      </c>
      <c r="I576" t="str">
        <f>EC_projects_original!I576</f>
        <v>PV</v>
      </c>
      <c r="J576" t="str">
        <f>EC_projects_original!J576</f>
        <v>rooftop</v>
      </c>
      <c r="K576" t="str">
        <f>EC_projects_original!K576</f>
        <v>lokale coöperatie</v>
      </c>
      <c r="L576" t="str">
        <f>EC_projects_original!L576</f>
        <v>ECOstroom.nu</v>
      </c>
      <c r="M576">
        <f>EC_projects_original!P576</f>
        <v>88</v>
      </c>
      <c r="N576">
        <f>EC_projects_original!R576</f>
        <v>1</v>
      </c>
    </row>
    <row r="577" spans="1:14" x14ac:dyDescent="0.25">
      <c r="A577" t="str">
        <f>EC_projects_original!A577</f>
        <v>Noord-Holland</v>
      </c>
      <c r="B577" t="str">
        <f>EC_projects_original!B577</f>
        <v>Noord-Holland Zuid</v>
      </c>
      <c r="C577" t="str">
        <f>EC_projects_original!C577</f>
        <v>Amsterdam</v>
      </c>
      <c r="D577" t="str" cm="1">
        <f t="array" ref="D577">_xlfn.IFNA(INDEX(municipalities!B:B, MATCH(EC_projects!C577,municipalities!C:C,0),0),"unknown")</f>
        <v>GM0363</v>
      </c>
      <c r="E577">
        <f>EC_projects_original!D577</f>
        <v>0</v>
      </c>
      <c r="F577" t="str">
        <f>EC_projects_original!E577</f>
        <v>ECOstroom/ Huygen Ecostroom/ zonnedak gemeentewerf Buitenveldert Heenvlietlaan (fase 1)</v>
      </c>
      <c r="G577" t="str">
        <f>EC_projects_original!G577</f>
        <v>realized</v>
      </c>
      <c r="H577">
        <f>EC_projects_original!H577</f>
        <v>2023</v>
      </c>
      <c r="I577" t="str">
        <f>EC_projects_original!I577</f>
        <v>PV</v>
      </c>
      <c r="J577" t="str">
        <f>EC_projects_original!J577</f>
        <v>rooftop</v>
      </c>
      <c r="K577" t="str">
        <f>EC_projects_original!K577</f>
        <v>lokale coöperatie</v>
      </c>
      <c r="L577" t="str">
        <f>EC_projects_original!L577</f>
        <v>ECOstroom.nu</v>
      </c>
      <c r="M577">
        <f>EC_projects_original!P577</f>
        <v>99.4</v>
      </c>
      <c r="N577">
        <f>EC_projects_original!R577</f>
        <v>1</v>
      </c>
    </row>
    <row r="578" spans="1:14" x14ac:dyDescent="0.25">
      <c r="A578" t="str">
        <f>EC_projects_original!A578</f>
        <v>Noord-Holland</v>
      </c>
      <c r="B578" t="str">
        <f>EC_projects_original!B578</f>
        <v>Noord-Holland Zuid</v>
      </c>
      <c r="C578" t="str">
        <f>EC_projects_original!C578</f>
        <v>Amsterdam</v>
      </c>
      <c r="D578" t="str" cm="1">
        <f t="array" ref="D578">_xlfn.IFNA(INDEX(municipalities!B:B, MATCH(EC_projects!C578,municipalities!C:C,0),0),"unknown")</f>
        <v>GM0363</v>
      </c>
      <c r="E578">
        <f>EC_projects_original!D578</f>
        <v>0</v>
      </c>
      <c r="F578" t="str">
        <f>EC_projects_original!E578</f>
        <v>ECOstroom/ Huygen Ecostroom/ zonnedak gemeentewerf Buitenveldert Heenvlietlaan (fase 2)</v>
      </c>
      <c r="G578" t="str">
        <f>EC_projects_original!G578</f>
        <v>realized</v>
      </c>
      <c r="H578">
        <f>EC_projects_original!H578</f>
        <v>2023</v>
      </c>
      <c r="I578" t="str">
        <f>EC_projects_original!I578</f>
        <v>PV</v>
      </c>
      <c r="J578" t="str">
        <f>EC_projects_original!J578</f>
        <v>rooftop</v>
      </c>
      <c r="K578" t="str">
        <f>EC_projects_original!K578</f>
        <v>lokale coöperatie</v>
      </c>
      <c r="L578" t="str">
        <f>EC_projects_original!L578</f>
        <v>ECOstroom.nu</v>
      </c>
      <c r="M578">
        <f>EC_projects_original!P578</f>
        <v>89</v>
      </c>
      <c r="N578">
        <f>EC_projects_original!R578</f>
        <v>1</v>
      </c>
    </row>
    <row r="579" spans="1:14" x14ac:dyDescent="0.25">
      <c r="A579" t="str">
        <f>EC_projects_original!A579</f>
        <v>Noord-Holland</v>
      </c>
      <c r="B579" t="str">
        <f>EC_projects_original!B579</f>
        <v>Noord-Holland Zuid</v>
      </c>
      <c r="C579" t="str">
        <f>EC_projects_original!C579</f>
        <v>Amsterdam</v>
      </c>
      <c r="D579" t="str" cm="1">
        <f t="array" ref="D579">_xlfn.IFNA(INDEX(municipalities!B:B, MATCH(EC_projects!C579,municipalities!C:C,0),0),"unknown")</f>
        <v>GM0363</v>
      </c>
      <c r="E579">
        <f>EC_projects_original!D579</f>
        <v>0</v>
      </c>
      <c r="F579" t="str">
        <f>EC_projects_original!E579</f>
        <v xml:space="preserve">ECOstroom/ Huygen Ecostroom/ zonnedak IJgenwijs </v>
      </c>
      <c r="G579" t="str">
        <f>EC_projects_original!G579</f>
        <v>realized</v>
      </c>
      <c r="H579">
        <f>EC_projects_original!H579</f>
        <v>2023</v>
      </c>
      <c r="I579" t="str">
        <f>EC_projects_original!I579</f>
        <v>PV</v>
      </c>
      <c r="J579" t="str">
        <f>EC_projects_original!J579</f>
        <v>rooftop</v>
      </c>
      <c r="K579" t="str">
        <f>EC_projects_original!K579</f>
        <v>lokale coöperatie</v>
      </c>
      <c r="L579" t="str">
        <f>EC_projects_original!L579</f>
        <v>ECOstroom.nu</v>
      </c>
      <c r="M579">
        <f>EC_projects_original!P579</f>
        <v>86</v>
      </c>
      <c r="N579">
        <f>EC_projects_original!R579</f>
        <v>1</v>
      </c>
    </row>
    <row r="580" spans="1:14" x14ac:dyDescent="0.25">
      <c r="A580" t="str">
        <f>EC_projects_original!A580</f>
        <v>Noord-Holland</v>
      </c>
      <c r="B580" t="str">
        <f>EC_projects_original!B580</f>
        <v>Noord-Holland Zuid</v>
      </c>
      <c r="C580" t="str">
        <f>EC_projects_original!C580</f>
        <v>Amsterdam</v>
      </c>
      <c r="D580" t="str" cm="1">
        <f t="array" ref="D580">_xlfn.IFNA(INDEX(municipalities!B:B, MATCH(EC_projects!C580,municipalities!C:C,0),0),"unknown")</f>
        <v>GM0363</v>
      </c>
      <c r="E580">
        <f>EC_projects_original!D580</f>
        <v>0</v>
      </c>
      <c r="F580" t="str">
        <f>EC_projects_original!E580</f>
        <v xml:space="preserve">ECOstroom/ Huygen Ecostroom/ zonnedak VVE Slapende Blok C </v>
      </c>
      <c r="G580" t="str">
        <f>EC_projects_original!G580</f>
        <v>realized</v>
      </c>
      <c r="H580">
        <f>EC_projects_original!H580</f>
        <v>2022</v>
      </c>
      <c r="I580" t="str">
        <f>EC_projects_original!I580</f>
        <v>PV</v>
      </c>
      <c r="J580" t="str">
        <f>EC_projects_original!J580</f>
        <v>rooftop</v>
      </c>
      <c r="K580" t="str">
        <f>EC_projects_original!K580</f>
        <v>lokale coöperatie</v>
      </c>
      <c r="L580" t="str">
        <f>EC_projects_original!L580</f>
        <v>ECOstroom.nu</v>
      </c>
      <c r="M580">
        <f>EC_projects_original!P580</f>
        <v>56.16</v>
      </c>
      <c r="N580">
        <f>EC_projects_original!R580</f>
        <v>1</v>
      </c>
    </row>
    <row r="581" spans="1:14" x14ac:dyDescent="0.25">
      <c r="A581" t="str">
        <f>EC_projects_original!A581</f>
        <v>Noord-Holland</v>
      </c>
      <c r="B581" t="str">
        <f>EC_projects_original!B581</f>
        <v>Noord-Holland Zuid</v>
      </c>
      <c r="C581" t="str">
        <f>EC_projects_original!C581</f>
        <v>Amsterdam</v>
      </c>
      <c r="D581" t="str" cm="1">
        <f t="array" ref="D581">_xlfn.IFNA(INDEX(municipalities!B:B, MATCH(EC_projects!C581,municipalities!C:C,0),0),"unknown")</f>
        <v>GM0363</v>
      </c>
      <c r="E581">
        <f>EC_projects_original!D581</f>
        <v>0</v>
      </c>
      <c r="F581" t="str">
        <f>EC_projects_original!E581</f>
        <v>ECOstroom/ Huygens Ecostroom/ College (PCR)</v>
      </c>
      <c r="G581" t="str">
        <f>EC_projects_original!G581</f>
        <v>realized</v>
      </c>
      <c r="H581">
        <f>EC_projects_original!H581</f>
        <v>2018</v>
      </c>
      <c r="I581" t="str">
        <f>EC_projects_original!I581</f>
        <v>PV</v>
      </c>
      <c r="J581" t="str">
        <f>EC_projects_original!J581</f>
        <v>rooftop</v>
      </c>
      <c r="K581" t="str">
        <f>EC_projects_original!K581</f>
        <v>lokale coöperatie</v>
      </c>
      <c r="L581" t="str">
        <f>EC_projects_original!L581</f>
        <v>ECOstroom.nu</v>
      </c>
      <c r="M581">
        <f>EC_projects_original!P581</f>
        <v>169.79999999999998</v>
      </c>
      <c r="N581">
        <f>EC_projects_original!R581</f>
        <v>1</v>
      </c>
    </row>
    <row r="582" spans="1:14" x14ac:dyDescent="0.25">
      <c r="A582" t="str">
        <f>EC_projects_original!A582</f>
        <v>Noord-Holland</v>
      </c>
      <c r="B582" t="str">
        <f>EC_projects_original!B582</f>
        <v>Noord-Holland Zuid</v>
      </c>
      <c r="C582" t="str">
        <f>EC_projects_original!C582</f>
        <v>Amsterdam</v>
      </c>
      <c r="D582" t="str" cm="1">
        <f t="array" ref="D582">_xlfn.IFNA(INDEX(municipalities!B:B, MATCH(EC_projects!C582,municipalities!C:C,0),0),"unknown")</f>
        <v>GM0363</v>
      </c>
      <c r="E582">
        <f>EC_projects_original!D582</f>
        <v>0</v>
      </c>
      <c r="F582" t="str">
        <f>EC_projects_original!E582</f>
        <v>ECOstroom/ PEK Ecostroom 2 (uitbreiding)</v>
      </c>
      <c r="G582" t="str">
        <f>EC_projects_original!G582</f>
        <v>realized</v>
      </c>
      <c r="H582">
        <f>EC_projects_original!H582</f>
        <v>2019</v>
      </c>
      <c r="I582" t="str">
        <f>EC_projects_original!I582</f>
        <v>PV</v>
      </c>
      <c r="J582" t="str">
        <f>EC_projects_original!J582</f>
        <v>rooftop</v>
      </c>
      <c r="K582" t="str">
        <f>EC_projects_original!K582</f>
        <v>lokale coöperatie</v>
      </c>
      <c r="L582" t="str">
        <f>EC_projects_original!L582</f>
        <v>ECOstroom.nu</v>
      </c>
      <c r="M582">
        <f>EC_projects_original!P582</f>
        <v>29</v>
      </c>
      <c r="N582">
        <f>EC_projects_original!R582</f>
        <v>1</v>
      </c>
    </row>
    <row r="583" spans="1:14" x14ac:dyDescent="0.25">
      <c r="A583" t="str">
        <f>EC_projects_original!A583</f>
        <v>Noord-Holland</v>
      </c>
      <c r="B583" t="str">
        <f>EC_projects_original!B583</f>
        <v>Noord-Holland Zuid</v>
      </c>
      <c r="C583" t="str">
        <f>EC_projects_original!C583</f>
        <v>Amsterdam</v>
      </c>
      <c r="D583" t="str" cm="1">
        <f t="array" ref="D583">_xlfn.IFNA(INDEX(municipalities!B:B, MATCH(EC_projects!C583,municipalities!C:C,0),0),"unknown")</f>
        <v>GM0363</v>
      </c>
      <c r="E583">
        <f>EC_projects_original!D583</f>
        <v>0</v>
      </c>
      <c r="F583" t="str">
        <f>EC_projects_original!E583</f>
        <v>ECOstroom/ PEK Ecostroom Solardak Noord (Bouwmaat)</v>
      </c>
      <c r="G583" t="str">
        <f>EC_projects_original!G583</f>
        <v>realized</v>
      </c>
      <c r="H583">
        <f>EC_projects_original!H583</f>
        <v>2016</v>
      </c>
      <c r="I583" t="str">
        <f>EC_projects_original!I583</f>
        <v>PV</v>
      </c>
      <c r="J583" t="str">
        <f>EC_projects_original!J583</f>
        <v>rooftop</v>
      </c>
      <c r="K583" t="str">
        <f>EC_projects_original!K583</f>
        <v>lokale coöperatie</v>
      </c>
      <c r="L583" t="str">
        <f>EC_projects_original!L583</f>
        <v>ECOstroom.nu</v>
      </c>
      <c r="M583">
        <f>EC_projects_original!P583</f>
        <v>71.760000000000005</v>
      </c>
      <c r="N583">
        <f>EC_projects_original!R583</f>
        <v>1</v>
      </c>
    </row>
    <row r="584" spans="1:14" x14ac:dyDescent="0.25">
      <c r="A584" t="str">
        <f>EC_projects_original!A584</f>
        <v>Noord-Holland</v>
      </c>
      <c r="B584" t="str">
        <f>EC_projects_original!B584</f>
        <v>Noord-Holland Zuid</v>
      </c>
      <c r="C584" t="str">
        <f>EC_projects_original!C584</f>
        <v>Amsterdam</v>
      </c>
      <c r="D584" t="str" cm="1">
        <f t="array" ref="D584">_xlfn.IFNA(INDEX(municipalities!B:B, MATCH(EC_projects!C584,municipalities!C:C,0),0),"unknown")</f>
        <v>GM0363</v>
      </c>
      <c r="E584">
        <f>EC_projects_original!D584</f>
        <v>0</v>
      </c>
      <c r="F584" t="str">
        <f>EC_projects_original!E584</f>
        <v>ECOstroom/ Westergasfabriek</v>
      </c>
      <c r="G584" t="str">
        <f>EC_projects_original!G584</f>
        <v>realized</v>
      </c>
      <c r="H584">
        <f>EC_projects_original!H584</f>
        <v>2018</v>
      </c>
      <c r="I584" t="str">
        <f>EC_projects_original!I584</f>
        <v>PV</v>
      </c>
      <c r="J584" t="str">
        <f>EC_projects_original!J584</f>
        <v>rooftop</v>
      </c>
      <c r="K584" t="str">
        <f>EC_projects_original!K584</f>
        <v>lokale coöperatie</v>
      </c>
      <c r="L584" t="str">
        <f>EC_projects_original!L584</f>
        <v>ECOstroom.nu</v>
      </c>
      <c r="M584">
        <f>EC_projects_original!P584</f>
        <v>307.2</v>
      </c>
      <c r="N584">
        <f>EC_projects_original!R584</f>
        <v>1</v>
      </c>
    </row>
    <row r="585" spans="1:14" x14ac:dyDescent="0.25">
      <c r="A585" t="str">
        <f>EC_projects_original!A585</f>
        <v>Noord-Holland</v>
      </c>
      <c r="B585" t="str">
        <f>EC_projects_original!B585</f>
        <v>Noord-Holland Zuid</v>
      </c>
      <c r="C585" t="str">
        <f>EC_projects_original!C585</f>
        <v>Amsterdam</v>
      </c>
      <c r="D585" t="str" cm="1">
        <f t="array" ref="D585">_xlfn.IFNA(INDEX(municipalities!B:B, MATCH(EC_projects!C585,municipalities!C:C,0),0),"unknown")</f>
        <v>GM0363</v>
      </c>
      <c r="E585">
        <f>EC_projects_original!D585</f>
        <v>0</v>
      </c>
      <c r="F585" t="str">
        <f>EC_projects_original!E585</f>
        <v>ECOstroom/ WOW Ecostroom/ Broedplaats WOW Amsterdam</v>
      </c>
      <c r="G585" t="str">
        <f>EC_projects_original!G585</f>
        <v>realized</v>
      </c>
      <c r="H585">
        <f>EC_projects_original!H585</f>
        <v>2017</v>
      </c>
      <c r="I585" t="str">
        <f>EC_projects_original!I585</f>
        <v>PV</v>
      </c>
      <c r="J585" t="str">
        <f>EC_projects_original!J585</f>
        <v>rooftop</v>
      </c>
      <c r="K585" t="str">
        <f>EC_projects_original!K585</f>
        <v>lokale coöperatie</v>
      </c>
      <c r="L585" t="str">
        <f>EC_projects_original!L585</f>
        <v>ECOstroom.nu</v>
      </c>
      <c r="M585">
        <f>EC_projects_original!P585</f>
        <v>95.68</v>
      </c>
      <c r="N585">
        <f>EC_projects_original!R585</f>
        <v>1</v>
      </c>
    </row>
    <row r="586" spans="1:14" x14ac:dyDescent="0.25">
      <c r="A586" t="str">
        <f>EC_projects_original!A586</f>
        <v>Noord-Holland</v>
      </c>
      <c r="B586" t="str">
        <f>EC_projects_original!B586</f>
        <v>Noord-Holland Zuid</v>
      </c>
      <c r="C586" t="str">
        <f>EC_projects_original!C586</f>
        <v>Amsterdam</v>
      </c>
      <c r="D586" t="str" cm="1">
        <f t="array" ref="D586">_xlfn.IFNA(INDEX(municipalities!B:B, MATCH(EC_projects!C586,municipalities!C:C,0),0),"unknown")</f>
        <v>GM0363</v>
      </c>
      <c r="E586">
        <f>EC_projects_original!D586</f>
        <v>0</v>
      </c>
      <c r="F586" t="str">
        <f>EC_projects_original!E586</f>
        <v>ECOstroom/ WOW ECOstroom/ VVE Theophilusstraat 1-9</v>
      </c>
      <c r="G586" t="str">
        <f>EC_projects_original!G586</f>
        <v>realized</v>
      </c>
      <c r="H586">
        <f>EC_projects_original!H586</f>
        <v>2018</v>
      </c>
      <c r="I586" t="str">
        <f>EC_projects_original!I586</f>
        <v>PV</v>
      </c>
      <c r="J586" t="str">
        <f>EC_projects_original!J586</f>
        <v>rooftop</v>
      </c>
      <c r="K586" t="str">
        <f>EC_projects_original!K586</f>
        <v>lokale coöperatie</v>
      </c>
      <c r="L586" t="str">
        <f>EC_projects_original!L586</f>
        <v>ECOstroom.nu</v>
      </c>
      <c r="M586">
        <f>EC_projects_original!P586</f>
        <v>30.9</v>
      </c>
      <c r="N586">
        <f>EC_projects_original!R586</f>
        <v>1</v>
      </c>
    </row>
    <row r="587" spans="1:14" x14ac:dyDescent="0.25">
      <c r="A587" t="str">
        <f>EC_projects_original!A587</f>
        <v>Noord-Holland</v>
      </c>
      <c r="B587" t="str">
        <f>EC_projects_original!B587</f>
        <v>Noord-Holland Zuid</v>
      </c>
      <c r="C587" t="str">
        <f>EC_projects_original!C587</f>
        <v>Amsterdam</v>
      </c>
      <c r="D587" t="str" cm="1">
        <f t="array" ref="D587">_xlfn.IFNA(INDEX(municipalities!B:B, MATCH(EC_projects!C587,municipalities!C:C,0),0),"unknown")</f>
        <v>GM0363</v>
      </c>
      <c r="E587">
        <f>EC_projects_original!D587</f>
        <v>0</v>
      </c>
      <c r="F587" t="str">
        <f>EC_projects_original!E587</f>
        <v>ECOstroom/ zonnedak basisschool De Globe</v>
      </c>
      <c r="G587" t="str">
        <f>EC_projects_original!G587</f>
        <v>realized</v>
      </c>
      <c r="H587">
        <f>EC_projects_original!H587</f>
        <v>2020</v>
      </c>
      <c r="I587" t="str">
        <f>EC_projects_original!I587</f>
        <v>PV</v>
      </c>
      <c r="J587" t="str">
        <f>EC_projects_original!J587</f>
        <v>rooftop</v>
      </c>
      <c r="K587" t="str">
        <f>EC_projects_original!K587</f>
        <v>lokale coöperatie</v>
      </c>
      <c r="L587" t="str">
        <f>EC_projects_original!L587</f>
        <v>ECOstroom.nu</v>
      </c>
      <c r="M587">
        <f>EC_projects_original!P587</f>
        <v>111.63</v>
      </c>
      <c r="N587">
        <f>EC_projects_original!R587</f>
        <v>1</v>
      </c>
    </row>
    <row r="588" spans="1:14" x14ac:dyDescent="0.25">
      <c r="A588" t="str">
        <f>EC_projects_original!A588</f>
        <v>Noord-Holland</v>
      </c>
      <c r="B588" t="str">
        <f>EC_projects_original!B588</f>
        <v>Noord-Holland Zuid</v>
      </c>
      <c r="C588" t="str">
        <f>EC_projects_original!C588</f>
        <v>Amsterdam</v>
      </c>
      <c r="D588" t="str" cm="1">
        <f t="array" ref="D588">_xlfn.IFNA(INDEX(municipalities!B:B, MATCH(EC_projects!C588,municipalities!C:C,0),0),"unknown")</f>
        <v>GM0363</v>
      </c>
      <c r="E588">
        <f>EC_projects_original!D588</f>
        <v>0</v>
      </c>
      <c r="F588" t="str">
        <f>EC_projects_original!E588</f>
        <v>ECOstroom/ zonnedak De Roos van Dekemaweg</v>
      </c>
      <c r="G588" t="str">
        <f>EC_projects_original!G588</f>
        <v>realized</v>
      </c>
      <c r="H588">
        <f>EC_projects_original!H588</f>
        <v>2020</v>
      </c>
      <c r="I588" t="str">
        <f>EC_projects_original!I588</f>
        <v>PV</v>
      </c>
      <c r="J588" t="str">
        <f>EC_projects_original!J588</f>
        <v>rooftop</v>
      </c>
      <c r="K588" t="str">
        <f>EC_projects_original!K588</f>
        <v>lokale coöperatie</v>
      </c>
      <c r="L588" t="str">
        <f>EC_projects_original!L588</f>
        <v>ECOstroom.nu</v>
      </c>
      <c r="M588">
        <f>EC_projects_original!P588</f>
        <v>65.88</v>
      </c>
      <c r="N588">
        <f>EC_projects_original!R588</f>
        <v>1</v>
      </c>
    </row>
    <row r="589" spans="1:14" x14ac:dyDescent="0.25">
      <c r="A589" t="str">
        <f>EC_projects_original!A589</f>
        <v>Noord-Holland</v>
      </c>
      <c r="B589" t="str">
        <f>EC_projects_original!B589</f>
        <v>Noord-Holland Zuid</v>
      </c>
      <c r="C589" t="str">
        <f>EC_projects_original!C589</f>
        <v>Amsterdam</v>
      </c>
      <c r="D589" t="str" cm="1">
        <f t="array" ref="D589">_xlfn.IFNA(INDEX(municipalities!B:B, MATCH(EC_projects!C589,municipalities!C:C,0),0),"unknown")</f>
        <v>GM0363</v>
      </c>
      <c r="E589">
        <f>EC_projects_original!D589</f>
        <v>0</v>
      </c>
      <c r="F589" t="str">
        <f>EC_projects_original!E589</f>
        <v>ECOstroom/ zonnedak Ferdinand Huijckstraat</v>
      </c>
      <c r="G589" t="str">
        <f>EC_projects_original!G589</f>
        <v>realized</v>
      </c>
      <c r="H589">
        <f>EC_projects_original!H589</f>
        <v>2020</v>
      </c>
      <c r="I589" t="str">
        <f>EC_projects_original!I589</f>
        <v>PV</v>
      </c>
      <c r="J589" t="str">
        <f>EC_projects_original!J589</f>
        <v>rooftop</v>
      </c>
      <c r="K589" t="str">
        <f>EC_projects_original!K589</f>
        <v>lokale coöperatie</v>
      </c>
      <c r="L589" t="str">
        <f>EC_projects_original!L589</f>
        <v>ECOstroom.nu</v>
      </c>
      <c r="M589">
        <f>EC_projects_original!P589</f>
        <v>119.56</v>
      </c>
      <c r="N589">
        <f>EC_projects_original!R589</f>
        <v>1</v>
      </c>
    </row>
    <row r="590" spans="1:14" x14ac:dyDescent="0.25">
      <c r="A590" t="str">
        <f>EC_projects_original!A590</f>
        <v>Noord-Holland</v>
      </c>
      <c r="B590" t="str">
        <f>EC_projects_original!B590</f>
        <v>Noord-Holland Zuid</v>
      </c>
      <c r="C590" t="str">
        <f>EC_projects_original!C590</f>
        <v>Amsterdam</v>
      </c>
      <c r="D590" t="str" cm="1">
        <f t="array" ref="D590">_xlfn.IFNA(INDEX(municipalities!B:B, MATCH(EC_projects!C590,municipalities!C:C,0),0),"unknown")</f>
        <v>GM0363</v>
      </c>
      <c r="E590">
        <f>EC_projects_original!D590</f>
        <v>0</v>
      </c>
      <c r="F590" t="str">
        <f>EC_projects_original!E590</f>
        <v>ECOstroom/ zonnedak Graftermeerstraat 46</v>
      </c>
      <c r="G590" t="str">
        <f>EC_projects_original!G590</f>
        <v>realized</v>
      </c>
      <c r="H590">
        <f>EC_projects_original!H590</f>
        <v>2019</v>
      </c>
      <c r="I590" t="str">
        <f>EC_projects_original!I590</f>
        <v>PV</v>
      </c>
      <c r="J590" t="str">
        <f>EC_projects_original!J590</f>
        <v>rooftop</v>
      </c>
      <c r="K590" t="str">
        <f>EC_projects_original!K590</f>
        <v>lokale coöperatie</v>
      </c>
      <c r="L590" t="str">
        <f>EC_projects_original!L590</f>
        <v>ECOstroom.nu</v>
      </c>
      <c r="M590">
        <f>EC_projects_original!P590</f>
        <v>170</v>
      </c>
      <c r="N590">
        <f>EC_projects_original!R590</f>
        <v>1</v>
      </c>
    </row>
    <row r="591" spans="1:14" x14ac:dyDescent="0.25">
      <c r="A591" t="str">
        <f>EC_projects_original!A591</f>
        <v>Noord-Holland</v>
      </c>
      <c r="B591" t="str">
        <f>EC_projects_original!B591</f>
        <v>Noord-Holland Zuid</v>
      </c>
      <c r="C591" t="str">
        <f>EC_projects_original!C591</f>
        <v>Amsterdam</v>
      </c>
      <c r="D591" t="str" cm="1">
        <f t="array" ref="D591">_xlfn.IFNA(INDEX(municipalities!B:B, MATCH(EC_projects!C591,municipalities!C:C,0),0),"unknown")</f>
        <v>GM0363</v>
      </c>
      <c r="E591">
        <f>EC_projects_original!D591</f>
        <v>0</v>
      </c>
      <c r="F591" t="str">
        <f>EC_projects_original!E591</f>
        <v xml:space="preserve">ECOstroom/ zonnedak Hagedoornplein </v>
      </c>
      <c r="G591" t="str">
        <f>EC_projects_original!G591</f>
        <v>realized</v>
      </c>
      <c r="H591">
        <f>EC_projects_original!H591</f>
        <v>2020</v>
      </c>
      <c r="I591" t="str">
        <f>EC_projects_original!I591</f>
        <v>PV</v>
      </c>
      <c r="J591" t="str">
        <f>EC_projects_original!J591</f>
        <v>rooftop</v>
      </c>
      <c r="K591" t="str">
        <f>EC_projects_original!K591</f>
        <v>lokale coöperatie</v>
      </c>
      <c r="L591" t="str">
        <f>EC_projects_original!L591</f>
        <v>ECOstroom.nu</v>
      </c>
      <c r="M591">
        <f>EC_projects_original!P591</f>
        <v>39.04</v>
      </c>
      <c r="N591">
        <f>EC_projects_original!R591</f>
        <v>1</v>
      </c>
    </row>
    <row r="592" spans="1:14" x14ac:dyDescent="0.25">
      <c r="A592" t="str">
        <f>EC_projects_original!A592</f>
        <v>Noord-Holland</v>
      </c>
      <c r="B592" t="str">
        <f>EC_projects_original!B592</f>
        <v>Noord-Holland Zuid</v>
      </c>
      <c r="C592" t="str">
        <f>EC_projects_original!C592</f>
        <v>Amsterdam</v>
      </c>
      <c r="D592" t="str" cm="1">
        <f t="array" ref="D592">_xlfn.IFNA(INDEX(municipalities!B:B, MATCH(EC_projects!C592,municipalities!C:C,0),0),"unknown")</f>
        <v>GM0363</v>
      </c>
      <c r="E592">
        <f>EC_projects_original!D592</f>
        <v>0</v>
      </c>
      <c r="F592" t="str">
        <f>EC_projects_original!E592</f>
        <v>ECOstroom/ zonnedak Oostelijke Handelskade 108</v>
      </c>
      <c r="G592" t="str">
        <f>EC_projects_original!G592</f>
        <v>realized</v>
      </c>
      <c r="H592">
        <f>EC_projects_original!H592</f>
        <v>2019</v>
      </c>
      <c r="I592" t="str">
        <f>EC_projects_original!I592</f>
        <v>PV</v>
      </c>
      <c r="J592" t="str">
        <f>EC_projects_original!J592</f>
        <v>rooftop</v>
      </c>
      <c r="K592" t="str">
        <f>EC_projects_original!K592</f>
        <v>lokale coöperatie</v>
      </c>
      <c r="L592" t="str">
        <f>EC_projects_original!L592</f>
        <v>ECOstroom.nu</v>
      </c>
      <c r="M592">
        <f>EC_projects_original!P592</f>
        <v>33</v>
      </c>
      <c r="N592">
        <f>EC_projects_original!R592</f>
        <v>1</v>
      </c>
    </row>
    <row r="593" spans="1:14" x14ac:dyDescent="0.25">
      <c r="A593" t="str">
        <f>EC_projects_original!A593</f>
        <v>Noord-Holland</v>
      </c>
      <c r="B593" t="str">
        <f>EC_projects_original!B593</f>
        <v>Noord-Holland Zuid</v>
      </c>
      <c r="C593" t="str">
        <f>EC_projects_original!C593</f>
        <v>Amsterdam</v>
      </c>
      <c r="D593" t="str" cm="1">
        <f t="array" ref="D593">_xlfn.IFNA(INDEX(municipalities!B:B, MATCH(EC_projects!C593,municipalities!C:C,0),0),"unknown")</f>
        <v>GM0363</v>
      </c>
      <c r="E593">
        <f>EC_projects_original!D593</f>
        <v>0</v>
      </c>
      <c r="F593" t="str">
        <f>EC_projects_original!E593</f>
        <v>ECOstroom/ zonnedak VvE Le Jardin (Jordaanstroom/ Huygen Ecostroom)</v>
      </c>
      <c r="G593" t="str">
        <f>EC_projects_original!G593</f>
        <v>realized</v>
      </c>
      <c r="H593">
        <f>EC_projects_original!H593</f>
        <v>2019</v>
      </c>
      <c r="I593" t="str">
        <f>EC_projects_original!I593</f>
        <v>PV</v>
      </c>
      <c r="J593" t="str">
        <f>EC_projects_original!J593</f>
        <v>rooftop</v>
      </c>
      <c r="K593" t="str">
        <f>EC_projects_original!K593</f>
        <v>lokale coöperatie</v>
      </c>
      <c r="L593" t="str">
        <f>EC_projects_original!L593</f>
        <v>ECOstroom.nu</v>
      </c>
      <c r="M593">
        <f>EC_projects_original!P593</f>
        <v>66</v>
      </c>
      <c r="N593">
        <f>EC_projects_original!R593</f>
        <v>1</v>
      </c>
    </row>
    <row r="594" spans="1:14" x14ac:dyDescent="0.25">
      <c r="A594" t="str">
        <f>EC_projects_original!A594</f>
        <v>Noord-Holland</v>
      </c>
      <c r="B594" t="str">
        <f>EC_projects_original!B594</f>
        <v>Noord-Holland Zuid</v>
      </c>
      <c r="C594" t="str">
        <f>EC_projects_original!C594</f>
        <v>Amsterdam</v>
      </c>
      <c r="D594" t="str" cm="1">
        <f t="array" ref="D594">_xlfn.IFNA(INDEX(municipalities!B:B, MATCH(EC_projects!C594,municipalities!C:C,0),0),"unknown")</f>
        <v>GM0363</v>
      </c>
      <c r="E594" t="str">
        <f>EC_projects_original!D594</f>
        <v>Noord</v>
      </c>
      <c r="F594" t="str">
        <f>EC_projects_original!E594</f>
        <v>ECOstroom/ zonnedak VVE Rijswijsstraat</v>
      </c>
      <c r="G594" t="str">
        <f>EC_projects_original!G594</f>
        <v>realized</v>
      </c>
      <c r="H594">
        <f>EC_projects_original!H594</f>
        <v>2022</v>
      </c>
      <c r="I594" t="str">
        <f>EC_projects_original!I594</f>
        <v>PV</v>
      </c>
      <c r="J594" t="str">
        <f>EC_projects_original!J594</f>
        <v>rooftop</v>
      </c>
      <c r="K594" t="str">
        <f>EC_projects_original!K594</f>
        <v>lokale coöperatie</v>
      </c>
      <c r="L594" t="str">
        <f>EC_projects_original!L594</f>
        <v>ECOstroom.nu</v>
      </c>
      <c r="M594">
        <f>EC_projects_original!P594</f>
        <v>70.56</v>
      </c>
      <c r="N594">
        <f>EC_projects_original!R594</f>
        <v>1</v>
      </c>
    </row>
    <row r="595" spans="1:14" x14ac:dyDescent="0.25">
      <c r="A595" t="str">
        <f>EC_projects_original!A595</f>
        <v>Noord-Holland</v>
      </c>
      <c r="B595" t="str">
        <f>EC_projects_original!B595</f>
        <v>Noord-Holland Zuid</v>
      </c>
      <c r="C595" t="str">
        <f>EC_projects_original!C595</f>
        <v>Amsterdam</v>
      </c>
      <c r="D595" t="str" cm="1">
        <f t="array" ref="D595">_xlfn.IFNA(INDEX(municipalities!B:B, MATCH(EC_projects!C595,municipalities!C:C,0),0),"unknown")</f>
        <v>GM0363</v>
      </c>
      <c r="E595">
        <f>EC_projects_original!D595</f>
        <v>0</v>
      </c>
      <c r="F595" t="str">
        <f>EC_projects_original!E595</f>
        <v xml:space="preserve">ECOstroom/ Zonne-energie dak VvE Old Trafford </v>
      </c>
      <c r="G595" t="str">
        <f>EC_projects_original!G595</f>
        <v>realized</v>
      </c>
      <c r="H595">
        <f>EC_projects_original!H595</f>
        <v>2020</v>
      </c>
      <c r="I595" t="str">
        <f>EC_projects_original!I595</f>
        <v>PV</v>
      </c>
      <c r="J595" t="str">
        <f>EC_projects_original!J595</f>
        <v>rooftop</v>
      </c>
      <c r="K595" t="str">
        <f>EC_projects_original!K595</f>
        <v>lokale coöperatie</v>
      </c>
      <c r="L595" t="str">
        <f>EC_projects_original!L595</f>
        <v>ECOstroom.nu</v>
      </c>
      <c r="M595">
        <f>EC_projects_original!P595</f>
        <v>75.48</v>
      </c>
      <c r="N595">
        <f>EC_projects_original!R595</f>
        <v>1</v>
      </c>
    </row>
    <row r="596" spans="1:14" x14ac:dyDescent="0.25">
      <c r="A596" t="str">
        <f>EC_projects_original!A596</f>
        <v>Noord-Holland</v>
      </c>
      <c r="B596" t="str">
        <f>EC_projects_original!B596</f>
        <v>Noord-Holland Zuid</v>
      </c>
      <c r="C596" t="str">
        <f>EC_projects_original!C596</f>
        <v>Amsterdam</v>
      </c>
      <c r="D596" t="str" cm="1">
        <f t="array" ref="D596">_xlfn.IFNA(INDEX(municipalities!B:B, MATCH(EC_projects!C596,municipalities!C:C,0),0),"unknown")</f>
        <v>GM0363</v>
      </c>
      <c r="E596">
        <f>EC_projects_original!D596</f>
        <v>0</v>
      </c>
      <c r="F596" t="str">
        <f>EC_projects_original!E596</f>
        <v>GeldGroenWassen/ Ekoplaza Amsterdam, 2 kinderboerderijen, speeltuin</v>
      </c>
      <c r="G596" t="str">
        <f>EC_projects_original!G596</f>
        <v>realized</v>
      </c>
      <c r="H596">
        <f>EC_projects_original!H596</f>
        <v>2014</v>
      </c>
      <c r="I596" t="str">
        <f>EC_projects_original!I596</f>
        <v>PV</v>
      </c>
      <c r="J596" t="str">
        <f>EC_projects_original!J596</f>
        <v>rooftop</v>
      </c>
      <c r="K596" t="str">
        <f>EC_projects_original!K596</f>
        <v>participatie/ crowdfunding</v>
      </c>
      <c r="L596" t="str">
        <f>EC_projects_original!L596</f>
        <v>crowdfunding</v>
      </c>
      <c r="M596">
        <f>EC_projects_original!P596</f>
        <v>14.56</v>
      </c>
      <c r="N596">
        <f>EC_projects_original!R596</f>
        <v>0</v>
      </c>
    </row>
    <row r="597" spans="1:14" x14ac:dyDescent="0.25">
      <c r="A597" t="str">
        <f>EC_projects_original!A597</f>
        <v>Noord-Holland</v>
      </c>
      <c r="B597" t="str">
        <f>EC_projects_original!B597</f>
        <v>Noord-Holland Zuid</v>
      </c>
      <c r="C597" t="str">
        <f>EC_projects_original!C597</f>
        <v>Amsterdam</v>
      </c>
      <c r="D597" t="str" cm="1">
        <f t="array" ref="D597">_xlfn.IFNA(INDEX(municipalities!B:B, MATCH(EC_projects!C597,municipalities!C:C,0),0),"unknown")</f>
        <v>GM0363</v>
      </c>
      <c r="E597">
        <f>EC_projects_original!D597</f>
        <v>0</v>
      </c>
      <c r="F597" t="str">
        <f>EC_projects_original!E597</f>
        <v>GeldGroenWassen/ Rhebergen Multihull Yachts</v>
      </c>
      <c r="G597" t="str">
        <f>EC_projects_original!G597</f>
        <v>realized</v>
      </c>
      <c r="H597">
        <f>EC_projects_original!H597</f>
        <v>2016</v>
      </c>
      <c r="I597" t="str">
        <f>EC_projects_original!I597</f>
        <v>PV</v>
      </c>
      <c r="J597" t="str">
        <f>EC_projects_original!J597</f>
        <v>rooftop</v>
      </c>
      <c r="K597" t="str">
        <f>EC_projects_original!K597</f>
        <v>participatie/ crowdfunding</v>
      </c>
      <c r="L597" t="str">
        <f>EC_projects_original!L597</f>
        <v>crowdfunding</v>
      </c>
      <c r="M597">
        <f>EC_projects_original!P597</f>
        <v>27.56</v>
      </c>
      <c r="N597">
        <f>EC_projects_original!R597</f>
        <v>0</v>
      </c>
    </row>
    <row r="598" spans="1:14" x14ac:dyDescent="0.25">
      <c r="A598" t="str">
        <f>EC_projects_original!A598</f>
        <v>Noord-Holland</v>
      </c>
      <c r="B598" t="str">
        <f>EC_projects_original!B598</f>
        <v>Noord-Holland Zuid</v>
      </c>
      <c r="C598" t="str">
        <f>EC_projects_original!C598</f>
        <v>Amsterdam</v>
      </c>
      <c r="D598" t="str" cm="1">
        <f t="array" ref="D598">_xlfn.IFNA(INDEX(municipalities!B:B, MATCH(EC_projects!C598,municipalities!C:C,0),0),"unknown")</f>
        <v>GM0363</v>
      </c>
      <c r="E598" t="str">
        <f>EC_projects_original!D598</f>
        <v>Greencrowd</v>
      </c>
      <c r="F598" t="str">
        <f>EC_projects_original!E598</f>
        <v>Greencrowd/ NDSM Scheepsbouwloods</v>
      </c>
      <c r="G598" t="str">
        <f>EC_projects_original!G598</f>
        <v>realized</v>
      </c>
      <c r="H598">
        <f>EC_projects_original!H598</f>
        <v>2018</v>
      </c>
      <c r="I598" t="str">
        <f>EC_projects_original!I598</f>
        <v>PV</v>
      </c>
      <c r="J598" t="str">
        <f>EC_projects_original!J598</f>
        <v>rooftop</v>
      </c>
      <c r="K598" t="str">
        <f>EC_projects_original!K598</f>
        <v>participatie/ crowdfunding</v>
      </c>
      <c r="L598" t="str">
        <f>EC_projects_original!L598</f>
        <v>crowdfunding</v>
      </c>
      <c r="M598">
        <f>EC_projects_original!P598</f>
        <v>413.09999999999997</v>
      </c>
      <c r="N598">
        <f>EC_projects_original!R598</f>
        <v>0</v>
      </c>
    </row>
    <row r="599" spans="1:14" x14ac:dyDescent="0.25">
      <c r="A599" t="str">
        <f>EC_projects_original!A599</f>
        <v>Noord-Holland</v>
      </c>
      <c r="B599" t="str">
        <f>EC_projects_original!B599</f>
        <v>Noord-Holland Zuid</v>
      </c>
      <c r="C599" t="str">
        <f>EC_projects_original!C599</f>
        <v>Amsterdam</v>
      </c>
      <c r="D599" t="str" cm="1">
        <f t="array" ref="D599">_xlfn.IFNA(INDEX(municipalities!B:B, MATCH(EC_projects!C599,municipalities!C:C,0),0),"unknown")</f>
        <v>GM0363</v>
      </c>
      <c r="E599">
        <f>EC_projects_original!D599</f>
        <v>0</v>
      </c>
      <c r="F599" t="str">
        <f>EC_projects_original!E599</f>
        <v>Zon op Blazerpad/ zonnedak VvE</v>
      </c>
      <c r="G599" t="str">
        <f>EC_projects_original!G599</f>
        <v>realized</v>
      </c>
      <c r="H599">
        <f>EC_projects_original!H599</f>
        <v>2020</v>
      </c>
      <c r="I599" t="str">
        <f>EC_projects_original!I599</f>
        <v>PV</v>
      </c>
      <c r="J599" t="str">
        <f>EC_projects_original!J599</f>
        <v>rooftop</v>
      </c>
      <c r="K599" t="str">
        <f>EC_projects_original!K599</f>
        <v>VVE-coöperatie</v>
      </c>
      <c r="L599" t="str">
        <f>EC_projects_original!L599</f>
        <v>Zon op Blazerpad</v>
      </c>
      <c r="M599">
        <f>EC_projects_original!P599</f>
        <v>34.86</v>
      </c>
      <c r="N599">
        <f>EC_projects_original!R599</f>
        <v>1</v>
      </c>
    </row>
    <row r="600" spans="1:14" x14ac:dyDescent="0.25">
      <c r="A600" t="str">
        <f>EC_projects_original!A600</f>
        <v>Noord-Holland</v>
      </c>
      <c r="B600" t="str">
        <f>EC_projects_original!B600</f>
        <v>Noord-Holland Zuid</v>
      </c>
      <c r="C600" t="str">
        <f>EC_projects_original!C600</f>
        <v>Amsterdam</v>
      </c>
      <c r="D600" t="str" cm="1">
        <f t="array" ref="D600">_xlfn.IFNA(INDEX(municipalities!B:B, MATCH(EC_projects!C600,municipalities!C:C,0),0),"unknown")</f>
        <v>GM0363</v>
      </c>
      <c r="E600">
        <f>EC_projects_original!D600</f>
        <v>0</v>
      </c>
      <c r="F600" t="str">
        <f>EC_projects_original!E600</f>
        <v>Zon op BoLoPlein / zonnedak VvE s Bos en Lommerplein</v>
      </c>
      <c r="G600" t="str">
        <f>EC_projects_original!G600</f>
        <v>realized</v>
      </c>
      <c r="H600">
        <f>EC_projects_original!H600</f>
        <v>2020</v>
      </c>
      <c r="I600" t="str">
        <f>EC_projects_original!I600</f>
        <v>PV</v>
      </c>
      <c r="J600" t="str">
        <f>EC_projects_original!J600</f>
        <v>rooftop</v>
      </c>
      <c r="K600" t="str">
        <f>EC_projects_original!K600</f>
        <v>VVE-coöperatie</v>
      </c>
      <c r="L600" t="str">
        <f>EC_projects_original!L600</f>
        <v>Zon op BoLoPlein</v>
      </c>
      <c r="M600">
        <f>EC_projects_original!P600</f>
        <v>53.6</v>
      </c>
      <c r="N600">
        <f>EC_projects_original!R600</f>
        <v>1</v>
      </c>
    </row>
    <row r="601" spans="1:14" x14ac:dyDescent="0.25">
      <c r="A601" t="str">
        <f>EC_projects_original!A601</f>
        <v>Noord-Holland</v>
      </c>
      <c r="B601" t="str">
        <f>EC_projects_original!B601</f>
        <v>Noord-Holland Zuid</v>
      </c>
      <c r="C601" t="str">
        <f>EC_projects_original!C601</f>
        <v>Amsterdam</v>
      </c>
      <c r="D601" t="str" cm="1">
        <f t="array" ref="D601">_xlfn.IFNA(INDEX(municipalities!B:B, MATCH(EC_projects!C601,municipalities!C:C,0),0),"unknown")</f>
        <v>GM0363</v>
      </c>
      <c r="E601">
        <f>EC_projects_original!D601</f>
        <v>0</v>
      </c>
      <c r="F601" t="str">
        <f>EC_projects_original!E601</f>
        <v>Zon op Ceram/ zonnedak VvE Ceramplein</v>
      </c>
      <c r="G601" t="str">
        <f>EC_projects_original!G601</f>
        <v>realized</v>
      </c>
      <c r="H601">
        <f>EC_projects_original!H601</f>
        <v>2019</v>
      </c>
      <c r="I601" t="str">
        <f>EC_projects_original!I601</f>
        <v>PV</v>
      </c>
      <c r="J601" t="str">
        <f>EC_projects_original!J601</f>
        <v>rooftop</v>
      </c>
      <c r="K601" t="str">
        <f>EC_projects_original!K601</f>
        <v>productiecoöperatie/ bewonersinitiatief</v>
      </c>
      <c r="L601" t="str">
        <f>EC_projects_original!L601</f>
        <v>Zon op Ceram</v>
      </c>
      <c r="M601">
        <f>EC_projects_original!P601</f>
        <v>42.6</v>
      </c>
      <c r="N601">
        <f>EC_projects_original!R601</f>
        <v>1</v>
      </c>
    </row>
    <row r="602" spans="1:14" x14ac:dyDescent="0.25">
      <c r="A602" t="str">
        <f>EC_projects_original!A602</f>
        <v>Noord-Holland</v>
      </c>
      <c r="B602" t="str">
        <f>EC_projects_original!B602</f>
        <v>Noord-Holland Zuid</v>
      </c>
      <c r="C602" t="str">
        <f>EC_projects_original!C602</f>
        <v>Amsterdam</v>
      </c>
      <c r="D602" t="str" cm="1">
        <f t="array" ref="D602">_xlfn.IFNA(INDEX(municipalities!B:B, MATCH(EC_projects!C602,municipalities!C:C,0),0),"unknown")</f>
        <v>GM0363</v>
      </c>
      <c r="E602">
        <f>EC_projects_original!D602</f>
        <v>0</v>
      </c>
      <c r="F602" t="str">
        <f>EC_projects_original!E602</f>
        <v>Zon op Het Dok (Amsterdam Entrepotdok VVE 1)</v>
      </c>
      <c r="G602" t="str">
        <f>EC_projects_original!G602</f>
        <v>realized</v>
      </c>
      <c r="H602">
        <f>EC_projects_original!H602</f>
        <v>2021</v>
      </c>
      <c r="I602" t="str">
        <f>EC_projects_original!I602</f>
        <v>PV</v>
      </c>
      <c r="J602" t="str">
        <f>EC_projects_original!J602</f>
        <v>rooftop</v>
      </c>
      <c r="K602" t="str">
        <f>EC_projects_original!K602</f>
        <v>productiecoöperatie/ bewonersinitiatief</v>
      </c>
      <c r="L602" t="str">
        <f>EC_projects_original!L602</f>
        <v>Zon op Het Dok (VVE)</v>
      </c>
      <c r="M602">
        <f>EC_projects_original!P602</f>
        <v>86.25</v>
      </c>
      <c r="N602">
        <f>EC_projects_original!R602</f>
        <v>1</v>
      </c>
    </row>
    <row r="603" spans="1:14" x14ac:dyDescent="0.25">
      <c r="A603" t="str">
        <f>EC_projects_original!A603</f>
        <v>Noord-Holland</v>
      </c>
      <c r="B603" t="str">
        <f>EC_projects_original!B603</f>
        <v>Noord-Holland Zuid</v>
      </c>
      <c r="C603" t="str">
        <f>EC_projects_original!C603</f>
        <v>Amsterdam</v>
      </c>
      <c r="D603" t="str" cm="1">
        <f t="array" ref="D603">_xlfn.IFNA(INDEX(municipalities!B:B, MATCH(EC_projects!C603,municipalities!C:C,0),0),"unknown")</f>
        <v>GM0363</v>
      </c>
      <c r="E603">
        <f>EC_projects_original!D603</f>
        <v>0</v>
      </c>
      <c r="F603" t="str">
        <f>EC_projects_original!E603</f>
        <v>Zon op Het Dok (Amsterdam Entrepotdok VVE 2 13 tm 36)</v>
      </c>
      <c r="G603" t="str">
        <f>EC_projects_original!G603</f>
        <v>realized</v>
      </c>
      <c r="H603">
        <f>EC_projects_original!H603</f>
        <v>2023</v>
      </c>
      <c r="I603" t="str">
        <f>EC_projects_original!I603</f>
        <v>PV</v>
      </c>
      <c r="J603" t="str">
        <f>EC_projects_original!J603</f>
        <v>rooftop</v>
      </c>
      <c r="K603" t="str">
        <f>EC_projects_original!K603</f>
        <v>productiecoöperatie/ bewonersinitiatief</v>
      </c>
      <c r="L603" t="str">
        <f>EC_projects_original!L603</f>
        <v>Zon op Het Dok (VVE)</v>
      </c>
      <c r="M603">
        <f>EC_projects_original!P603</f>
        <v>77.400000000000006</v>
      </c>
      <c r="N603">
        <f>EC_projects_original!R603</f>
        <v>1</v>
      </c>
    </row>
    <row r="604" spans="1:14" x14ac:dyDescent="0.25">
      <c r="A604" t="str">
        <f>EC_projects_original!A604</f>
        <v>Noord-Holland</v>
      </c>
      <c r="B604" t="str">
        <f>EC_projects_original!B604</f>
        <v>Noord-Holland Zuid</v>
      </c>
      <c r="C604" t="str">
        <f>EC_projects_original!C604</f>
        <v>Amsterdam</v>
      </c>
      <c r="D604" t="str" cm="1">
        <f t="array" ref="D604">_xlfn.IFNA(INDEX(municipalities!B:B, MATCH(EC_projects!C604,municipalities!C:C,0),0),"unknown")</f>
        <v>GM0363</v>
      </c>
      <c r="E604">
        <f>EC_projects_original!D604</f>
        <v>0</v>
      </c>
      <c r="F604" t="str">
        <f>EC_projects_original!E604</f>
        <v>Zon op Hof van Hoytema/ zonnedak VvE</v>
      </c>
      <c r="G604" t="str">
        <f>EC_projects_original!G604</f>
        <v>realized</v>
      </c>
      <c r="H604">
        <f>EC_projects_original!H604</f>
        <v>2020</v>
      </c>
      <c r="I604" t="str">
        <f>EC_projects_original!I604</f>
        <v>PV</v>
      </c>
      <c r="J604" t="str">
        <f>EC_projects_original!J604</f>
        <v>rooftop</v>
      </c>
      <c r="K604" t="str">
        <f>EC_projects_original!K604</f>
        <v>VVE-coöperatie</v>
      </c>
      <c r="L604" t="str">
        <f>EC_projects_original!L604</f>
        <v>Zon op Hof van Hoytema</v>
      </c>
      <c r="M604">
        <f>EC_projects_original!P604</f>
        <v>61.2</v>
      </c>
      <c r="N604">
        <f>EC_projects_original!R604</f>
        <v>1</v>
      </c>
    </row>
    <row r="605" spans="1:14" x14ac:dyDescent="0.25">
      <c r="A605" t="str">
        <f>EC_projects_original!A605</f>
        <v>Noord-Holland</v>
      </c>
      <c r="B605" t="str">
        <f>EC_projects_original!B605</f>
        <v>Noord-Holland Zuid</v>
      </c>
      <c r="C605" t="str">
        <f>EC_projects_original!C605</f>
        <v>Amsterdam</v>
      </c>
      <c r="D605" t="str" cm="1">
        <f t="array" ref="D605">_xlfn.IFNA(INDEX(municipalities!B:B, MATCH(EC_projects!C605,municipalities!C:C,0),0),"unknown")</f>
        <v>GM0363</v>
      </c>
      <c r="E605">
        <f>EC_projects_original!D605</f>
        <v>0</v>
      </c>
      <c r="F605" t="str">
        <f>EC_projects_original!E605</f>
        <v>Zon op Hoogkade/ zonnedak VvE</v>
      </c>
      <c r="G605" t="str">
        <f>EC_projects_original!G605</f>
        <v>realized</v>
      </c>
      <c r="H605">
        <f>EC_projects_original!H605</f>
        <v>2020</v>
      </c>
      <c r="I605" t="str">
        <f>EC_projects_original!I605</f>
        <v>PV</v>
      </c>
      <c r="J605" t="str">
        <f>EC_projects_original!J605</f>
        <v>rooftop</v>
      </c>
      <c r="K605" t="str">
        <f>EC_projects_original!K605</f>
        <v>VVE-coöperatie</v>
      </c>
      <c r="L605" t="str">
        <f>EC_projects_original!L605</f>
        <v>Zon op Hoogkade</v>
      </c>
      <c r="M605">
        <f>EC_projects_original!P605</f>
        <v>78</v>
      </c>
      <c r="N605">
        <f>EC_projects_original!R605</f>
        <v>1</v>
      </c>
    </row>
    <row r="606" spans="1:14" x14ac:dyDescent="0.25">
      <c r="A606" t="str">
        <f>EC_projects_original!A606</f>
        <v>Noord-Holland</v>
      </c>
      <c r="B606" t="str">
        <f>EC_projects_original!B606</f>
        <v>Noord-Holland Zuid</v>
      </c>
      <c r="C606" t="str">
        <f>EC_projects_original!C606</f>
        <v>Amsterdam</v>
      </c>
      <c r="D606" t="str" cm="1">
        <f t="array" ref="D606">_xlfn.IFNA(INDEX(municipalities!B:B, MATCH(EC_projects!C606,municipalities!C:C,0),0),"unknown")</f>
        <v>GM0363</v>
      </c>
      <c r="E606">
        <f>EC_projects_original!D606</f>
        <v>0</v>
      </c>
      <c r="F606" t="str">
        <f>EC_projects_original!E606</f>
        <v>Zon op IJburg Blok 17/ zonnedak VvE</v>
      </c>
      <c r="G606" t="str">
        <f>EC_projects_original!G606</f>
        <v>realized</v>
      </c>
      <c r="H606">
        <f>EC_projects_original!H606</f>
        <v>2021</v>
      </c>
      <c r="I606" t="str">
        <f>EC_projects_original!I606</f>
        <v>PV</v>
      </c>
      <c r="J606" t="str">
        <f>EC_projects_original!J606</f>
        <v>rooftop</v>
      </c>
      <c r="K606" t="str">
        <f>EC_projects_original!K606</f>
        <v>VVE-coöperatie</v>
      </c>
      <c r="L606" t="str">
        <f>EC_projects_original!L606</f>
        <v>Zon op Ijburg</v>
      </c>
      <c r="M606">
        <f>EC_projects_original!P606</f>
        <v>57.6</v>
      </c>
      <c r="N606">
        <f>EC_projects_original!R606</f>
        <v>1</v>
      </c>
    </row>
    <row r="607" spans="1:14" x14ac:dyDescent="0.25">
      <c r="A607" t="str">
        <f>EC_projects_original!A607</f>
        <v>Noord-Holland</v>
      </c>
      <c r="B607" t="str">
        <f>EC_projects_original!B607</f>
        <v>Noord-Holland Zuid</v>
      </c>
      <c r="C607" t="str">
        <f>EC_projects_original!C607</f>
        <v>Amsterdam</v>
      </c>
      <c r="D607" t="str" cm="1">
        <f t="array" ref="D607">_xlfn.IFNA(INDEX(municipalities!B:B, MATCH(EC_projects!C607,municipalities!C:C,0),0),"unknown")</f>
        <v>GM0363</v>
      </c>
      <c r="E607">
        <f>EC_projects_original!D607</f>
        <v>0</v>
      </c>
      <c r="F607" t="str">
        <f>EC_projects_original!E607</f>
        <v>Zon op Kattenburg/ VVE Groot Kattenburg</v>
      </c>
      <c r="G607" t="str">
        <f>EC_projects_original!G607</f>
        <v>realized</v>
      </c>
      <c r="H607">
        <f>EC_projects_original!H607</f>
        <v>2019</v>
      </c>
      <c r="I607" t="str">
        <f>EC_projects_original!I607</f>
        <v>PV</v>
      </c>
      <c r="J607" t="str">
        <f>EC_projects_original!J607</f>
        <v>rooftop</v>
      </c>
      <c r="K607" t="str">
        <f>EC_projects_original!K607</f>
        <v>productiecoöperatie/ bewonersinitiatief</v>
      </c>
      <c r="L607" t="str">
        <f>EC_projects_original!L607</f>
        <v>Zon op Kattenburg</v>
      </c>
      <c r="M607">
        <f>EC_projects_original!P607</f>
        <v>103.52999999999999</v>
      </c>
      <c r="N607">
        <f>EC_projects_original!R607</f>
        <v>1</v>
      </c>
    </row>
    <row r="608" spans="1:14" x14ac:dyDescent="0.25">
      <c r="A608" t="str">
        <f>EC_projects_original!A608</f>
        <v>Noord-Holland</v>
      </c>
      <c r="B608" t="str">
        <f>EC_projects_original!B608</f>
        <v>Noord-Holland Zuid</v>
      </c>
      <c r="C608" t="str">
        <f>EC_projects_original!C608</f>
        <v>Amsterdam</v>
      </c>
      <c r="D608" t="str" cm="1">
        <f t="array" ref="D608">_xlfn.IFNA(INDEX(municipalities!B:B, MATCH(EC_projects!C608,municipalities!C:C,0),0),"unknown")</f>
        <v>GM0363</v>
      </c>
      <c r="E608">
        <f>EC_projects_original!D608</f>
        <v>0</v>
      </c>
      <c r="F608" t="str">
        <f>EC_projects_original!E608</f>
        <v>Zon op landelijk Noord/ basisschool de Weidevogel</v>
      </c>
      <c r="G608" t="str">
        <f>EC_projects_original!G608</f>
        <v>realized</v>
      </c>
      <c r="H608">
        <f>EC_projects_original!H608</f>
        <v>2011</v>
      </c>
      <c r="I608" t="str">
        <f>EC_projects_original!I608</f>
        <v>PV</v>
      </c>
      <c r="J608" t="str">
        <f>EC_projects_original!J608</f>
        <v>rooftop</v>
      </c>
      <c r="K608" t="str">
        <f>EC_projects_original!K608</f>
        <v>productiecoöperatie/ bewonersinitiatief</v>
      </c>
      <c r="L608" t="str">
        <f>EC_projects_original!L608</f>
        <v>Zon op landelijk Noord</v>
      </c>
      <c r="M608">
        <f>EC_projects_original!P608</f>
        <v>14.7</v>
      </c>
      <c r="N608">
        <f>EC_projects_original!R608</f>
        <v>1</v>
      </c>
    </row>
    <row r="609" spans="1:14" x14ac:dyDescent="0.25">
      <c r="A609" t="str">
        <f>EC_projects_original!A609</f>
        <v>Noord-Holland</v>
      </c>
      <c r="B609" t="str">
        <f>EC_projects_original!B609</f>
        <v>Noord-Holland Zuid</v>
      </c>
      <c r="C609" t="str">
        <f>EC_projects_original!C609</f>
        <v>Amsterdam</v>
      </c>
      <c r="D609" t="str" cm="1">
        <f t="array" ref="D609">_xlfn.IFNA(INDEX(municipalities!B:B, MATCH(EC_projects!C609,municipalities!C:C,0),0),"unknown")</f>
        <v>GM0363</v>
      </c>
      <c r="E609">
        <f>EC_projects_original!D609</f>
        <v>0</v>
      </c>
      <c r="F609" t="str">
        <f>EC_projects_original!E609</f>
        <v>Zon op Ons Dorp (Elizabeth Wolffstraat)</v>
      </c>
      <c r="G609" t="str">
        <f>EC_projects_original!G609</f>
        <v>realized</v>
      </c>
      <c r="H609">
        <f>EC_projects_original!H609</f>
        <v>2015</v>
      </c>
      <c r="I609" t="str">
        <f>EC_projects_original!I609</f>
        <v>PV</v>
      </c>
      <c r="J609" t="str">
        <f>EC_projects_original!J609</f>
        <v>rooftop</v>
      </c>
      <c r="K609" t="str">
        <f>EC_projects_original!K609</f>
        <v>productiecoöperatie/ bewonersinitiatief</v>
      </c>
      <c r="L609" t="str">
        <f>EC_projects_original!L609</f>
        <v>Zon op Ons Dorp</v>
      </c>
      <c r="M609">
        <f>EC_projects_original!P609</f>
        <v>31.2</v>
      </c>
      <c r="N609">
        <f>EC_projects_original!R609</f>
        <v>1</v>
      </c>
    </row>
    <row r="610" spans="1:14" x14ac:dyDescent="0.25">
      <c r="A610" t="str">
        <f>EC_projects_original!A610</f>
        <v>Noord-Holland</v>
      </c>
      <c r="B610" t="str">
        <f>EC_projects_original!B610</f>
        <v>Noord-Holland Zuid</v>
      </c>
      <c r="C610" t="str">
        <f>EC_projects_original!C610</f>
        <v>Amsterdam</v>
      </c>
      <c r="D610" t="str" cm="1">
        <f t="array" ref="D610">_xlfn.IFNA(INDEX(municipalities!B:B, MATCH(EC_projects!C610,municipalities!C:C,0),0),"unknown")</f>
        <v>GM0363</v>
      </c>
      <c r="E610">
        <f>EC_projects_original!D610</f>
        <v>0</v>
      </c>
      <c r="F610" t="str">
        <f>EC_projects_original!E610</f>
        <v>Zon op Poppendam/  zonnedak Poppedammergouw</v>
      </c>
      <c r="G610" t="str">
        <f>EC_projects_original!G610</f>
        <v>realized</v>
      </c>
      <c r="H610">
        <f>EC_projects_original!H610</f>
        <v>2019</v>
      </c>
      <c r="I610" t="str">
        <f>EC_projects_original!I610</f>
        <v>PV</v>
      </c>
      <c r="J610" t="str">
        <f>EC_projects_original!J610</f>
        <v>rooftop</v>
      </c>
      <c r="K610" t="str">
        <f>EC_projects_original!K610</f>
        <v>productiecoöperatie/ bewonersinitiatief</v>
      </c>
      <c r="L610" t="str">
        <f>EC_projects_original!L610</f>
        <v>Zon op Poppendam</v>
      </c>
      <c r="M610">
        <f>EC_projects_original!P610</f>
        <v>278.72999999999996</v>
      </c>
      <c r="N610">
        <f>EC_projects_original!R610</f>
        <v>1</v>
      </c>
    </row>
    <row r="611" spans="1:14" x14ac:dyDescent="0.25">
      <c r="A611" t="str">
        <f>EC_projects_original!A611</f>
        <v>Noord-Holland</v>
      </c>
      <c r="B611" t="str">
        <f>EC_projects_original!B611</f>
        <v>Noord-Holland Zuid</v>
      </c>
      <c r="C611" t="str">
        <f>EC_projects_original!C611</f>
        <v>Amsterdam</v>
      </c>
      <c r="D611" t="str" cm="1">
        <f t="array" ref="D611">_xlfn.IFNA(INDEX(municipalities!B:B, MATCH(EC_projects!C611,municipalities!C:C,0),0),"unknown")</f>
        <v>GM0363</v>
      </c>
      <c r="E611">
        <f>EC_projects_original!D611</f>
        <v>0</v>
      </c>
      <c r="F611" t="str">
        <f>EC_projects_original!E611</f>
        <v>Zon op Stadhoeve/ Naschoolse opvang</v>
      </c>
      <c r="G611" t="str">
        <f>EC_projects_original!G611</f>
        <v>realized</v>
      </c>
      <c r="H611">
        <f>EC_projects_original!H611</f>
        <v>2019</v>
      </c>
      <c r="I611" t="str">
        <f>EC_projects_original!I611</f>
        <v>PV</v>
      </c>
      <c r="J611" t="str">
        <f>EC_projects_original!J611</f>
        <v>rooftop</v>
      </c>
      <c r="K611" t="str">
        <f>EC_projects_original!K611</f>
        <v>productiecoöperatie/ bewonersinitiatief</v>
      </c>
      <c r="L611" t="str">
        <f>EC_projects_original!L611</f>
        <v>Zon op Stadhoeve</v>
      </c>
      <c r="M611">
        <f>EC_projects_original!P611</f>
        <v>75.69</v>
      </c>
      <c r="N611">
        <f>EC_projects_original!R611</f>
        <v>1</v>
      </c>
    </row>
    <row r="612" spans="1:14" x14ac:dyDescent="0.25">
      <c r="A612" t="str">
        <f>EC_projects_original!A612</f>
        <v>Noord-Holland</v>
      </c>
      <c r="B612" t="str">
        <f>EC_projects_original!B612</f>
        <v>Noord-Holland Zuid</v>
      </c>
      <c r="C612" t="str">
        <f>EC_projects_original!C612</f>
        <v>Amsterdam</v>
      </c>
      <c r="D612" t="str" cm="1">
        <f t="array" ref="D612">_xlfn.IFNA(INDEX(municipalities!B:B, MATCH(EC_projects!C612,municipalities!C:C,0),0),"unknown")</f>
        <v>GM0363</v>
      </c>
      <c r="E612">
        <f>EC_projects_original!D612</f>
        <v>0</v>
      </c>
      <c r="F612" t="str">
        <f>EC_projects_original!E612</f>
        <v>Zon op Stadshoeve Tinteltuin (Zunderdorp)</v>
      </c>
      <c r="G612" t="str">
        <f>EC_projects_original!G612</f>
        <v>realized</v>
      </c>
      <c r="H612">
        <f>EC_projects_original!H612</f>
        <v>2015</v>
      </c>
      <c r="I612" t="str">
        <f>EC_projects_original!I612</f>
        <v>PV</v>
      </c>
      <c r="J612" t="str">
        <f>EC_projects_original!J612</f>
        <v>rooftop</v>
      </c>
      <c r="K612" t="str">
        <f>EC_projects_original!K612</f>
        <v>productiecoöperatie/ bewonersinitiatief</v>
      </c>
      <c r="L612" t="str">
        <f>EC_projects_original!L612</f>
        <v>Zon op Stadhoeve</v>
      </c>
      <c r="M612">
        <f>EC_projects_original!P612</f>
        <v>47.7</v>
      </c>
      <c r="N612">
        <f>EC_projects_original!R612</f>
        <v>1</v>
      </c>
    </row>
    <row r="613" spans="1:14" x14ac:dyDescent="0.25">
      <c r="A613" t="str">
        <f>EC_projects_original!A613</f>
        <v>Noord-Holland</v>
      </c>
      <c r="B613" t="str">
        <f>EC_projects_original!B613</f>
        <v>Noord-Holland Zuid</v>
      </c>
      <c r="C613" t="str">
        <f>EC_projects_original!C613</f>
        <v>Amsterdam</v>
      </c>
      <c r="D613" t="str" cm="1">
        <f t="array" ref="D613">_xlfn.IFNA(INDEX(municipalities!B:B, MATCH(EC_projects!C613,municipalities!C:C,0),0),"unknown")</f>
        <v>GM0363</v>
      </c>
      <c r="E613">
        <f>EC_projects_original!D613</f>
        <v>0</v>
      </c>
      <c r="F613" t="str">
        <f>EC_projects_original!E613</f>
        <v>Zon op Theo Bosch (VVE)</v>
      </c>
      <c r="G613" t="str">
        <f>EC_projects_original!G613</f>
        <v>realized</v>
      </c>
      <c r="H613">
        <f>EC_projects_original!H613</f>
        <v>2018</v>
      </c>
      <c r="I613" t="str">
        <f>EC_projects_original!I613</f>
        <v>PV</v>
      </c>
      <c r="J613" t="str">
        <f>EC_projects_original!J613</f>
        <v>rooftop</v>
      </c>
      <c r="K613" t="str">
        <f>EC_projects_original!K613</f>
        <v>VVE-coöperatie</v>
      </c>
      <c r="L613" t="str">
        <f>EC_projects_original!L613</f>
        <v>Zon op Theo Bosch (VVE)</v>
      </c>
      <c r="M613">
        <f>EC_projects_original!P613</f>
        <v>87.42</v>
      </c>
      <c r="N613">
        <f>EC_projects_original!R613</f>
        <v>1</v>
      </c>
    </row>
    <row r="614" spans="1:14" x14ac:dyDescent="0.25">
      <c r="A614" t="str">
        <f>EC_projects_original!A614</f>
        <v>Noord-Holland</v>
      </c>
      <c r="B614" t="str">
        <f>EC_projects_original!B614</f>
        <v>Noord-Holland Zuid</v>
      </c>
      <c r="C614" t="str">
        <f>EC_projects_original!C614</f>
        <v>Amsterdam</v>
      </c>
      <c r="D614" t="str" cm="1">
        <f t="array" ref="D614">_xlfn.IFNA(INDEX(municipalities!B:B, MATCH(EC_projects!C614,municipalities!C:C,0),0),"unknown")</f>
        <v>GM0363</v>
      </c>
      <c r="E614">
        <f>EC_projects_original!D614</f>
        <v>0</v>
      </c>
      <c r="F614" t="str">
        <f>EC_projects_original!E614</f>
        <v>Zon op VvE Nieuw Amstel/ zonnedak VvE</v>
      </c>
      <c r="G614" t="str">
        <f>EC_projects_original!G614</f>
        <v>realized</v>
      </c>
      <c r="H614">
        <f>EC_projects_original!H614</f>
        <v>2021</v>
      </c>
      <c r="I614" t="str">
        <f>EC_projects_original!I614</f>
        <v>PV</v>
      </c>
      <c r="J614" t="str">
        <f>EC_projects_original!J614</f>
        <v>rooftop</v>
      </c>
      <c r="K614" t="str">
        <f>EC_projects_original!K614</f>
        <v>VVE-coöperatie</v>
      </c>
      <c r="L614" t="str">
        <f>EC_projects_original!L614</f>
        <v>Zon op VvE Nieuw Amstel</v>
      </c>
      <c r="M614">
        <f>EC_projects_original!P614</f>
        <v>40.659999999999997</v>
      </c>
      <c r="N614">
        <f>EC_projects_original!R614</f>
        <v>1</v>
      </c>
    </row>
    <row r="615" spans="1:14" x14ac:dyDescent="0.25">
      <c r="A615" t="str">
        <f>EC_projects_original!A615</f>
        <v>Noord-Holland</v>
      </c>
      <c r="B615" t="str">
        <f>EC_projects_original!B615</f>
        <v>Noord-Holland Zuid</v>
      </c>
      <c r="C615" t="str">
        <f>EC_projects_original!C615</f>
        <v>Amsterdam</v>
      </c>
      <c r="D615" t="str" cm="1">
        <f t="array" ref="D615">_xlfn.IFNA(INDEX(municipalities!B:B, MATCH(EC_projects!C615,municipalities!C:C,0),0),"unknown")</f>
        <v>GM0363</v>
      </c>
      <c r="E615">
        <f>EC_projects_original!D615</f>
        <v>0</v>
      </c>
      <c r="F615" t="str">
        <f>EC_projects_original!E615</f>
        <v xml:space="preserve">Zon op Zeeburg  Entrepotburg (huurders) </v>
      </c>
      <c r="G615" t="str">
        <f>EC_projects_original!G615</f>
        <v>realized</v>
      </c>
      <c r="H615">
        <f>EC_projects_original!H615</f>
        <v>2017</v>
      </c>
      <c r="I615" t="str">
        <f>EC_projects_original!I615</f>
        <v>PV</v>
      </c>
      <c r="J615" t="str">
        <f>EC_projects_original!J615</f>
        <v>rooftop</v>
      </c>
      <c r="K615" t="str">
        <f>EC_projects_original!K615</f>
        <v>productiecoöperatie/ bewonersinitiatief</v>
      </c>
      <c r="L615" t="str">
        <f>EC_projects_original!L615</f>
        <v>Zon op Zeeburg</v>
      </c>
      <c r="M615">
        <f>EC_projects_original!P615</f>
        <v>66.25</v>
      </c>
      <c r="N615">
        <f>EC_projects_original!R615</f>
        <v>1</v>
      </c>
    </row>
    <row r="616" spans="1:14" x14ac:dyDescent="0.25">
      <c r="A616" t="str">
        <f>EC_projects_original!A616</f>
        <v>Noord-Holland</v>
      </c>
      <c r="B616" t="str">
        <f>EC_projects_original!B616</f>
        <v>Noord-Holland Zuid</v>
      </c>
      <c r="C616" t="str">
        <f>EC_projects_original!C616</f>
        <v>Amsterdam</v>
      </c>
      <c r="D616" t="str" cm="1">
        <f t="array" ref="D616">_xlfn.IFNA(INDEX(municipalities!B:B, MATCH(EC_projects!C616,municipalities!C:C,0),0),"unknown")</f>
        <v>GM0363</v>
      </c>
      <c r="E616">
        <f>EC_projects_original!D616</f>
        <v>0</v>
      </c>
      <c r="F616" t="str">
        <f>EC_projects_original!E616</f>
        <v>ZonnepanelenDelen/  Oedipus Brewing</v>
      </c>
      <c r="G616" t="str">
        <f>EC_projects_original!G616</f>
        <v>realized</v>
      </c>
      <c r="H616">
        <f>EC_projects_original!H616</f>
        <v>2016</v>
      </c>
      <c r="I616" t="str">
        <f>EC_projects_original!I616</f>
        <v>PV</v>
      </c>
      <c r="J616" t="str">
        <f>EC_projects_original!J616</f>
        <v>rooftop</v>
      </c>
      <c r="K616" t="str">
        <f>EC_projects_original!K616</f>
        <v>participatie/ crowdfunding</v>
      </c>
      <c r="L616" t="str">
        <f>EC_projects_original!L616</f>
        <v>crowdfunding</v>
      </c>
      <c r="M616">
        <f>EC_projects_original!P616</f>
        <v>6.48</v>
      </c>
      <c r="N616">
        <f>EC_projects_original!R616</f>
        <v>0</v>
      </c>
    </row>
    <row r="617" spans="1:14" x14ac:dyDescent="0.25">
      <c r="A617" t="str">
        <f>EC_projects_original!A617</f>
        <v>Noord-Holland</v>
      </c>
      <c r="B617" t="str">
        <f>EC_projects_original!B617</f>
        <v>Noord-Holland Zuid</v>
      </c>
      <c r="C617" t="str">
        <f>EC_projects_original!C617</f>
        <v>Amsterdam</v>
      </c>
      <c r="D617" t="str" cm="1">
        <f t="array" ref="D617">_xlfn.IFNA(INDEX(municipalities!B:B, MATCH(EC_projects!C617,municipalities!C:C,0),0),"unknown")</f>
        <v>GM0363</v>
      </c>
      <c r="E617">
        <f>EC_projects_original!D617</f>
        <v>0</v>
      </c>
      <c r="F617" t="str">
        <f>EC_projects_original!E617</f>
        <v>ZonnepanelenDelen/  Planetarium</v>
      </c>
      <c r="G617" t="str">
        <f>EC_projects_original!G617</f>
        <v>realized</v>
      </c>
      <c r="H617">
        <f>EC_projects_original!H617</f>
        <v>2017</v>
      </c>
      <c r="I617" t="str">
        <f>EC_projects_original!I617</f>
        <v>PV</v>
      </c>
      <c r="J617" t="str">
        <f>EC_projects_original!J617</f>
        <v>rooftop</v>
      </c>
      <c r="K617" t="str">
        <f>EC_projects_original!K617</f>
        <v>participatie/ crowdfunding</v>
      </c>
      <c r="L617" t="str">
        <f>EC_projects_original!L617</f>
        <v>crowdfunding</v>
      </c>
      <c r="M617">
        <f>EC_projects_original!P617</f>
        <v>63.96</v>
      </c>
      <c r="N617">
        <f>EC_projects_original!R617</f>
        <v>0</v>
      </c>
    </row>
    <row r="618" spans="1:14" x14ac:dyDescent="0.25">
      <c r="A618" t="str">
        <f>EC_projects_original!A618</f>
        <v>Noord-Holland</v>
      </c>
      <c r="B618" t="str">
        <f>EC_projects_original!B618</f>
        <v>Noord-Holland Zuid</v>
      </c>
      <c r="C618" t="str">
        <f>EC_projects_original!C618</f>
        <v>Amsterdam</v>
      </c>
      <c r="D618" t="str" cm="1">
        <f t="array" ref="D618">_xlfn.IFNA(INDEX(municipalities!B:B, MATCH(EC_projects!C618,municipalities!C:C,0),0),"unknown")</f>
        <v>GM0363</v>
      </c>
      <c r="E618">
        <f>EC_projects_original!D618</f>
        <v>0</v>
      </c>
      <c r="F618" t="str">
        <f>EC_projects_original!E618</f>
        <v>ZonnepanelenDelen/ Iederzon Nederland (Amsterdam 2)</v>
      </c>
      <c r="G618" t="str">
        <f>EC_projects_original!G618</f>
        <v>realized</v>
      </c>
      <c r="H618">
        <f>EC_projects_original!H618</f>
        <v>2019</v>
      </c>
      <c r="I618" t="str">
        <f>EC_projects_original!I618</f>
        <v>PV</v>
      </c>
      <c r="J618" t="str">
        <f>EC_projects_original!J618</f>
        <v>rooftop</v>
      </c>
      <c r="K618" t="str">
        <f>EC_projects_original!K618</f>
        <v>participatie/ crowdfunding</v>
      </c>
      <c r="L618" t="str">
        <f>EC_projects_original!L618</f>
        <v>crowdfunding</v>
      </c>
      <c r="M618">
        <f>EC_projects_original!P618</f>
        <v>225.6</v>
      </c>
      <c r="N618">
        <f>EC_projects_original!R618</f>
        <v>0</v>
      </c>
    </row>
    <row r="619" spans="1:14" x14ac:dyDescent="0.25">
      <c r="A619" t="str">
        <f>EC_projects_original!A619</f>
        <v>Noord-Holland</v>
      </c>
      <c r="B619" t="str">
        <f>EC_projects_original!B619</f>
        <v>Noord-Holland Zuid</v>
      </c>
      <c r="C619" t="str">
        <f>EC_projects_original!C619</f>
        <v>Amsterdam</v>
      </c>
      <c r="D619" t="str" cm="1">
        <f t="array" ref="D619">_xlfn.IFNA(INDEX(municipalities!B:B, MATCH(EC_projects!C619,municipalities!C:C,0),0),"unknown")</f>
        <v>GM0363</v>
      </c>
      <c r="E619">
        <f>EC_projects_original!D619</f>
        <v>0</v>
      </c>
      <c r="F619" t="str">
        <f>EC_projects_original!E619</f>
        <v>ZonnepanelenDelen/ zonnedak Hettenheuvel 1</v>
      </c>
      <c r="G619" t="str">
        <f>EC_projects_original!G619</f>
        <v>realized</v>
      </c>
      <c r="H619">
        <f>EC_projects_original!H619</f>
        <v>2017</v>
      </c>
      <c r="I619" t="str">
        <f>EC_projects_original!I619</f>
        <v>PV</v>
      </c>
      <c r="J619" t="str">
        <f>EC_projects_original!J619</f>
        <v>rooftop</v>
      </c>
      <c r="K619" t="str">
        <f>EC_projects_original!K619</f>
        <v>participatie/ crowdfunding</v>
      </c>
      <c r="L619" t="str">
        <f>EC_projects_original!L619</f>
        <v>crowdfunding</v>
      </c>
      <c r="M619">
        <f>EC_projects_original!P619</f>
        <v>48.06</v>
      </c>
      <c r="N619">
        <f>EC_projects_original!R619</f>
        <v>0</v>
      </c>
    </row>
    <row r="620" spans="1:14" x14ac:dyDescent="0.25">
      <c r="A620" t="str">
        <f>EC_projects_original!A620</f>
        <v>Noord-Holland</v>
      </c>
      <c r="B620" t="str">
        <f>EC_projects_original!B620</f>
        <v>Noord-Holland Zuid</v>
      </c>
      <c r="C620" t="str">
        <f>EC_projects_original!C620</f>
        <v>Amsterdam</v>
      </c>
      <c r="D620" t="str" cm="1">
        <f t="array" ref="D620">_xlfn.IFNA(INDEX(municipalities!B:B, MATCH(EC_projects!C620,municipalities!C:C,0),0),"unknown")</f>
        <v>GM0363</v>
      </c>
      <c r="E620">
        <f>EC_projects_original!D620</f>
        <v>0</v>
      </c>
      <c r="F620" t="str">
        <f>EC_projects_original!E620</f>
        <v>ZonnepanelenDelen/ zonnedak Hettenheuvel 2</v>
      </c>
      <c r="G620" t="str">
        <f>EC_projects_original!G620</f>
        <v>realized</v>
      </c>
      <c r="H620">
        <f>EC_projects_original!H620</f>
        <v>2017</v>
      </c>
      <c r="I620" t="str">
        <f>EC_projects_original!I620</f>
        <v>PV</v>
      </c>
      <c r="J620" t="str">
        <f>EC_projects_original!J620</f>
        <v>rooftop</v>
      </c>
      <c r="K620" t="str">
        <f>EC_projects_original!K620</f>
        <v>participatie/ crowdfunding</v>
      </c>
      <c r="L620" t="str">
        <f>EC_projects_original!L620</f>
        <v>crowdfunding</v>
      </c>
      <c r="M620">
        <f>EC_projects_original!P620</f>
        <v>48.06</v>
      </c>
      <c r="N620">
        <f>EC_projects_original!R620</f>
        <v>0</v>
      </c>
    </row>
    <row r="621" spans="1:14" x14ac:dyDescent="0.25">
      <c r="A621" t="str">
        <f>EC_projects_original!A621</f>
        <v>Noord-Holland</v>
      </c>
      <c r="B621" t="str">
        <f>EC_projects_original!B621</f>
        <v>Noord-Holland Zuid</v>
      </c>
      <c r="C621" t="str">
        <f>EC_projects_original!C621</f>
        <v>Amsterdam</v>
      </c>
      <c r="D621" t="str" cm="1">
        <f t="array" ref="D621">_xlfn.IFNA(INDEX(municipalities!B:B, MATCH(EC_projects!C621,municipalities!C:C,0),0),"unknown")</f>
        <v>GM0363</v>
      </c>
      <c r="E621">
        <f>EC_projects_original!D621</f>
        <v>0</v>
      </c>
      <c r="F621" t="str">
        <f>EC_projects_original!E621</f>
        <v>ZonnepanelenDelen/ zonnedak Houthavens</v>
      </c>
      <c r="G621" t="str">
        <f>EC_projects_original!G621</f>
        <v>realized</v>
      </c>
      <c r="H621">
        <f>EC_projects_original!H621</f>
        <v>2018</v>
      </c>
      <c r="I621" t="str">
        <f>EC_projects_original!I621</f>
        <v>PV</v>
      </c>
      <c r="J621" t="str">
        <f>EC_projects_original!J621</f>
        <v>rooftop</v>
      </c>
      <c r="K621" t="str">
        <f>EC_projects_original!K621</f>
        <v>participatie/ crowdfunding</v>
      </c>
      <c r="L621" t="str">
        <f>EC_projects_original!L621</f>
        <v>crowdfunding</v>
      </c>
      <c r="M621">
        <f>EC_projects_original!P621</f>
        <v>103.95</v>
      </c>
      <c r="N621">
        <f>EC_projects_original!R621</f>
        <v>0</v>
      </c>
    </row>
    <row r="622" spans="1:14" x14ac:dyDescent="0.25">
      <c r="A622" t="str">
        <f>EC_projects_original!A622</f>
        <v>Noord-Holland</v>
      </c>
      <c r="B622" t="str">
        <f>EC_projects_original!B622</f>
        <v>Noord-Holland Zuid</v>
      </c>
      <c r="C622" t="str">
        <f>EC_projects_original!C622</f>
        <v>Amsterdam</v>
      </c>
      <c r="D622" t="str" cm="1">
        <f t="array" ref="D622">_xlfn.IFNA(INDEX(municipalities!B:B, MATCH(EC_projects!C622,municipalities!C:C,0),0),"unknown")</f>
        <v>GM0363</v>
      </c>
      <c r="E622">
        <f>EC_projects_original!D622</f>
        <v>0</v>
      </c>
      <c r="F622" t="str">
        <f>EC_projects_original!E622</f>
        <v>ZonnepanelenDelen/ Zonnedak Nissan</v>
      </c>
      <c r="G622" t="str">
        <f>EC_projects_original!G622</f>
        <v>realized</v>
      </c>
      <c r="H622">
        <f>EC_projects_original!H622</f>
        <v>2018</v>
      </c>
      <c r="I622" t="str">
        <f>EC_projects_original!I622</f>
        <v>PV</v>
      </c>
      <c r="J622" t="str">
        <f>EC_projects_original!J622</f>
        <v>rooftop</v>
      </c>
      <c r="K622" t="str">
        <f>EC_projects_original!K622</f>
        <v>participatie/ crowdfunding</v>
      </c>
      <c r="L622" t="str">
        <f>EC_projects_original!L622</f>
        <v>crowdfunding</v>
      </c>
      <c r="M622">
        <f>EC_projects_original!P622</f>
        <v>3029.7400000000002</v>
      </c>
      <c r="N622">
        <f>EC_projects_original!R622</f>
        <v>0</v>
      </c>
    </row>
    <row r="623" spans="1:14" x14ac:dyDescent="0.25">
      <c r="A623" t="str">
        <f>EC_projects_original!A623</f>
        <v>Noord-Holland</v>
      </c>
      <c r="B623" t="str">
        <f>EC_projects_original!B623</f>
        <v>Noord-Holland Zuid</v>
      </c>
      <c r="C623" t="str">
        <f>EC_projects_original!C623</f>
        <v>Amsterdam</v>
      </c>
      <c r="D623" t="str" cm="1">
        <f t="array" ref="D623">_xlfn.IFNA(INDEX(municipalities!B:B, MATCH(EC_projects!C623,municipalities!C:C,0),0),"unknown")</f>
        <v>GM0363</v>
      </c>
      <c r="E623">
        <f>EC_projects_original!D623</f>
        <v>0</v>
      </c>
      <c r="F623" t="str">
        <f>EC_projects_original!E623</f>
        <v xml:space="preserve">ZonnepanelenDelen/ Zonnedak Schinkel </v>
      </c>
      <c r="G623" t="str">
        <f>EC_projects_original!G623</f>
        <v>realized</v>
      </c>
      <c r="H623">
        <f>EC_projects_original!H623</f>
        <v>2018</v>
      </c>
      <c r="I623" t="str">
        <f>EC_projects_original!I623</f>
        <v>PV</v>
      </c>
      <c r="J623" t="str">
        <f>EC_projects_original!J623</f>
        <v>rooftop</v>
      </c>
      <c r="K623" t="str">
        <f>EC_projects_original!K623</f>
        <v>participatie/ crowdfunding</v>
      </c>
      <c r="L623" t="str">
        <f>EC_projects_original!L623</f>
        <v>crowdfunding</v>
      </c>
      <c r="M623">
        <f>EC_projects_original!P623</f>
        <v>54</v>
      </c>
      <c r="N623">
        <f>EC_projects_original!R623</f>
        <v>0</v>
      </c>
    </row>
    <row r="624" spans="1:14" x14ac:dyDescent="0.25">
      <c r="A624" t="str">
        <f>EC_projects_original!A624</f>
        <v>Noord-Holland</v>
      </c>
      <c r="B624" t="str">
        <f>EC_projects_original!B624</f>
        <v>Noord-Holland Zuid</v>
      </c>
      <c r="C624" t="str">
        <f>EC_projects_original!C624</f>
        <v>Amsterdam</v>
      </c>
      <c r="D624" t="str" cm="1">
        <f t="array" ref="D624">_xlfn.IFNA(INDEX(municipalities!B:B, MATCH(EC_projects!C624,municipalities!C:C,0),0),"unknown")</f>
        <v>GM0363</v>
      </c>
      <c r="E624">
        <f>EC_projects_original!D624</f>
        <v>0</v>
      </c>
      <c r="F624" t="str">
        <f>EC_projects_original!E624</f>
        <v xml:space="preserve">ZonnepanelenDelen/ Zonnedak Straman </v>
      </c>
      <c r="G624" t="str">
        <f>EC_projects_original!G624</f>
        <v>realized</v>
      </c>
      <c r="H624">
        <f>EC_projects_original!H624</f>
        <v>2019</v>
      </c>
      <c r="I624" t="str">
        <f>EC_projects_original!I624</f>
        <v>PV</v>
      </c>
      <c r="J624" t="str">
        <f>EC_projects_original!J624</f>
        <v>rooftop</v>
      </c>
      <c r="K624" t="str">
        <f>EC_projects_original!K624</f>
        <v>participatie/ crowdfunding</v>
      </c>
      <c r="L624" t="str">
        <f>EC_projects_original!L624</f>
        <v>crowdfunding</v>
      </c>
      <c r="M624">
        <f>EC_projects_original!P624</f>
        <v>134.4</v>
      </c>
      <c r="N624">
        <f>EC_projects_original!R624</f>
        <v>0</v>
      </c>
    </row>
    <row r="625" spans="1:14" x14ac:dyDescent="0.25">
      <c r="A625" t="str">
        <f>EC_projects_original!A625</f>
        <v>Noord-Holland</v>
      </c>
      <c r="B625" t="str">
        <f>EC_projects_original!B625</f>
        <v>Noord-Holland Zuid</v>
      </c>
      <c r="C625" t="str">
        <f>EC_projects_original!C625</f>
        <v>Amsterdam</v>
      </c>
      <c r="D625" t="str" cm="1">
        <f t="array" ref="D625">_xlfn.IFNA(INDEX(municipalities!B:B, MATCH(EC_projects!C625,municipalities!C:C,0),0),"unknown")</f>
        <v>GM0363</v>
      </c>
      <c r="E625">
        <f>EC_projects_original!D625</f>
        <v>0</v>
      </c>
      <c r="F625" t="str">
        <f>EC_projects_original!E625</f>
        <v>ZonnepanelenDelen/ Zonnedak VVE Julianapark</v>
      </c>
      <c r="G625" t="str">
        <f>EC_projects_original!G625</f>
        <v>realized</v>
      </c>
      <c r="H625">
        <f>EC_projects_original!H625</f>
        <v>2016</v>
      </c>
      <c r="I625" t="str">
        <f>EC_projects_original!I625</f>
        <v>PV</v>
      </c>
      <c r="J625" t="str">
        <f>EC_projects_original!J625</f>
        <v>rooftop</v>
      </c>
      <c r="K625" t="str">
        <f>EC_projects_original!K625</f>
        <v>participatie/ crowdfunding</v>
      </c>
      <c r="L625" t="str">
        <f>EC_projects_original!L625</f>
        <v>crowdfunding</v>
      </c>
      <c r="M625">
        <f>EC_projects_original!P625</f>
        <v>22.8</v>
      </c>
      <c r="N625">
        <f>EC_projects_original!R625</f>
        <v>0</v>
      </c>
    </row>
    <row r="626" spans="1:14" x14ac:dyDescent="0.25">
      <c r="A626" t="str">
        <f>EC_projects_original!A626</f>
        <v>Noord-Holland</v>
      </c>
      <c r="B626" t="str">
        <f>EC_projects_original!B626</f>
        <v>Noord-Holland Zuid</v>
      </c>
      <c r="C626" t="str">
        <f>EC_projects_original!C626</f>
        <v>Amsterdam</v>
      </c>
      <c r="D626" t="str" cm="1">
        <f t="array" ref="D626">_xlfn.IFNA(INDEX(municipalities!B:B, MATCH(EC_projects!C626,municipalities!C:C,0),0),"unknown")</f>
        <v>GM0363</v>
      </c>
      <c r="E626">
        <f>EC_projects_original!D626</f>
        <v>0</v>
      </c>
      <c r="F626" t="str">
        <f>EC_projects_original!E626</f>
        <v>ZonnepanelenDelen/Solar Eclips</v>
      </c>
      <c r="G626" t="str">
        <f>EC_projects_original!G626</f>
        <v>realized</v>
      </c>
      <c r="H626">
        <f>EC_projects_original!H626</f>
        <v>2017</v>
      </c>
      <c r="I626" t="str">
        <f>EC_projects_original!I626</f>
        <v>PV</v>
      </c>
      <c r="J626" t="str">
        <f>EC_projects_original!J626</f>
        <v>rooftop</v>
      </c>
      <c r="K626" t="str">
        <f>EC_projects_original!K626</f>
        <v>participatie/ crowdfunding</v>
      </c>
      <c r="L626" t="str">
        <f>EC_projects_original!L626</f>
        <v>crowdfunding</v>
      </c>
      <c r="M626">
        <f>EC_projects_original!P626</f>
        <v>64.800000000000011</v>
      </c>
      <c r="N626">
        <f>EC_projects_original!R626</f>
        <v>0</v>
      </c>
    </row>
    <row r="627" spans="1:14" x14ac:dyDescent="0.25">
      <c r="A627" t="str">
        <f>EC_projects_original!A627</f>
        <v>Noord-Holland</v>
      </c>
      <c r="B627" t="str">
        <f>EC_projects_original!B627</f>
        <v>Noord-Holland Zuid</v>
      </c>
      <c r="C627" t="str">
        <f>EC_projects_original!C627</f>
        <v>Amsterdam</v>
      </c>
      <c r="D627" t="str" cm="1">
        <f t="array" ref="D627">_xlfn.IFNA(INDEX(municipalities!B:B, MATCH(EC_projects!C627,municipalities!C:C,0),0),"unknown")</f>
        <v>GM0363</v>
      </c>
      <c r="E627">
        <f>EC_projects_original!D627</f>
        <v>0</v>
      </c>
      <c r="F627" t="str">
        <f>EC_projects_original!E627</f>
        <v>Zuiderlicht/ ABSA Elzenhage</v>
      </c>
      <c r="G627" t="str">
        <f>EC_projects_original!G627</f>
        <v>realized</v>
      </c>
      <c r="H627">
        <f>EC_projects_original!H627</f>
        <v>2021</v>
      </c>
      <c r="I627" t="str">
        <f>EC_projects_original!I627</f>
        <v>PV</v>
      </c>
      <c r="J627" t="str">
        <f>EC_projects_original!J627</f>
        <v>rooftop</v>
      </c>
      <c r="K627" t="str">
        <f>EC_projects_original!K627</f>
        <v>lokale coöperatie</v>
      </c>
      <c r="L627" t="str">
        <f>EC_projects_original!L627</f>
        <v>Zuiderlicht</v>
      </c>
      <c r="M627">
        <f>EC_projects_original!P627</f>
        <v>35.36</v>
      </c>
      <c r="N627">
        <f>EC_projects_original!R627</f>
        <v>1</v>
      </c>
    </row>
    <row r="628" spans="1:14" x14ac:dyDescent="0.25">
      <c r="A628" t="str">
        <f>EC_projects_original!A628</f>
        <v>Noord-Holland</v>
      </c>
      <c r="B628" t="str">
        <f>EC_projects_original!B628</f>
        <v>Noord-Holland Zuid</v>
      </c>
      <c r="C628" t="str">
        <f>EC_projects_original!C628</f>
        <v>Amsterdam</v>
      </c>
      <c r="D628" t="str" cm="1">
        <f t="array" ref="D628">_xlfn.IFNA(INDEX(municipalities!B:B, MATCH(EC_projects!C628,municipalities!C:C,0),0),"unknown")</f>
        <v>GM0363</v>
      </c>
      <c r="E628">
        <f>EC_projects_original!D628</f>
        <v>0</v>
      </c>
      <c r="F628" t="str">
        <f>EC_projects_original!E628</f>
        <v>Zuiderlicht/ ABSA het Gein</v>
      </c>
      <c r="G628" t="str">
        <f>EC_projects_original!G628</f>
        <v>realized</v>
      </c>
      <c r="H628">
        <f>EC_projects_original!H628</f>
        <v>2018</v>
      </c>
      <c r="I628" t="str">
        <f>EC_projects_original!I628</f>
        <v>PV</v>
      </c>
      <c r="J628" t="str">
        <f>EC_projects_original!J628</f>
        <v>rooftop</v>
      </c>
      <c r="K628" t="str">
        <f>EC_projects_original!K628</f>
        <v>lokale coöperatie</v>
      </c>
      <c r="L628" t="str">
        <f>EC_projects_original!L628</f>
        <v>Zuiderlicht</v>
      </c>
      <c r="M628">
        <f>EC_projects_original!P628</f>
        <v>40.96</v>
      </c>
      <c r="N628">
        <f>EC_projects_original!R628</f>
        <v>1</v>
      </c>
    </row>
    <row r="629" spans="1:14" x14ac:dyDescent="0.25">
      <c r="A629" t="str">
        <f>EC_projects_original!A629</f>
        <v>Noord-Holland</v>
      </c>
      <c r="B629" t="str">
        <f>EC_projects_original!B629</f>
        <v>Noord-Holland Zuid</v>
      </c>
      <c r="C629" t="str">
        <f>EC_projects_original!C629</f>
        <v>Amsterdam</v>
      </c>
      <c r="D629" t="str" cm="1">
        <f t="array" ref="D629">_xlfn.IFNA(INDEX(municipalities!B:B, MATCH(EC_projects!C629,municipalities!C:C,0),0),"unknown")</f>
        <v>GM0363</v>
      </c>
      <c r="E629">
        <f>EC_projects_original!D629</f>
        <v>0</v>
      </c>
      <c r="F629" t="str">
        <f>EC_projects_original!E629</f>
        <v>Zuiderlicht/ ABSA het Podium</v>
      </c>
      <c r="G629" t="str">
        <f>EC_projects_original!G629</f>
        <v>realized</v>
      </c>
      <c r="H629">
        <f>EC_projects_original!H629</f>
        <v>2018</v>
      </c>
      <c r="I629" t="str">
        <f>EC_projects_original!I629</f>
        <v>PV</v>
      </c>
      <c r="J629" t="str">
        <f>EC_projects_original!J629</f>
        <v>rooftop</v>
      </c>
      <c r="K629" t="str">
        <f>EC_projects_original!K629</f>
        <v>lokale coöperatie</v>
      </c>
      <c r="L629" t="str">
        <f>EC_projects_original!L629</f>
        <v>Zuiderlicht</v>
      </c>
      <c r="M629">
        <f>EC_projects_original!P629</f>
        <v>41.6</v>
      </c>
      <c r="N629">
        <f>EC_projects_original!R629</f>
        <v>1</v>
      </c>
    </row>
    <row r="630" spans="1:14" x14ac:dyDescent="0.25">
      <c r="A630" t="str">
        <f>EC_projects_original!A630</f>
        <v>Noord-Holland</v>
      </c>
      <c r="B630" t="str">
        <f>EC_projects_original!B630</f>
        <v>Noord-Holland Zuid</v>
      </c>
      <c r="C630" t="str">
        <f>EC_projects_original!C630</f>
        <v>Amsterdam</v>
      </c>
      <c r="D630" t="str" cm="1">
        <f t="array" ref="D630">_xlfn.IFNA(INDEX(municipalities!B:B, MATCH(EC_projects!C630,municipalities!C:C,0),0),"unknown")</f>
        <v>GM0363</v>
      </c>
      <c r="E630">
        <f>EC_projects_original!D630</f>
        <v>0</v>
      </c>
      <c r="F630" t="str">
        <f>EC_projects_original!E630</f>
        <v>Zuiderlicht/ ABSA Zuiderzee</v>
      </c>
      <c r="G630" t="str">
        <f>EC_projects_original!G630</f>
        <v>realized</v>
      </c>
      <c r="H630">
        <f>EC_projects_original!H630</f>
        <v>2018</v>
      </c>
      <c r="I630" t="str">
        <f>EC_projects_original!I630</f>
        <v>PV</v>
      </c>
      <c r="J630" t="str">
        <f>EC_projects_original!J630</f>
        <v>rooftop</v>
      </c>
      <c r="K630" t="str">
        <f>EC_projects_original!K630</f>
        <v>lokale coöperatie</v>
      </c>
      <c r="L630" t="str">
        <f>EC_projects_original!L630</f>
        <v>Zuiderlicht</v>
      </c>
      <c r="M630">
        <f>EC_projects_original!P630</f>
        <v>72.960000000000008</v>
      </c>
      <c r="N630">
        <f>EC_projects_original!R630</f>
        <v>1</v>
      </c>
    </row>
    <row r="631" spans="1:14" x14ac:dyDescent="0.25">
      <c r="A631" t="str">
        <f>EC_projects_original!A631</f>
        <v>Noord-Holland</v>
      </c>
      <c r="B631" t="str">
        <f>EC_projects_original!B631</f>
        <v>Noord-Holland Zuid</v>
      </c>
      <c r="C631" t="str">
        <f>EC_projects_original!C631</f>
        <v>Amsterdam</v>
      </c>
      <c r="D631" t="str" cm="1">
        <f t="array" ref="D631">_xlfn.IFNA(INDEX(municipalities!B:B, MATCH(EC_projects!C631,municipalities!C:C,0),0),"unknown")</f>
        <v>GM0363</v>
      </c>
      <c r="E631">
        <f>EC_projects_original!D631</f>
        <v>0</v>
      </c>
      <c r="F631" t="str">
        <f>EC_projects_original!E631</f>
        <v>Zuiderlicht/ Apollo</v>
      </c>
      <c r="G631" t="str">
        <f>EC_projects_original!G631</f>
        <v>realized</v>
      </c>
      <c r="H631">
        <f>EC_projects_original!H631</f>
        <v>2018</v>
      </c>
      <c r="I631" t="str">
        <f>EC_projects_original!I631</f>
        <v>PV</v>
      </c>
      <c r="J631" t="str">
        <f>EC_projects_original!J631</f>
        <v>rooftop</v>
      </c>
      <c r="K631" t="str">
        <f>EC_projects_original!K631</f>
        <v>lokale coöperatie</v>
      </c>
      <c r="L631" t="str">
        <f>EC_projects_original!L631</f>
        <v>Zuiderlicht</v>
      </c>
      <c r="M631">
        <f>EC_projects_original!P631</f>
        <v>65.28</v>
      </c>
      <c r="N631">
        <f>EC_projects_original!R631</f>
        <v>1</v>
      </c>
    </row>
    <row r="632" spans="1:14" x14ac:dyDescent="0.25">
      <c r="A632" t="str">
        <f>EC_projects_original!A632</f>
        <v>Noord-Holland</v>
      </c>
      <c r="B632" t="str">
        <f>EC_projects_original!B632</f>
        <v>Noord-Holland Zuid</v>
      </c>
      <c r="C632" t="str">
        <f>EC_projects_original!C632</f>
        <v>Amsterdam</v>
      </c>
      <c r="D632" t="str" cm="1">
        <f t="array" ref="D632">_xlfn.IFNA(INDEX(municipalities!B:B, MATCH(EC_projects!C632,municipalities!C:C,0),0),"unknown")</f>
        <v>GM0363</v>
      </c>
      <c r="E632">
        <f>EC_projects_original!D632</f>
        <v>0</v>
      </c>
      <c r="F632" t="str">
        <f>EC_projects_original!E632</f>
        <v>Zuiderlicht/ ASV Arsenal</v>
      </c>
      <c r="G632" t="str">
        <f>EC_projects_original!G632</f>
        <v>realized</v>
      </c>
      <c r="H632">
        <f>EC_projects_original!H632</f>
        <v>2015</v>
      </c>
      <c r="I632" t="str">
        <f>EC_projects_original!I632</f>
        <v>PV</v>
      </c>
      <c r="J632" t="str">
        <f>EC_projects_original!J632</f>
        <v>rooftop</v>
      </c>
      <c r="K632" t="str">
        <f>EC_projects_original!K632</f>
        <v>lokale coöperatie</v>
      </c>
      <c r="L632" t="str">
        <f>EC_projects_original!L632</f>
        <v>Zuiderlicht</v>
      </c>
      <c r="M632">
        <f>EC_projects_original!P632</f>
        <v>46.28</v>
      </c>
      <c r="N632">
        <f>EC_projects_original!R632</f>
        <v>1</v>
      </c>
    </row>
    <row r="633" spans="1:14" x14ac:dyDescent="0.25">
      <c r="A633" t="str">
        <f>EC_projects_original!A633</f>
        <v>Noord-Holland</v>
      </c>
      <c r="B633" t="str">
        <f>EC_projects_original!B633</f>
        <v>Noord-Holland Zuid</v>
      </c>
      <c r="C633" t="str">
        <f>EC_projects_original!C633</f>
        <v>Amsterdam</v>
      </c>
      <c r="D633" t="str" cm="1">
        <f t="array" ref="D633">_xlfn.IFNA(INDEX(municipalities!B:B, MATCH(EC_projects!C633,municipalities!C:C,0),0),"unknown")</f>
        <v>GM0363</v>
      </c>
      <c r="E633">
        <f>EC_projects_original!D633</f>
        <v>0</v>
      </c>
      <c r="F633" t="str">
        <f>EC_projects_original!E633</f>
        <v>Zuiderlicht/ Basisschool de Dapper</v>
      </c>
      <c r="G633" t="str">
        <f>EC_projects_original!G633</f>
        <v>realized</v>
      </c>
      <c r="H633">
        <f>EC_projects_original!H633</f>
        <v>2019</v>
      </c>
      <c r="I633" t="str">
        <f>EC_projects_original!I633</f>
        <v>PV</v>
      </c>
      <c r="J633" t="str">
        <f>EC_projects_original!J633</f>
        <v>rooftop</v>
      </c>
      <c r="K633" t="str">
        <f>EC_projects_original!K633</f>
        <v>lokale coöperatie</v>
      </c>
      <c r="L633" t="str">
        <f>EC_projects_original!L633</f>
        <v>Zuiderlicht</v>
      </c>
      <c r="M633">
        <f>EC_projects_original!P633</f>
        <v>51.024999999999999</v>
      </c>
      <c r="N633">
        <f>EC_projects_original!R633</f>
        <v>1</v>
      </c>
    </row>
    <row r="634" spans="1:14" x14ac:dyDescent="0.25">
      <c r="A634" t="str">
        <f>EC_projects_original!A634</f>
        <v>Noord-Holland</v>
      </c>
      <c r="B634" t="str">
        <f>EC_projects_original!B634</f>
        <v>Noord-Holland Zuid</v>
      </c>
      <c r="C634" t="str">
        <f>EC_projects_original!C634</f>
        <v>Amsterdam</v>
      </c>
      <c r="D634" t="str" cm="1">
        <f t="array" ref="D634">_xlfn.IFNA(INDEX(municipalities!B:B, MATCH(EC_projects!C634,municipalities!C:C,0),0),"unknown")</f>
        <v>GM0363</v>
      </c>
      <c r="E634" t="str">
        <f>EC_projects_original!D634</f>
        <v>Ijburg</v>
      </c>
      <c r="F634" t="str">
        <f>EC_projects_original!E634</f>
        <v>Zuiderlicht/ Basisschool Laterna Magica</v>
      </c>
      <c r="G634" t="str">
        <f>EC_projects_original!G634</f>
        <v>realized</v>
      </c>
      <c r="H634">
        <f>EC_projects_original!H634</f>
        <v>2019</v>
      </c>
      <c r="I634" t="str">
        <f>EC_projects_original!I634</f>
        <v>PV</v>
      </c>
      <c r="J634" t="str">
        <f>EC_projects_original!J634</f>
        <v>rooftop</v>
      </c>
      <c r="K634" t="str">
        <f>EC_projects_original!K634</f>
        <v>lokale coöperatie</v>
      </c>
      <c r="L634" t="str">
        <f>EC_projects_original!L634</f>
        <v>Zuiderlicht</v>
      </c>
      <c r="M634">
        <f>EC_projects_original!P634</f>
        <v>65.960000000000008</v>
      </c>
      <c r="N634">
        <f>EC_projects_original!R634</f>
        <v>1</v>
      </c>
    </row>
    <row r="635" spans="1:14" x14ac:dyDescent="0.25">
      <c r="A635" t="str">
        <f>EC_projects_original!A635</f>
        <v>Noord-Holland</v>
      </c>
      <c r="B635" t="str">
        <f>EC_projects_original!B635</f>
        <v>Noord-Holland Zuid</v>
      </c>
      <c r="C635" t="str">
        <f>EC_projects_original!C635</f>
        <v>Amsterdam</v>
      </c>
      <c r="D635" t="str" cm="1">
        <f t="array" ref="D635">_xlfn.IFNA(INDEX(municipalities!B:B, MATCH(EC_projects!C635,municipalities!C:C,0),0),"unknown")</f>
        <v>GM0363</v>
      </c>
      <c r="E635">
        <f>EC_projects_original!D635</f>
        <v>0</v>
      </c>
      <c r="F635" t="str">
        <f>EC_projects_original!E635</f>
        <v>Zuiderlicht/ Daltonschool De Meer</v>
      </c>
      <c r="G635" t="str">
        <f>EC_projects_original!G635</f>
        <v>realized</v>
      </c>
      <c r="H635">
        <f>EC_projects_original!H635</f>
        <v>2021</v>
      </c>
      <c r="I635" t="str">
        <f>EC_projects_original!I635</f>
        <v>PV</v>
      </c>
      <c r="J635" t="str">
        <f>EC_projects_original!J635</f>
        <v>rooftop</v>
      </c>
      <c r="K635" t="str">
        <f>EC_projects_original!K635</f>
        <v>lokale coöperatie</v>
      </c>
      <c r="L635" t="str">
        <f>EC_projects_original!L635</f>
        <v>Zuiderlicht</v>
      </c>
      <c r="M635">
        <f>EC_projects_original!P635</f>
        <v>74.800000000000011</v>
      </c>
      <c r="N635">
        <f>EC_projects_original!R635</f>
        <v>1</v>
      </c>
    </row>
    <row r="636" spans="1:14" x14ac:dyDescent="0.25">
      <c r="A636" t="str">
        <f>EC_projects_original!A636</f>
        <v>Noord-Holland</v>
      </c>
      <c r="B636" t="str">
        <f>EC_projects_original!B636</f>
        <v>Noord-Holland Zuid</v>
      </c>
      <c r="C636" t="str">
        <f>EC_projects_original!C636</f>
        <v>Amsterdam</v>
      </c>
      <c r="D636" t="str" cm="1">
        <f t="array" ref="D636">_xlfn.IFNA(INDEX(municipalities!B:B, MATCH(EC_projects!C636,municipalities!C:C,0),0),"unknown")</f>
        <v>GM0363</v>
      </c>
      <c r="E636">
        <f>EC_projects_original!D636</f>
        <v>0</v>
      </c>
      <c r="F636" t="str">
        <f>EC_projects_original!E636</f>
        <v>Zuiderlicht/ Geert Groote school 2</v>
      </c>
      <c r="G636" t="str">
        <f>EC_projects_original!G636</f>
        <v>realized</v>
      </c>
      <c r="H636">
        <f>EC_projects_original!H636</f>
        <v>2019</v>
      </c>
      <c r="I636" t="str">
        <f>EC_projects_original!I636</f>
        <v>PV</v>
      </c>
      <c r="J636" t="str">
        <f>EC_projects_original!J636</f>
        <v>rooftop</v>
      </c>
      <c r="K636" t="str">
        <f>EC_projects_original!K636</f>
        <v>lokale coöperatie</v>
      </c>
      <c r="L636" t="str">
        <f>EC_projects_original!L636</f>
        <v>Zuiderlicht</v>
      </c>
      <c r="M636">
        <f>EC_projects_original!P636</f>
        <v>40.950000000000003</v>
      </c>
      <c r="N636">
        <f>EC_projects_original!R636</f>
        <v>1</v>
      </c>
    </row>
    <row r="637" spans="1:14" x14ac:dyDescent="0.25">
      <c r="A637" t="str">
        <f>EC_projects_original!A637</f>
        <v>Noord-Holland</v>
      </c>
      <c r="B637" t="str">
        <f>EC_projects_original!B637</f>
        <v>Noord-Holland Zuid</v>
      </c>
      <c r="C637" t="str">
        <f>EC_projects_original!C637</f>
        <v>Amsterdam</v>
      </c>
      <c r="D637" t="str" cm="1">
        <f t="array" ref="D637">_xlfn.IFNA(INDEX(municipalities!B:B, MATCH(EC_projects!C637,municipalities!C:C,0),0),"unknown")</f>
        <v>GM0363</v>
      </c>
      <c r="E637">
        <f>EC_projects_original!D637</f>
        <v>0</v>
      </c>
      <c r="F637" t="str">
        <f>EC_projects_original!E637</f>
        <v>Zuiderlicht/ Gemeentewerf Theemsweg</v>
      </c>
      <c r="G637" t="str">
        <f>EC_projects_original!G637</f>
        <v>realized</v>
      </c>
      <c r="H637">
        <f>EC_projects_original!H637</f>
        <v>2021</v>
      </c>
      <c r="I637" t="str">
        <f>EC_projects_original!I637</f>
        <v>PV</v>
      </c>
      <c r="J637" t="str">
        <f>EC_projects_original!J637</f>
        <v>rooftop</v>
      </c>
      <c r="K637" t="str">
        <f>EC_projects_original!K637</f>
        <v>lokale coöperatie</v>
      </c>
      <c r="L637" t="str">
        <f>EC_projects_original!L637</f>
        <v>Zuiderlicht</v>
      </c>
      <c r="M637">
        <f>EC_projects_original!P637</f>
        <v>416.84000000000003</v>
      </c>
      <c r="N637">
        <f>EC_projects_original!R637</f>
        <v>1</v>
      </c>
    </row>
    <row r="638" spans="1:14" x14ac:dyDescent="0.25">
      <c r="A638" t="str">
        <f>EC_projects_original!A638</f>
        <v>Noord-Holland</v>
      </c>
      <c r="B638" t="str">
        <f>EC_projects_original!B638</f>
        <v>Noord-Holland Zuid</v>
      </c>
      <c r="C638" t="str">
        <f>EC_projects_original!C638</f>
        <v>Amsterdam</v>
      </c>
      <c r="D638" t="str" cm="1">
        <f t="array" ref="D638">_xlfn.IFNA(INDEX(municipalities!B:B, MATCH(EC_projects!C638,municipalities!C:C,0),0),"unknown")</f>
        <v>GM0363</v>
      </c>
      <c r="E638">
        <f>EC_projects_original!D638</f>
        <v>0</v>
      </c>
      <c r="F638" t="str">
        <f>EC_projects_original!E638</f>
        <v>Zuiderlicht/ Ijburg College</v>
      </c>
      <c r="G638" t="str">
        <f>EC_projects_original!G638</f>
        <v>realized</v>
      </c>
      <c r="H638">
        <f>EC_projects_original!H638</f>
        <v>2015</v>
      </c>
      <c r="I638" t="str">
        <f>EC_projects_original!I638</f>
        <v>PV</v>
      </c>
      <c r="J638" t="str">
        <f>EC_projects_original!J638</f>
        <v>rooftop</v>
      </c>
      <c r="K638" t="str">
        <f>EC_projects_original!K638</f>
        <v>lokale coöperatie</v>
      </c>
      <c r="L638" t="str">
        <f>EC_projects_original!L638</f>
        <v>Zuiderlicht</v>
      </c>
      <c r="M638">
        <f>EC_projects_original!P638</f>
        <v>124.8</v>
      </c>
      <c r="N638">
        <f>EC_projects_original!R638</f>
        <v>1</v>
      </c>
    </row>
    <row r="639" spans="1:14" x14ac:dyDescent="0.25">
      <c r="A639" t="str">
        <f>EC_projects_original!A639</f>
        <v>Noord-Holland</v>
      </c>
      <c r="B639" t="str">
        <f>EC_projects_original!B639</f>
        <v>Noord-Holland Zuid</v>
      </c>
      <c r="C639" t="str">
        <f>EC_projects_original!C639</f>
        <v>Amsterdam</v>
      </c>
      <c r="D639" t="str" cm="1">
        <f t="array" ref="D639">_xlfn.IFNA(INDEX(municipalities!B:B, MATCH(EC_projects!C639,municipalities!C:C,0),0),"unknown")</f>
        <v>GM0363</v>
      </c>
      <c r="E639">
        <f>EC_projects_original!D639</f>
        <v>0</v>
      </c>
      <c r="F639" t="str">
        <f>EC_projects_original!E639</f>
        <v>Zuiderlicht/ Ijburgcollege 2 (incl extra panelen)</v>
      </c>
      <c r="G639" t="str">
        <f>EC_projects_original!G639</f>
        <v>realized</v>
      </c>
      <c r="H639">
        <f>EC_projects_original!H639</f>
        <v>2017</v>
      </c>
      <c r="I639" t="str">
        <f>EC_projects_original!I639</f>
        <v>PV</v>
      </c>
      <c r="J639" t="str">
        <f>EC_projects_original!J639</f>
        <v>rooftop</v>
      </c>
      <c r="K639" t="str">
        <f>EC_projects_original!K639</f>
        <v>lokale coöperatie</v>
      </c>
      <c r="L639" t="str">
        <f>EC_projects_original!L639</f>
        <v>Zuiderlicht</v>
      </c>
      <c r="M639">
        <f>EC_projects_original!P639</f>
        <v>212.3</v>
      </c>
      <c r="N639">
        <f>EC_projects_original!R639</f>
        <v>1</v>
      </c>
    </row>
    <row r="640" spans="1:14" x14ac:dyDescent="0.25">
      <c r="A640" t="str">
        <f>EC_projects_original!A640</f>
        <v>Noord-Holland</v>
      </c>
      <c r="B640" t="str">
        <f>EC_projects_original!B640</f>
        <v>Noord-Holland Zuid</v>
      </c>
      <c r="C640" t="str">
        <f>EC_projects_original!C640</f>
        <v>Amsterdam</v>
      </c>
      <c r="D640" t="str" cm="1">
        <f t="array" ref="D640">_xlfn.IFNA(INDEX(municipalities!B:B, MATCH(EC_projects!C640,municipalities!C:C,0),0),"unknown")</f>
        <v>GM0363</v>
      </c>
      <c r="E640">
        <f>EC_projects_original!D640</f>
        <v>0</v>
      </c>
      <c r="F640" t="str">
        <f>EC_projects_original!E640</f>
        <v>Zuiderlicht/ Spinoza Lyceum</v>
      </c>
      <c r="G640" t="str">
        <f>EC_projects_original!G640</f>
        <v>realized</v>
      </c>
      <c r="H640">
        <f>EC_projects_original!H640</f>
        <v>2021</v>
      </c>
      <c r="I640" t="str">
        <f>EC_projects_original!I640</f>
        <v>PV</v>
      </c>
      <c r="J640" t="str">
        <f>EC_projects_original!J640</f>
        <v>rooftop</v>
      </c>
      <c r="K640" t="str">
        <f>EC_projects_original!K640</f>
        <v>lokale coöperatie</v>
      </c>
      <c r="L640" t="str">
        <f>EC_projects_original!L640</f>
        <v>Zuiderlicht</v>
      </c>
      <c r="M640">
        <f>EC_projects_original!P640</f>
        <v>203.43</v>
      </c>
      <c r="N640">
        <f>EC_projects_original!R640</f>
        <v>1</v>
      </c>
    </row>
    <row r="641" spans="1:14" x14ac:dyDescent="0.25">
      <c r="A641" t="str">
        <f>EC_projects_original!A641</f>
        <v>Noord-Holland</v>
      </c>
      <c r="B641" t="str">
        <f>EC_projects_original!B641</f>
        <v>Noord-Holland Zuid</v>
      </c>
      <c r="C641" t="str">
        <f>EC_projects_original!C641</f>
        <v>Amsterdam</v>
      </c>
      <c r="D641" t="str" cm="1">
        <f t="array" ref="D641">_xlfn.IFNA(INDEX(municipalities!B:B, MATCH(EC_projects!C641,municipalities!C:C,0),0),"unknown")</f>
        <v>GM0363</v>
      </c>
      <c r="E641">
        <f>EC_projects_original!D641</f>
        <v>0</v>
      </c>
      <c r="F641" t="str">
        <f>EC_projects_original!E641</f>
        <v>Zuiderlicht/ tennisvereniging Joy</v>
      </c>
      <c r="G641" t="str">
        <f>EC_projects_original!G641</f>
        <v>realized</v>
      </c>
      <c r="H641">
        <f>EC_projects_original!H641</f>
        <v>2018</v>
      </c>
      <c r="I641" t="str">
        <f>EC_projects_original!I641</f>
        <v>PV</v>
      </c>
      <c r="J641" t="str">
        <f>EC_projects_original!J641</f>
        <v>rooftop</v>
      </c>
      <c r="K641" t="str">
        <f>EC_projects_original!K641</f>
        <v>lokale coöperatie</v>
      </c>
      <c r="L641" t="str">
        <f>EC_projects_original!L641</f>
        <v>Zuiderlicht</v>
      </c>
      <c r="M641">
        <f>EC_projects_original!P641</f>
        <v>10.88</v>
      </c>
      <c r="N641">
        <f>EC_projects_original!R641</f>
        <v>1</v>
      </c>
    </row>
    <row r="642" spans="1:14" x14ac:dyDescent="0.25">
      <c r="A642" t="str">
        <f>EC_projects_original!A642</f>
        <v>Noord-Holland</v>
      </c>
      <c r="B642" t="str">
        <f>EC_projects_original!B642</f>
        <v>Noord-Holland Zuid</v>
      </c>
      <c r="C642" t="str">
        <f>EC_projects_original!C642</f>
        <v>Amsterdam</v>
      </c>
      <c r="D642" t="str" cm="1">
        <f t="array" ref="D642">_xlfn.IFNA(INDEX(municipalities!B:B, MATCH(EC_projects!C642,municipalities!C:C,0),0),"unknown")</f>
        <v>GM0363</v>
      </c>
      <c r="E642">
        <f>EC_projects_original!D642</f>
        <v>0</v>
      </c>
      <c r="F642" t="str">
        <f>EC_projects_original!E642</f>
        <v>Zuiderlicht/ Zon op Meernhof</v>
      </c>
      <c r="G642" t="str">
        <f>EC_projects_original!G642</f>
        <v>realized</v>
      </c>
      <c r="H642">
        <f>EC_projects_original!H642</f>
        <v>2021</v>
      </c>
      <c r="I642" t="str">
        <f>EC_projects_original!I642</f>
        <v>PV</v>
      </c>
      <c r="J642" t="str">
        <f>EC_projects_original!J642</f>
        <v>rooftop</v>
      </c>
      <c r="K642" t="str">
        <f>EC_projects_original!K642</f>
        <v>lokale coöperatie</v>
      </c>
      <c r="L642" t="str">
        <f>EC_projects_original!L642</f>
        <v>Zuiderlicht</v>
      </c>
      <c r="M642">
        <f>EC_projects_original!P642</f>
        <v>27.84</v>
      </c>
      <c r="N642">
        <f>EC_projects_original!R642</f>
        <v>1</v>
      </c>
    </row>
    <row r="643" spans="1:14" x14ac:dyDescent="0.25">
      <c r="A643" t="str">
        <f>EC_projects_original!A643</f>
        <v>Noord-Holland</v>
      </c>
      <c r="B643" t="str">
        <f>EC_projects_original!B643</f>
        <v>Noord-Holland Zuid</v>
      </c>
      <c r="C643" t="str">
        <f>EC_projects_original!C643</f>
        <v>Amsterdam</v>
      </c>
      <c r="D643" t="str" cm="1">
        <f t="array" ref="D643">_xlfn.IFNA(INDEX(municipalities!B:B, MATCH(EC_projects!C643,municipalities!C:C,0),0),"unknown")</f>
        <v>GM0363</v>
      </c>
      <c r="E643">
        <f>EC_projects_original!D643</f>
        <v>0</v>
      </c>
      <c r="F643" t="str">
        <f>EC_projects_original!E643</f>
        <v xml:space="preserve">Zuiderlicht/ Zon op Pijnackerstraat </v>
      </c>
      <c r="G643" t="str">
        <f>EC_projects_original!G643</f>
        <v>realized</v>
      </c>
      <c r="H643">
        <f>EC_projects_original!H643</f>
        <v>2023</v>
      </c>
      <c r="I643" t="str">
        <f>EC_projects_original!I643</f>
        <v>PV</v>
      </c>
      <c r="J643" t="str">
        <f>EC_projects_original!J643</f>
        <v>rooftop</v>
      </c>
      <c r="K643" t="str">
        <f>EC_projects_original!K643</f>
        <v>lokale coöperatie</v>
      </c>
      <c r="L643" t="str">
        <f>EC_projects_original!L643</f>
        <v>Zuiderlicht</v>
      </c>
      <c r="M643">
        <f>EC_projects_original!P643</f>
        <v>25</v>
      </c>
      <c r="N643">
        <f>EC_projects_original!R643</f>
        <v>1</v>
      </c>
    </row>
    <row r="644" spans="1:14" x14ac:dyDescent="0.25">
      <c r="A644" t="str">
        <f>EC_projects_original!A644</f>
        <v>Noord-Holland</v>
      </c>
      <c r="B644" t="str">
        <f>EC_projects_original!B644</f>
        <v>Noord-Holland Zuid</v>
      </c>
      <c r="C644" t="str">
        <f>EC_projects_original!C644</f>
        <v>Amsterdam</v>
      </c>
      <c r="D644" t="str" cm="1">
        <f t="array" ref="D644">_xlfn.IFNA(INDEX(municipalities!B:B, MATCH(EC_projects!C644,municipalities!C:C,0),0),"unknown")</f>
        <v>GM0363</v>
      </c>
      <c r="E644">
        <f>EC_projects_original!D644</f>
        <v>0</v>
      </c>
      <c r="F644" t="str">
        <f>EC_projects_original!E644</f>
        <v>Zuiderlicht/ Zon op ROC op Maat West</v>
      </c>
      <c r="G644" t="str">
        <f>EC_projects_original!G644</f>
        <v>realized</v>
      </c>
      <c r="H644">
        <f>EC_projects_original!H644</f>
        <v>2022</v>
      </c>
      <c r="I644" t="str">
        <f>EC_projects_original!I644</f>
        <v>PV</v>
      </c>
      <c r="J644" t="str">
        <f>EC_projects_original!J644</f>
        <v>rooftop</v>
      </c>
      <c r="K644" t="str">
        <f>EC_projects_original!K644</f>
        <v>lokale coöperatie</v>
      </c>
      <c r="L644" t="str">
        <f>EC_projects_original!L644</f>
        <v>Zuiderlicht</v>
      </c>
      <c r="M644">
        <f>EC_projects_original!P644</f>
        <v>41.54</v>
      </c>
      <c r="N644">
        <f>EC_projects_original!R644</f>
        <v>1</v>
      </c>
    </row>
    <row r="645" spans="1:14" x14ac:dyDescent="0.25">
      <c r="A645" t="str">
        <f>EC_projects_original!A645</f>
        <v>Noord-Holland</v>
      </c>
      <c r="B645" t="str">
        <f>EC_projects_original!B645</f>
        <v>Noord-Holland Zuid</v>
      </c>
      <c r="C645" t="str">
        <f>EC_projects_original!C645</f>
        <v>Amsterdam</v>
      </c>
      <c r="D645" t="str" cm="1">
        <f t="array" ref="D645">_xlfn.IFNA(INDEX(municipalities!B:B, MATCH(EC_projects!C645,municipalities!C:C,0),0),"unknown")</f>
        <v>GM0363</v>
      </c>
      <c r="E645">
        <f>EC_projects_original!D645</f>
        <v>0</v>
      </c>
      <c r="F645" t="str">
        <f>EC_projects_original!E645</f>
        <v>Zuiderlicht/ zonnedak Dienst ICT Amsterdam (Cruqiusweg)</v>
      </c>
      <c r="G645" t="str">
        <f>EC_projects_original!G645</f>
        <v>realized</v>
      </c>
      <c r="H645">
        <f>EC_projects_original!H645</f>
        <v>2019</v>
      </c>
      <c r="I645" t="str">
        <f>EC_projects_original!I645</f>
        <v>PV</v>
      </c>
      <c r="J645" t="str">
        <f>EC_projects_original!J645</f>
        <v>rooftop</v>
      </c>
      <c r="K645" t="str">
        <f>EC_projects_original!K645</f>
        <v>lokale coöperatie</v>
      </c>
      <c r="L645" t="str">
        <f>EC_projects_original!L645</f>
        <v>Zuiderlicht</v>
      </c>
      <c r="M645">
        <f>EC_projects_original!P645</f>
        <v>31.96</v>
      </c>
      <c r="N645">
        <f>EC_projects_original!R645</f>
        <v>1</v>
      </c>
    </row>
    <row r="646" spans="1:14" x14ac:dyDescent="0.25">
      <c r="A646" t="str">
        <f>EC_projects_original!A646</f>
        <v>Noord-Holland</v>
      </c>
      <c r="B646" t="str">
        <f>EC_projects_original!B646</f>
        <v>Noord-Holland Zuid</v>
      </c>
      <c r="C646" t="str">
        <f>EC_projects_original!C646</f>
        <v>Amsterdam</v>
      </c>
      <c r="D646" t="str" cm="1">
        <f t="array" ref="D646">_xlfn.IFNA(INDEX(municipalities!B:B, MATCH(EC_projects!C646,municipalities!C:C,0),0),"unknown")</f>
        <v>GM0363</v>
      </c>
      <c r="E646">
        <f>EC_projects_original!D646</f>
        <v>0</v>
      </c>
      <c r="F646" t="str">
        <f>EC_projects_original!E646</f>
        <v>ECOstroom/ zonnepanelen De Hoop</v>
      </c>
      <c r="G646" t="str">
        <f>EC_projects_original!G646</f>
        <v>realized</v>
      </c>
      <c r="H646">
        <f>EC_projects_original!H646</f>
        <v>2017</v>
      </c>
      <c r="I646" t="str">
        <f>EC_projects_original!I646</f>
        <v>PV</v>
      </c>
      <c r="J646" t="str">
        <f>EC_projects_original!J646</f>
        <v>rooftop</v>
      </c>
      <c r="K646" t="str">
        <f>EC_projects_original!K646</f>
        <v>lokale coöperatie</v>
      </c>
      <c r="L646" t="str">
        <f>EC_projects_original!L646</f>
        <v>ECOstroom.nu</v>
      </c>
      <c r="M646">
        <f>EC_projects_original!P646</f>
        <v>36.92</v>
      </c>
      <c r="N646">
        <f>EC_projects_original!R646</f>
        <v>0</v>
      </c>
    </row>
    <row r="647" spans="1:14" x14ac:dyDescent="0.25">
      <c r="A647" t="str">
        <f>EC_projects_original!A647</f>
        <v>Noord-Holland</v>
      </c>
      <c r="B647" t="str">
        <f>EC_projects_original!B647</f>
        <v>Noord-Holland Noord</v>
      </c>
      <c r="C647" t="str">
        <f>EC_projects_original!C647</f>
        <v>Bergen (NH.)</v>
      </c>
      <c r="D647" t="str" cm="1">
        <f t="array" ref="D647">_xlfn.IFNA(INDEX(municipalities!B:B, MATCH(EC_projects!C647,municipalities!C:C,0),0),"unknown")</f>
        <v>GM0373</v>
      </c>
      <c r="E647" t="str">
        <f>EC_projects_original!D647</f>
        <v>Egmond aan den Hoef</v>
      </c>
      <c r="F647" t="str">
        <f>EC_projects_original!E647</f>
        <v>BergenEnergie/ Zonnedak Tervoort (SDE)</v>
      </c>
      <c r="G647" t="str">
        <f>EC_projects_original!G647</f>
        <v>realized</v>
      </c>
      <c r="H647">
        <f>EC_projects_original!H647</f>
        <v>2016</v>
      </c>
      <c r="I647" t="str">
        <f>EC_projects_original!I647</f>
        <v>PV</v>
      </c>
      <c r="J647" t="str">
        <f>EC_projects_original!J647</f>
        <v>rooftop</v>
      </c>
      <c r="K647" t="str">
        <f>EC_projects_original!K647</f>
        <v>lokale coöperatie</v>
      </c>
      <c r="L647" t="str">
        <f>EC_projects_original!L647</f>
        <v>BergenEnergie</v>
      </c>
      <c r="M647">
        <f>EC_projects_original!P647</f>
        <v>153.99</v>
      </c>
      <c r="N647">
        <f>EC_projects_original!R647</f>
        <v>0</v>
      </c>
    </row>
    <row r="648" spans="1:14" x14ac:dyDescent="0.25">
      <c r="A648" t="str">
        <f>EC_projects_original!A648</f>
        <v>Noord-Holland</v>
      </c>
      <c r="B648" t="str">
        <f>EC_projects_original!B648</f>
        <v>Noord-Holland Noord</v>
      </c>
      <c r="C648" t="str">
        <f>EC_projects_original!C648</f>
        <v>Bergen (NH.)</v>
      </c>
      <c r="D648" t="str" cm="1">
        <f t="array" ref="D648">_xlfn.IFNA(INDEX(municipalities!B:B, MATCH(EC_projects!C648,municipalities!C:C,0),0),"unknown")</f>
        <v>GM0373</v>
      </c>
      <c r="E648" t="str">
        <f>EC_projects_original!D648</f>
        <v>Egmond aan den Hoef</v>
      </c>
      <c r="F648" t="str">
        <f>EC_projects_original!E648</f>
        <v>BergenEnergie/ Zonnedak Van der Oord (fase 1 2015  PCR)</v>
      </c>
      <c r="G648" t="str">
        <f>EC_projects_original!G648</f>
        <v>realized</v>
      </c>
      <c r="H648">
        <f>EC_projects_original!H648</f>
        <v>2015</v>
      </c>
      <c r="I648" t="str">
        <f>EC_projects_original!I648</f>
        <v>PV</v>
      </c>
      <c r="J648" t="str">
        <f>EC_projects_original!J648</f>
        <v>rooftop</v>
      </c>
      <c r="K648" t="str">
        <f>EC_projects_original!K648</f>
        <v>lokale coöperatie</v>
      </c>
      <c r="L648" t="str">
        <f>EC_projects_original!L648</f>
        <v>BergenEnergie</v>
      </c>
      <c r="M648">
        <f>EC_projects_original!P648</f>
        <v>47.5</v>
      </c>
      <c r="N648">
        <f>EC_projects_original!R648</f>
        <v>1</v>
      </c>
    </row>
    <row r="649" spans="1:14" x14ac:dyDescent="0.25">
      <c r="A649" t="str">
        <f>EC_projects_original!A649</f>
        <v>Noord-Holland</v>
      </c>
      <c r="B649" t="str">
        <f>EC_projects_original!B649</f>
        <v>Noord-Holland Noord</v>
      </c>
      <c r="C649" t="str">
        <f>EC_projects_original!C649</f>
        <v>Bergen (NH.)</v>
      </c>
      <c r="D649" t="str" cm="1">
        <f t="array" ref="D649">_xlfn.IFNA(INDEX(municipalities!B:B, MATCH(EC_projects!C649,municipalities!C:C,0),0),"unknown")</f>
        <v>GM0373</v>
      </c>
      <c r="E649" t="str">
        <f>EC_projects_original!D649</f>
        <v>Egmond aan den Hoef</v>
      </c>
      <c r="F649" t="str">
        <f>EC_projects_original!E649</f>
        <v>BergenEnergie/ Zonnedak Van der Oord (fase 2  2016 PCR)</v>
      </c>
      <c r="G649" t="str">
        <f>EC_projects_original!G649</f>
        <v>realized</v>
      </c>
      <c r="H649">
        <f>EC_projects_original!H649</f>
        <v>2016</v>
      </c>
      <c r="I649" t="str">
        <f>EC_projects_original!I649</f>
        <v>PV</v>
      </c>
      <c r="J649" t="str">
        <f>EC_projects_original!J649</f>
        <v>rooftop</v>
      </c>
      <c r="K649" t="str">
        <f>EC_projects_original!K649</f>
        <v>lokale coöperatie</v>
      </c>
      <c r="L649" t="str">
        <f>EC_projects_original!L649</f>
        <v>BergenEnergie</v>
      </c>
      <c r="M649">
        <f>EC_projects_original!P649</f>
        <v>30</v>
      </c>
      <c r="N649">
        <f>EC_projects_original!R649</f>
        <v>1</v>
      </c>
    </row>
    <row r="650" spans="1:14" x14ac:dyDescent="0.25">
      <c r="A650" t="str">
        <f>EC_projects_original!A650</f>
        <v>Noord-Holland</v>
      </c>
      <c r="B650" t="str">
        <f>EC_projects_original!B650</f>
        <v>Noord-Holland Noord</v>
      </c>
      <c r="C650" t="str">
        <f>EC_projects_original!C650</f>
        <v>Beverwijk</v>
      </c>
      <c r="D650" t="str" cm="1">
        <f t="array" ref="D650">_xlfn.IFNA(INDEX(municipalities!B:B, MATCH(EC_projects!C650,municipalities!C:C,0),0),"unknown")</f>
        <v>GM0375</v>
      </c>
      <c r="E650" t="str">
        <f>EC_projects_original!D650</f>
        <v>Wijk aan Zee</v>
      </c>
      <c r="F650" t="str">
        <f>EC_projects_original!E650</f>
        <v>NHEC/ dorpshuis Moriaan</v>
      </c>
      <c r="G650" t="str">
        <f>EC_projects_original!G650</f>
        <v>realized</v>
      </c>
      <c r="H650">
        <f>EC_projects_original!H650</f>
        <v>2016</v>
      </c>
      <c r="I650" t="str">
        <f>EC_projects_original!I650</f>
        <v>PV</v>
      </c>
      <c r="J650" t="str">
        <f>EC_projects_original!J650</f>
        <v>rooftop</v>
      </c>
      <c r="K650" t="str">
        <f>EC_projects_original!K650</f>
        <v>lokale coöperatie</v>
      </c>
      <c r="L650" t="str">
        <f>EC_projects_original!L650</f>
        <v>NHEC</v>
      </c>
      <c r="M650">
        <f>EC_projects_original!P650</f>
        <v>87.5</v>
      </c>
      <c r="N650">
        <f>EC_projects_original!R650</f>
        <v>1</v>
      </c>
    </row>
    <row r="651" spans="1:14" x14ac:dyDescent="0.25">
      <c r="A651" t="str">
        <f>EC_projects_original!A651</f>
        <v>Noord-Holland</v>
      </c>
      <c r="B651" t="str">
        <f>EC_projects_original!B651</f>
        <v>Noord-Holland Noord</v>
      </c>
      <c r="C651" t="str">
        <f>EC_projects_original!C651</f>
        <v>Castricum</v>
      </c>
      <c r="D651" t="str" cm="1">
        <f t="array" ref="D651">_xlfn.IFNA(INDEX(municipalities!B:B, MATCH(EC_projects!C651,municipalities!C:C,0),0),"unknown")</f>
        <v>GM0383</v>
      </c>
      <c r="E651" t="str">
        <f>EC_projects_original!D651</f>
        <v>Akersloot</v>
      </c>
      <c r="F651" t="str">
        <f>EC_projects_original!E651</f>
        <v>Calorie/ Zon op Akersloot</v>
      </c>
      <c r="G651" t="str">
        <f>EC_projects_original!G651</f>
        <v>realized</v>
      </c>
      <c r="H651">
        <f>EC_projects_original!H651</f>
        <v>2015</v>
      </c>
      <c r="I651" t="str">
        <f>EC_projects_original!I651</f>
        <v>PV</v>
      </c>
      <c r="J651" t="str">
        <f>EC_projects_original!J651</f>
        <v>rooftop</v>
      </c>
      <c r="K651" t="str">
        <f>EC_projects_original!K651</f>
        <v>lokale coöperatie</v>
      </c>
      <c r="L651" t="str">
        <f>EC_projects_original!L651</f>
        <v>CALorie</v>
      </c>
      <c r="M651">
        <f>EC_projects_original!P651</f>
        <v>16.899999999999999</v>
      </c>
      <c r="N651">
        <f>EC_projects_original!R651</f>
        <v>1</v>
      </c>
    </row>
    <row r="652" spans="1:14" x14ac:dyDescent="0.25">
      <c r="A652" t="str">
        <f>EC_projects_original!A652</f>
        <v>Noord-Holland</v>
      </c>
      <c r="B652" t="str">
        <f>EC_projects_original!B652</f>
        <v>Noord-Holland Noord</v>
      </c>
      <c r="C652" t="str">
        <f>EC_projects_original!C652</f>
        <v>Castricum</v>
      </c>
      <c r="D652" t="str" cm="1">
        <f t="array" ref="D652">_xlfn.IFNA(INDEX(municipalities!B:B, MATCH(EC_projects!C652,municipalities!C:C,0),0),"unknown")</f>
        <v>GM0383</v>
      </c>
      <c r="E652">
        <f>EC_projects_original!D652</f>
        <v>0</v>
      </c>
      <c r="F652" t="str">
        <f>EC_projects_original!E652</f>
        <v>Calorie/ Zon op Castricummerwerf Aad de Wit Verhuizingen</v>
      </c>
      <c r="G652" t="str">
        <f>EC_projects_original!G652</f>
        <v>realized</v>
      </c>
      <c r="H652">
        <f>EC_projects_original!H652</f>
        <v>2022</v>
      </c>
      <c r="I652" t="str">
        <f>EC_projects_original!I652</f>
        <v>PV</v>
      </c>
      <c r="J652" t="str">
        <f>EC_projects_original!J652</f>
        <v>rooftop</v>
      </c>
      <c r="K652" t="str">
        <f>EC_projects_original!K652</f>
        <v>lokale coöperatie</v>
      </c>
      <c r="L652" t="str">
        <f>EC_projects_original!L652</f>
        <v>CALorie</v>
      </c>
      <c r="M652">
        <f>EC_projects_original!P652</f>
        <v>162</v>
      </c>
      <c r="N652">
        <f>EC_projects_original!R652</f>
        <v>1</v>
      </c>
    </row>
    <row r="653" spans="1:14" x14ac:dyDescent="0.25">
      <c r="A653" t="str">
        <f>EC_projects_original!A653</f>
        <v>Noord-Holland</v>
      </c>
      <c r="B653" t="str">
        <f>EC_projects_original!B653</f>
        <v>Noord-Holland Noord</v>
      </c>
      <c r="C653" t="str">
        <f>EC_projects_original!C653</f>
        <v>Castricum</v>
      </c>
      <c r="D653" t="str" cm="1">
        <f t="array" ref="D653">_xlfn.IFNA(INDEX(municipalities!B:B, MATCH(EC_projects!C653,municipalities!C:C,0),0),"unknown")</f>
        <v>GM0383</v>
      </c>
      <c r="E653">
        <f>EC_projects_original!D653</f>
        <v>0</v>
      </c>
      <c r="F653" t="str">
        <f>EC_projects_original!E653</f>
        <v>Calorie/ Zon op Schulpstet</v>
      </c>
      <c r="G653" t="str">
        <f>EC_projects_original!G653</f>
        <v>realized</v>
      </c>
      <c r="H653">
        <f>EC_projects_original!H653</f>
        <v>2013</v>
      </c>
      <c r="I653" t="str">
        <f>EC_projects_original!I653</f>
        <v>PV</v>
      </c>
      <c r="J653" t="str">
        <f>EC_projects_original!J653</f>
        <v>rooftop</v>
      </c>
      <c r="K653" t="str">
        <f>EC_projects_original!K653</f>
        <v>lokale coöperatie</v>
      </c>
      <c r="L653" t="str">
        <f>EC_projects_original!L653</f>
        <v>CALorie</v>
      </c>
      <c r="M653">
        <f>EC_projects_original!P653</f>
        <v>28.5</v>
      </c>
      <c r="N653">
        <f>EC_projects_original!R653</f>
        <v>1</v>
      </c>
    </row>
    <row r="654" spans="1:14" x14ac:dyDescent="0.25">
      <c r="A654" t="str">
        <f>EC_projects_original!A654</f>
        <v>Noord-Holland</v>
      </c>
      <c r="B654" t="str">
        <f>EC_projects_original!B654</f>
        <v>Noord-Holland Noord</v>
      </c>
      <c r="C654" t="str">
        <f>EC_projects_original!C654</f>
        <v>Den Helder</v>
      </c>
      <c r="D654" t="str" cm="1">
        <f t="array" ref="D654">_xlfn.IFNA(INDEX(municipalities!B:B, MATCH(EC_projects!C654,municipalities!C:C,0),0),"unknown")</f>
        <v>GM0400</v>
      </c>
      <c r="E654" t="str">
        <f>EC_projects_original!D654</f>
        <v>Den Helder</v>
      </c>
      <c r="F654" t="str">
        <f>EC_projects_original!E654</f>
        <v>HCWCEendragt/ zonnedak Odensehuis</v>
      </c>
      <c r="G654" t="str">
        <f>EC_projects_original!G654</f>
        <v>realized</v>
      </c>
      <c r="H654">
        <f>EC_projects_original!H654</f>
        <v>2023</v>
      </c>
      <c r="I654" t="str">
        <f>EC_projects_original!I654</f>
        <v>PV</v>
      </c>
      <c r="J654" t="str">
        <f>EC_projects_original!J654</f>
        <v>rooftop</v>
      </c>
      <c r="K654" t="str">
        <f>EC_projects_original!K654</f>
        <v>lokale coöperatie</v>
      </c>
      <c r="L654" t="str">
        <f>EC_projects_original!L654</f>
        <v>HCWC De Eendragt</v>
      </c>
      <c r="M654">
        <f>EC_projects_original!P654</f>
        <v>4.92</v>
      </c>
      <c r="N654">
        <f>EC_projects_original!R654</f>
        <v>1</v>
      </c>
    </row>
    <row r="655" spans="1:14" x14ac:dyDescent="0.25">
      <c r="A655" t="str">
        <f>EC_projects_original!A655</f>
        <v>Noord-Holland</v>
      </c>
      <c r="B655" t="str">
        <f>EC_projects_original!B655</f>
        <v>Noord-Holland Noord</v>
      </c>
      <c r="C655" t="str">
        <f>EC_projects_original!C655</f>
        <v>Den Helder</v>
      </c>
      <c r="D655" t="str" cm="1">
        <f t="array" ref="D655">_xlfn.IFNA(INDEX(municipalities!B:B, MATCH(EC_projects!C655,municipalities!C:C,0),0),"unknown")</f>
        <v>GM0400</v>
      </c>
      <c r="E655">
        <f>EC_projects_original!D655</f>
        <v>0</v>
      </c>
      <c r="F655" t="str">
        <f>EC_projects_original!E655</f>
        <v>HCWCEendragt/ zonnedaken buurthuizen</v>
      </c>
      <c r="G655" t="str">
        <f>EC_projects_original!G655</f>
        <v>realized</v>
      </c>
      <c r="H655">
        <f>EC_projects_original!H655</f>
        <v>2022</v>
      </c>
      <c r="I655" t="str">
        <f>EC_projects_original!I655</f>
        <v>PV</v>
      </c>
      <c r="J655" t="str">
        <f>EC_projects_original!J655</f>
        <v>rooftop</v>
      </c>
      <c r="K655" t="str">
        <f>EC_projects_original!K655</f>
        <v>lokale coöperatie</v>
      </c>
      <c r="L655" t="str">
        <f>EC_projects_original!L655</f>
        <v>HCWC De Eendragt</v>
      </c>
      <c r="M655">
        <f>EC_projects_original!P655</f>
        <v>37.5</v>
      </c>
      <c r="N655">
        <f>EC_projects_original!R655</f>
        <v>1</v>
      </c>
    </row>
    <row r="656" spans="1:14" x14ac:dyDescent="0.25">
      <c r="A656" t="str">
        <f>EC_projects_original!A656</f>
        <v>Noord-Holland</v>
      </c>
      <c r="B656" t="str">
        <f>EC_projects_original!B656</f>
        <v>Noord-Holland Noord</v>
      </c>
      <c r="C656" t="str">
        <f>EC_projects_original!C656</f>
        <v>Den Helder</v>
      </c>
      <c r="D656" t="str" cm="1">
        <f t="array" ref="D656">_xlfn.IFNA(INDEX(municipalities!B:B, MATCH(EC_projects!C656,municipalities!C:C,0),0),"unknown")</f>
        <v>GM0400</v>
      </c>
      <c r="E656">
        <f>EC_projects_original!D656</f>
        <v>0</v>
      </c>
      <c r="F656" t="str">
        <f>EC_projects_original!E656</f>
        <v>HCWCEendragt/ zonnedaken buurthuizen (gerealiseerd)</v>
      </c>
      <c r="G656" t="str">
        <f>EC_projects_original!G656</f>
        <v>realized</v>
      </c>
      <c r="H656">
        <f>EC_projects_original!H656</f>
        <v>2020</v>
      </c>
      <c r="I656" t="str">
        <f>EC_projects_original!I656</f>
        <v>PV</v>
      </c>
      <c r="J656" t="str">
        <f>EC_projects_original!J656</f>
        <v>rooftop</v>
      </c>
      <c r="K656" t="str">
        <f>EC_projects_original!K656</f>
        <v>lokale coöperatie</v>
      </c>
      <c r="L656" t="str">
        <f>EC_projects_original!L656</f>
        <v>HCWC De Eendragt</v>
      </c>
      <c r="M656">
        <f>EC_projects_original!P656</f>
        <v>64.86</v>
      </c>
      <c r="N656">
        <f>EC_projects_original!R656</f>
        <v>1</v>
      </c>
    </row>
    <row r="657" spans="1:14" x14ac:dyDescent="0.25">
      <c r="A657" t="str">
        <f>EC_projects_original!A657</f>
        <v>Noord-Holland</v>
      </c>
      <c r="B657" t="str">
        <f>EC_projects_original!B657</f>
        <v>Noord-Holland Zuid</v>
      </c>
      <c r="C657" t="str">
        <f>EC_projects_original!C657</f>
        <v>Diemen</v>
      </c>
      <c r="D657" t="str" cm="1">
        <f t="array" ref="D657">_xlfn.IFNA(INDEX(municipalities!B:B, MATCH(EC_projects!C657,municipalities!C:C,0),0),"unknown")</f>
        <v>GM0384</v>
      </c>
      <c r="E657">
        <f>EC_projects_original!D657</f>
        <v>0</v>
      </c>
      <c r="F657" t="str">
        <f>EC_projects_original!E657</f>
        <v xml:space="preserve">ECOstroom/ Diemen Ecostroom/ zonnedak Diemen 1 </v>
      </c>
      <c r="G657" t="str">
        <f>EC_projects_original!G657</f>
        <v>realized</v>
      </c>
      <c r="H657">
        <f>EC_projects_original!H657</f>
        <v>2019</v>
      </c>
      <c r="I657" t="str">
        <f>EC_projects_original!I657</f>
        <v>PV</v>
      </c>
      <c r="J657" t="str">
        <f>EC_projects_original!J657</f>
        <v>rooftop</v>
      </c>
      <c r="K657" t="str">
        <f>EC_projects_original!K657</f>
        <v>lokale coöperatie</v>
      </c>
      <c r="L657" t="str">
        <f>EC_projects_original!L657</f>
        <v>ECOstroom.nu</v>
      </c>
      <c r="M657">
        <f>EC_projects_original!P657</f>
        <v>74</v>
      </c>
      <c r="N657">
        <f>EC_projects_original!R657</f>
        <v>1</v>
      </c>
    </row>
    <row r="658" spans="1:14" x14ac:dyDescent="0.25">
      <c r="A658" t="str">
        <f>EC_projects_original!A658</f>
        <v>Noord-Holland</v>
      </c>
      <c r="B658" t="str">
        <f>EC_projects_original!B658</f>
        <v>Noord-Holland Zuid</v>
      </c>
      <c r="C658" t="str">
        <f>EC_projects_original!C658</f>
        <v>Diemen</v>
      </c>
      <c r="D658" t="str" cm="1">
        <f t="array" ref="D658">_xlfn.IFNA(INDEX(municipalities!B:B, MATCH(EC_projects!C658,municipalities!C:C,0),0),"unknown")</f>
        <v>GM0384</v>
      </c>
      <c r="E658">
        <f>EC_projects_original!D658</f>
        <v>0</v>
      </c>
      <c r="F658" t="str">
        <f>EC_projects_original!E658</f>
        <v xml:space="preserve">ECOstroom/ Diemen Ecostroom/ zonnedak Diemen 2 </v>
      </c>
      <c r="G658" t="str">
        <f>EC_projects_original!G658</f>
        <v>realized</v>
      </c>
      <c r="H658">
        <f>EC_projects_original!H658</f>
        <v>2019</v>
      </c>
      <c r="I658" t="str">
        <f>EC_projects_original!I658</f>
        <v>PV</v>
      </c>
      <c r="J658" t="str">
        <f>EC_projects_original!J658</f>
        <v>rooftop</v>
      </c>
      <c r="K658" t="str">
        <f>EC_projects_original!K658</f>
        <v>lokale coöperatie</v>
      </c>
      <c r="L658" t="str">
        <f>EC_projects_original!L658</f>
        <v>ECOstroom.nu</v>
      </c>
      <c r="M658">
        <f>EC_projects_original!P658</f>
        <v>72</v>
      </c>
      <c r="N658">
        <f>EC_projects_original!R658</f>
        <v>1</v>
      </c>
    </row>
    <row r="659" spans="1:14" x14ac:dyDescent="0.25">
      <c r="A659" t="str">
        <f>EC_projects_original!A659</f>
        <v>Noord-Holland</v>
      </c>
      <c r="B659" t="str">
        <f>EC_projects_original!B659</f>
        <v>Noord-Holland Noord</v>
      </c>
      <c r="C659" t="str">
        <f>EC_projects_original!C659</f>
        <v>Drechterland</v>
      </c>
      <c r="D659" t="str" cm="1">
        <f t="array" ref="D659">_xlfn.IFNA(INDEX(municipalities!B:B, MATCH(EC_projects!C659,municipalities!C:C,0),0),"unknown")</f>
        <v>GM0498</v>
      </c>
      <c r="E659" t="str">
        <f>EC_projects_original!D659</f>
        <v>Hem</v>
      </c>
      <c r="F659" t="str">
        <f>EC_projects_original!E659</f>
        <v xml:space="preserve">Zonnecoöperatie West-Friesland/ brandweerkazerne Hem </v>
      </c>
      <c r="G659" t="str">
        <f>EC_projects_original!G659</f>
        <v>realized</v>
      </c>
      <c r="H659">
        <f>EC_projects_original!H659</f>
        <v>2019</v>
      </c>
      <c r="I659" t="str">
        <f>EC_projects_original!I659</f>
        <v>PV</v>
      </c>
      <c r="J659" t="str">
        <f>EC_projects_original!J659</f>
        <v>rooftop</v>
      </c>
      <c r="K659" t="str">
        <f>EC_projects_original!K659</f>
        <v>lokale coöperatie</v>
      </c>
      <c r="L659" t="str">
        <f>EC_projects_original!L659</f>
        <v>Zonnecoöperatie West Friesland</v>
      </c>
      <c r="M659">
        <f>EC_projects_original!P659</f>
        <v>23.56</v>
      </c>
      <c r="N659">
        <f>EC_projects_original!R659</f>
        <v>1</v>
      </c>
    </row>
    <row r="660" spans="1:14" x14ac:dyDescent="0.25">
      <c r="A660" t="str">
        <f>EC_projects_original!A660</f>
        <v>Noord-Holland</v>
      </c>
      <c r="B660" t="str">
        <f>EC_projects_original!B660</f>
        <v>Noord-Holland Noord</v>
      </c>
      <c r="C660" t="str">
        <f>EC_projects_original!C660</f>
        <v>Drechterland</v>
      </c>
      <c r="D660" t="str" cm="1">
        <f t="array" ref="D660">_xlfn.IFNA(INDEX(municipalities!B:B, MATCH(EC_projects!C660,municipalities!C:C,0),0),"unknown")</f>
        <v>GM0498</v>
      </c>
      <c r="E660" t="str">
        <f>EC_projects_original!D660</f>
        <v>Hoogkarspel</v>
      </c>
      <c r="F660" t="str">
        <f>EC_projects_original!E660</f>
        <v>Zonnecoöperatie West-Friesland/ Zonnedak De Kreekrand (VvE)</v>
      </c>
      <c r="G660" t="str">
        <f>EC_projects_original!G660</f>
        <v>realized</v>
      </c>
      <c r="H660">
        <f>EC_projects_original!H660</f>
        <v>2023</v>
      </c>
      <c r="I660" t="str">
        <f>EC_projects_original!I660</f>
        <v>PV</v>
      </c>
      <c r="J660" t="str">
        <f>EC_projects_original!J660</f>
        <v>rooftop</v>
      </c>
      <c r="K660" t="str">
        <f>EC_projects_original!K660</f>
        <v>lokale coöperatie</v>
      </c>
      <c r="L660" t="str">
        <f>EC_projects_original!L660</f>
        <v>Zonnecoöperatie WestFriesland</v>
      </c>
      <c r="M660">
        <f>EC_projects_original!P660</f>
        <v>55</v>
      </c>
      <c r="N660">
        <f>EC_projects_original!R660</f>
        <v>1</v>
      </c>
    </row>
    <row r="661" spans="1:14" x14ac:dyDescent="0.25">
      <c r="A661" t="str">
        <f>EC_projects_original!A661</f>
        <v>Noord-Holland</v>
      </c>
      <c r="B661" t="str">
        <f>EC_projects_original!B661</f>
        <v>Noord-Holland Noord</v>
      </c>
      <c r="C661" t="str">
        <f>EC_projects_original!C661</f>
        <v>Edam-Volendam</v>
      </c>
      <c r="D661" t="str" cm="1">
        <f t="array" ref="D661">_xlfn.IFNA(INDEX(municipalities!B:B, MATCH(EC_projects!C661,municipalities!C:C,0),0),"unknown")</f>
        <v>GM0385</v>
      </c>
      <c r="E661" t="str">
        <f>EC_projects_original!D661</f>
        <v>Volendam</v>
      </c>
      <c r="F661" t="str">
        <f>EC_projects_original!E661</f>
        <v>ZonnepanelenDelen/ Zonnedak Volendam</v>
      </c>
      <c r="G661" t="str">
        <f>EC_projects_original!G661</f>
        <v>realized</v>
      </c>
      <c r="H661">
        <f>EC_projects_original!H661</f>
        <v>2016</v>
      </c>
      <c r="I661" t="str">
        <f>EC_projects_original!I661</f>
        <v>PV</v>
      </c>
      <c r="J661" t="str">
        <f>EC_projects_original!J661</f>
        <v>rooftop</v>
      </c>
      <c r="K661" t="str">
        <f>EC_projects_original!K661</f>
        <v>participatie/ crowdfunding</v>
      </c>
      <c r="L661" t="str">
        <f>EC_projects_original!L661</f>
        <v>crowdfunding</v>
      </c>
      <c r="M661">
        <f>EC_projects_original!P661</f>
        <v>264.75</v>
      </c>
      <c r="N661">
        <f>EC_projects_original!R661</f>
        <v>0</v>
      </c>
    </row>
    <row r="662" spans="1:14" x14ac:dyDescent="0.25">
      <c r="A662" t="str">
        <f>EC_projects_original!A662</f>
        <v>Noord-Holland</v>
      </c>
      <c r="B662" t="str">
        <f>EC_projects_original!B662</f>
        <v>Noord-Holland Zuid</v>
      </c>
      <c r="C662" t="str">
        <f>EC_projects_original!C662</f>
        <v>Edam-Volendam</v>
      </c>
      <c r="D662" t="str" cm="1">
        <f t="array" ref="D662">_xlfn.IFNA(INDEX(municipalities!B:B, MATCH(EC_projects!C662,municipalities!C:C,0),0),"unknown")</f>
        <v>GM0385</v>
      </c>
      <c r="E662" t="str">
        <f>EC_projects_original!D662</f>
        <v>Katwoude</v>
      </c>
      <c r="F662" t="str">
        <f>EC_projects_original!E662</f>
        <v>Zon op Edam-Volendam/ Katwoude Willig</v>
      </c>
      <c r="G662" t="str">
        <f>EC_projects_original!G662</f>
        <v>realized</v>
      </c>
      <c r="H662">
        <f>EC_projects_original!H662</f>
        <v>2019</v>
      </c>
      <c r="I662" t="str">
        <f>EC_projects_original!I662</f>
        <v>PV</v>
      </c>
      <c r="J662" t="str">
        <f>EC_projects_original!J662</f>
        <v>rooftop</v>
      </c>
      <c r="K662" t="str">
        <f>EC_projects_original!K662</f>
        <v>productiecoöperatie/ bewonersinitiatief</v>
      </c>
      <c r="L662" t="str">
        <f>EC_projects_original!L662</f>
        <v>Zon op Edam-Volendam</v>
      </c>
      <c r="M662">
        <f>EC_projects_original!P662</f>
        <v>89.600000000000009</v>
      </c>
      <c r="N662">
        <f>EC_projects_original!R662</f>
        <v>1</v>
      </c>
    </row>
    <row r="663" spans="1:14" x14ac:dyDescent="0.25">
      <c r="A663" t="str">
        <f>EC_projects_original!A663</f>
        <v>Noord-Holland</v>
      </c>
      <c r="B663" t="str">
        <f>EC_projects_original!B663</f>
        <v>Noord-Holland Zuid</v>
      </c>
      <c r="C663" t="str">
        <f>EC_projects_original!C663</f>
        <v>Edam-Volendam</v>
      </c>
      <c r="D663" t="str" cm="1">
        <f t="array" ref="D663">_xlfn.IFNA(INDEX(municipalities!B:B, MATCH(EC_projects!C663,municipalities!C:C,0),0),"unknown")</f>
        <v>GM0385</v>
      </c>
      <c r="E663" t="str">
        <f>EC_projects_original!D663</f>
        <v>Edam</v>
      </c>
      <c r="F663" t="str">
        <f>EC_projects_original!E663</f>
        <v xml:space="preserve">Zon op Edam-Volendam/ Zeevanghoeve </v>
      </c>
      <c r="G663" t="str">
        <f>EC_projects_original!G663</f>
        <v>realized</v>
      </c>
      <c r="H663">
        <f>EC_projects_original!H663</f>
        <v>2020</v>
      </c>
      <c r="I663" t="str">
        <f>EC_projects_original!I663</f>
        <v>PV</v>
      </c>
      <c r="J663" t="str">
        <f>EC_projects_original!J663</f>
        <v>rooftop</v>
      </c>
      <c r="K663" t="str">
        <f>EC_projects_original!K663</f>
        <v>productiecoöperatie/ bewonersinitiatief</v>
      </c>
      <c r="L663" t="str">
        <f>EC_projects_original!L663</f>
        <v>Zon op Edam-Volendam</v>
      </c>
      <c r="M663">
        <f>EC_projects_original!P663</f>
        <v>84</v>
      </c>
      <c r="N663">
        <f>EC_projects_original!R663</f>
        <v>1</v>
      </c>
    </row>
    <row r="664" spans="1:14" x14ac:dyDescent="0.25">
      <c r="A664" t="str">
        <f>EC_projects_original!A664</f>
        <v>Noord-Holland</v>
      </c>
      <c r="B664" t="str">
        <f>EC_projects_original!B664</f>
        <v>Noord-Holland Noord</v>
      </c>
      <c r="C664" t="str">
        <f>EC_projects_original!C664</f>
        <v>Enkhuizen</v>
      </c>
      <c r="D664" t="str" cm="1">
        <f t="array" ref="D664">_xlfn.IFNA(INDEX(municipalities!B:B, MATCH(EC_projects!C664,municipalities!C:C,0),0),"unknown")</f>
        <v>GM0388</v>
      </c>
      <c r="E664" t="str">
        <f>EC_projects_original!D664</f>
        <v>Zonnecoöperatie</v>
      </c>
      <c r="F664" t="str">
        <f>EC_projects_original!E664</f>
        <v>Zonnecoöperatie West-Friesland/ brandweerkazerne Enkhuizen</v>
      </c>
      <c r="G664" t="str">
        <f>EC_projects_original!G664</f>
        <v>realized</v>
      </c>
      <c r="H664">
        <f>EC_projects_original!H664</f>
        <v>2016</v>
      </c>
      <c r="I664" t="str">
        <f>EC_projects_original!I664</f>
        <v>PV</v>
      </c>
      <c r="J664" t="str">
        <f>EC_projects_original!J664</f>
        <v>rooftop</v>
      </c>
      <c r="K664" t="str">
        <f>EC_projects_original!K664</f>
        <v>lokale coöperatie</v>
      </c>
      <c r="L664" t="str">
        <f>EC_projects_original!L664</f>
        <v>Zonnecoöperatie WestFriesland</v>
      </c>
      <c r="M664">
        <f>EC_projects_original!P664</f>
        <v>21.84</v>
      </c>
      <c r="N664">
        <f>EC_projects_original!R664</f>
        <v>1</v>
      </c>
    </row>
    <row r="665" spans="1:14" x14ac:dyDescent="0.25">
      <c r="A665" t="str">
        <f>EC_projects_original!A665</f>
        <v>Noord-Holland</v>
      </c>
      <c r="B665" t="str">
        <f>EC_projects_original!B665</f>
        <v>Noord-Holland Zuid</v>
      </c>
      <c r="C665" t="str">
        <f>EC_projects_original!C665</f>
        <v>Gooise Meren</v>
      </c>
      <c r="D665" t="str" cm="1">
        <f t="array" ref="D665">_xlfn.IFNA(INDEX(municipalities!B:B, MATCH(EC_projects!C665,municipalities!C:C,0),0),"unknown")</f>
        <v>GM1942</v>
      </c>
      <c r="E665" t="str">
        <f>EC_projects_original!D665</f>
        <v>Bussum</v>
      </c>
      <c r="F665" t="str">
        <f>EC_projects_original!E665</f>
        <v>WattNu/ zonnecentrale gemeentehuis Bussum (fase 1)</v>
      </c>
      <c r="G665" t="str">
        <f>EC_projects_original!G665</f>
        <v>realized</v>
      </c>
      <c r="H665">
        <f>EC_projects_original!H665</f>
        <v>2014</v>
      </c>
      <c r="I665" t="str">
        <f>EC_projects_original!I665</f>
        <v>PV</v>
      </c>
      <c r="J665" t="str">
        <f>EC_projects_original!J665</f>
        <v>rooftop</v>
      </c>
      <c r="K665" t="str">
        <f>EC_projects_original!K665</f>
        <v>lokale coöperatie</v>
      </c>
      <c r="L665" t="str">
        <f>EC_projects_original!L665</f>
        <v>WattNu</v>
      </c>
      <c r="M665">
        <f>EC_projects_original!P665</f>
        <v>13</v>
      </c>
      <c r="N665">
        <f>EC_projects_original!R665</f>
        <v>1</v>
      </c>
    </row>
    <row r="666" spans="1:14" x14ac:dyDescent="0.25">
      <c r="A666" t="str">
        <f>EC_projects_original!A666</f>
        <v>Noord-Holland</v>
      </c>
      <c r="B666" t="str">
        <f>EC_projects_original!B666</f>
        <v>Noord-Holland Zuid</v>
      </c>
      <c r="C666" t="str">
        <f>EC_projects_original!C666</f>
        <v>Gooise Meren</v>
      </c>
      <c r="D666" t="str" cm="1">
        <f t="array" ref="D666">_xlfn.IFNA(INDEX(municipalities!B:B, MATCH(EC_projects!C666,municipalities!C:C,0),0),"unknown")</f>
        <v>GM1942</v>
      </c>
      <c r="E666" t="str">
        <f>EC_projects_original!D666</f>
        <v>Bussum</v>
      </c>
      <c r="F666" t="str">
        <f>EC_projects_original!E666</f>
        <v>WattNu/ zonnecentrale gemeentehuis Bussum (fase 2)</v>
      </c>
      <c r="G666" t="str">
        <f>EC_projects_original!G666</f>
        <v>realized</v>
      </c>
      <c r="H666">
        <f>EC_projects_original!H666</f>
        <v>2015</v>
      </c>
      <c r="I666" t="str">
        <f>EC_projects_original!I666</f>
        <v>PV</v>
      </c>
      <c r="J666" t="str">
        <f>EC_projects_original!J666</f>
        <v>rooftop</v>
      </c>
      <c r="K666" t="str">
        <f>EC_projects_original!K666</f>
        <v>lokale coöperatie</v>
      </c>
      <c r="L666" t="str">
        <f>EC_projects_original!L666</f>
        <v>WattNu</v>
      </c>
      <c r="M666">
        <f>EC_projects_original!P666</f>
        <v>21.58</v>
      </c>
      <c r="N666">
        <f>EC_projects_original!R666</f>
        <v>1</v>
      </c>
    </row>
    <row r="667" spans="1:14" x14ac:dyDescent="0.25">
      <c r="A667" t="str">
        <f>EC_projects_original!A667</f>
        <v>Noord-Holland</v>
      </c>
      <c r="B667" t="str">
        <f>EC_projects_original!B667</f>
        <v>Noord-Holland Zuid</v>
      </c>
      <c r="C667" t="str">
        <f>EC_projects_original!C667</f>
        <v>Gooise Meren</v>
      </c>
      <c r="D667" t="str" cm="1">
        <f t="array" ref="D667">_xlfn.IFNA(INDEX(municipalities!B:B, MATCH(EC_projects!C667,municipalities!C:C,0),0),"unknown")</f>
        <v>GM1942</v>
      </c>
      <c r="E667" t="str">
        <f>EC_projects_original!D667</f>
        <v>Naarden</v>
      </c>
      <c r="F667" t="str">
        <f>EC_projects_original!E667</f>
        <v>WattNu/ zonnedak Brandweer Naarden</v>
      </c>
      <c r="G667" t="str">
        <f>EC_projects_original!G667</f>
        <v>realized</v>
      </c>
      <c r="H667">
        <f>EC_projects_original!H667</f>
        <v>2023</v>
      </c>
      <c r="I667" t="str">
        <f>EC_projects_original!I667</f>
        <v>PV</v>
      </c>
      <c r="J667" t="str">
        <f>EC_projects_original!J667</f>
        <v>rooftop</v>
      </c>
      <c r="K667" t="str">
        <f>EC_projects_original!K667</f>
        <v>lokale coöperatie</v>
      </c>
      <c r="L667" t="str">
        <f>EC_projects_original!L667</f>
        <v>WattNu</v>
      </c>
      <c r="M667">
        <f>EC_projects_original!P667</f>
        <v>64.5</v>
      </c>
      <c r="N667">
        <f>EC_projects_original!R667</f>
        <v>1</v>
      </c>
    </row>
    <row r="668" spans="1:14" x14ac:dyDescent="0.25">
      <c r="A668" t="str">
        <f>EC_projects_original!A668</f>
        <v>Noord-Holland</v>
      </c>
      <c r="B668" t="str">
        <f>EC_projects_original!B668</f>
        <v>Noord-Holland Zuid</v>
      </c>
      <c r="C668" t="str">
        <f>EC_projects_original!C668</f>
        <v>Gooise Meren</v>
      </c>
      <c r="D668" t="str" cm="1">
        <f t="array" ref="D668">_xlfn.IFNA(INDEX(municipalities!B:B, MATCH(EC_projects!C668,municipalities!C:C,0),0),"unknown")</f>
        <v>GM1942</v>
      </c>
      <c r="E668" t="str">
        <f>EC_projects_original!D668</f>
        <v>Naarden</v>
      </c>
      <c r="F668" t="str">
        <f>EC_projects_original!E668</f>
        <v xml:space="preserve">WattNu/ zonnedak Gemeentewerf Naarden </v>
      </c>
      <c r="G668" t="str">
        <f>EC_projects_original!G668</f>
        <v>realized</v>
      </c>
      <c r="H668">
        <f>EC_projects_original!H668</f>
        <v>2022</v>
      </c>
      <c r="I668" t="str">
        <f>EC_projects_original!I668</f>
        <v>PV</v>
      </c>
      <c r="J668" t="str">
        <f>EC_projects_original!J668</f>
        <v>rooftop</v>
      </c>
      <c r="K668" t="str">
        <f>EC_projects_original!K668</f>
        <v>lokale coöperatie</v>
      </c>
      <c r="L668" t="str">
        <f>EC_projects_original!L668</f>
        <v>WattNu</v>
      </c>
      <c r="M668">
        <f>EC_projects_original!P668</f>
        <v>80.25</v>
      </c>
      <c r="N668">
        <f>EC_projects_original!R668</f>
        <v>1</v>
      </c>
    </row>
    <row r="669" spans="1:14" x14ac:dyDescent="0.25">
      <c r="A669" t="str">
        <f>EC_projects_original!A669</f>
        <v>Noord-Holland</v>
      </c>
      <c r="B669" t="str">
        <f>EC_projects_original!B669</f>
        <v>Noord-Holland Zuid</v>
      </c>
      <c r="C669" t="str">
        <f>EC_projects_original!C669</f>
        <v>Gooise Meren</v>
      </c>
      <c r="D669" t="str" cm="1">
        <f t="array" ref="D669">_xlfn.IFNA(INDEX(municipalities!B:B, MATCH(EC_projects!C669,municipalities!C:C,0),0),"unknown")</f>
        <v>GM1942</v>
      </c>
      <c r="E669" t="str">
        <f>EC_projects_original!D669</f>
        <v>Bussum</v>
      </c>
      <c r="F669" t="str">
        <f>EC_projects_original!E669</f>
        <v>WattNu/ zonnedak MFA Breeduit</v>
      </c>
      <c r="G669" t="str">
        <f>EC_projects_original!G669</f>
        <v>realized</v>
      </c>
      <c r="H669">
        <f>EC_projects_original!H669</f>
        <v>2023</v>
      </c>
      <c r="I669" t="str">
        <f>EC_projects_original!I669</f>
        <v>PV</v>
      </c>
      <c r="J669" t="str">
        <f>EC_projects_original!J669</f>
        <v>rooftop</v>
      </c>
      <c r="K669" t="str">
        <f>EC_projects_original!K669</f>
        <v>lokale coöperatie</v>
      </c>
      <c r="L669" t="str">
        <f>EC_projects_original!L669</f>
        <v>WattNu</v>
      </c>
      <c r="M669">
        <f>EC_projects_original!P669</f>
        <v>152.30500000000001</v>
      </c>
      <c r="N669">
        <f>EC_projects_original!R669</f>
        <v>1</v>
      </c>
    </row>
    <row r="670" spans="1:14" x14ac:dyDescent="0.25">
      <c r="A670" t="str">
        <f>EC_projects_original!A670</f>
        <v>Noord-Holland</v>
      </c>
      <c r="B670" t="str">
        <f>EC_projects_original!B670</f>
        <v>Noord-Holland Zuid</v>
      </c>
      <c r="C670" t="str">
        <f>EC_projects_original!C670</f>
        <v>Gooise Meren</v>
      </c>
      <c r="D670" t="str" cm="1">
        <f t="array" ref="D670">_xlfn.IFNA(INDEX(municipalities!B:B, MATCH(EC_projects!C670,municipalities!C:C,0),0),"unknown")</f>
        <v>GM1942</v>
      </c>
      <c r="E670" t="str">
        <f>EC_projects_original!D670</f>
        <v>Naarden</v>
      </c>
      <c r="F670" t="str">
        <f>EC_projects_original!E670</f>
        <v>WattNu/ zonnedak Roei Naarden</v>
      </c>
      <c r="G670" t="str">
        <f>EC_projects_original!G670</f>
        <v>realized</v>
      </c>
      <c r="H670">
        <f>EC_projects_original!H670</f>
        <v>2020</v>
      </c>
      <c r="I670" t="str">
        <f>EC_projects_original!I670</f>
        <v>PV</v>
      </c>
      <c r="J670" t="str">
        <f>EC_projects_original!J670</f>
        <v>rooftop</v>
      </c>
      <c r="K670" t="str">
        <f>EC_projects_original!K670</f>
        <v>lokale coöperatie</v>
      </c>
      <c r="L670" t="str">
        <f>EC_projects_original!L670</f>
        <v>WattNu</v>
      </c>
      <c r="M670">
        <f>EC_projects_original!P670</f>
        <v>70.400000000000006</v>
      </c>
      <c r="N670">
        <f>EC_projects_original!R670</f>
        <v>1</v>
      </c>
    </row>
    <row r="671" spans="1:14" x14ac:dyDescent="0.25">
      <c r="A671" t="str">
        <f>EC_projects_original!A671</f>
        <v>Noord-Holland</v>
      </c>
      <c r="B671" t="str">
        <f>EC_projects_original!B671</f>
        <v>Noord-Holland Zuid</v>
      </c>
      <c r="C671" t="str">
        <f>EC_projects_original!C671</f>
        <v>Gooise Meren</v>
      </c>
      <c r="D671" t="str" cm="1">
        <f t="array" ref="D671">_xlfn.IFNA(INDEX(municipalities!B:B, MATCH(EC_projects!C671,municipalities!C:C,0),0),"unknown")</f>
        <v>GM1942</v>
      </c>
      <c r="E671" t="str">
        <f>EC_projects_original!D671</f>
        <v>Bussum</v>
      </c>
      <c r="F671" t="str">
        <f>EC_projects_original!E671</f>
        <v>WattNu/ zonnedak Sporthal Bredius</v>
      </c>
      <c r="G671" t="str">
        <f>EC_projects_original!G671</f>
        <v>realized</v>
      </c>
      <c r="H671">
        <f>EC_projects_original!H671</f>
        <v>2023</v>
      </c>
      <c r="I671" t="str">
        <f>EC_projects_original!I671</f>
        <v>PV</v>
      </c>
      <c r="J671" t="str">
        <f>EC_projects_original!J671</f>
        <v>rooftop</v>
      </c>
      <c r="K671" t="str">
        <f>EC_projects_original!K671</f>
        <v>lokale coöperatie</v>
      </c>
      <c r="L671" t="str">
        <f>EC_projects_original!L671</f>
        <v>WattNu</v>
      </c>
      <c r="M671">
        <f>EC_projects_original!P671</f>
        <v>161.28</v>
      </c>
      <c r="N671">
        <f>EC_projects_original!R671</f>
        <v>1</v>
      </c>
    </row>
    <row r="672" spans="1:14" x14ac:dyDescent="0.25">
      <c r="A672" t="str">
        <f>EC_projects_original!A672</f>
        <v>Noord-Holland</v>
      </c>
      <c r="B672" t="str">
        <f>EC_projects_original!B672</f>
        <v>Noord-Holland Zuid</v>
      </c>
      <c r="C672" t="str">
        <f>EC_projects_original!C672</f>
        <v>Gooise Meren</v>
      </c>
      <c r="D672" t="str" cm="1">
        <f t="array" ref="D672">_xlfn.IFNA(INDEX(municipalities!B:B, MATCH(EC_projects!C672,municipalities!C:C,0),0),"unknown")</f>
        <v>GM1942</v>
      </c>
      <c r="E672" t="str">
        <f>EC_projects_original!D672</f>
        <v>Bussum</v>
      </c>
      <c r="F672" t="str">
        <f>EC_projects_original!E672</f>
        <v>WattNu/ zonnedak Toyota Toonen</v>
      </c>
      <c r="G672" t="str">
        <f>EC_projects_original!G672</f>
        <v>realized</v>
      </c>
      <c r="H672">
        <f>EC_projects_original!H672</f>
        <v>2023</v>
      </c>
      <c r="I672" t="str">
        <f>EC_projects_original!I672</f>
        <v>PV</v>
      </c>
      <c r="J672" t="str">
        <f>EC_projects_original!J672</f>
        <v>rooftop</v>
      </c>
      <c r="K672" t="str">
        <f>EC_projects_original!K672</f>
        <v>lokale coöperatie</v>
      </c>
      <c r="L672" t="str">
        <f>EC_projects_original!L672</f>
        <v>WattNu</v>
      </c>
      <c r="M672">
        <f>EC_projects_original!P672</f>
        <v>61.5</v>
      </c>
      <c r="N672">
        <f>EC_projects_original!R672</f>
        <v>1</v>
      </c>
    </row>
    <row r="673" spans="1:14" x14ac:dyDescent="0.25">
      <c r="A673" t="str">
        <f>EC_projects_original!A673</f>
        <v>Noord-Holland</v>
      </c>
      <c r="B673" t="str">
        <f>EC_projects_original!B673</f>
        <v>Noord-Holland Zuid</v>
      </c>
      <c r="C673" t="str">
        <f>EC_projects_original!C673</f>
        <v>Gooise Meren</v>
      </c>
      <c r="D673" t="str" cm="1">
        <f t="array" ref="D673">_xlfn.IFNA(INDEX(municipalities!B:B, MATCH(EC_projects!C673,municipalities!C:C,0),0),"unknown")</f>
        <v>GM1942</v>
      </c>
      <c r="E673" t="str">
        <f>EC_projects_original!D673</f>
        <v>Bussum</v>
      </c>
      <c r="F673" t="str">
        <f>EC_projects_original!E673</f>
        <v xml:space="preserve">WattNu/ zonnedak Vituszon </v>
      </c>
      <c r="G673" t="str">
        <f>EC_projects_original!G673</f>
        <v>realized</v>
      </c>
      <c r="H673">
        <f>EC_projects_original!H673</f>
        <v>2019</v>
      </c>
      <c r="I673" t="str">
        <f>EC_projects_original!I673</f>
        <v>PV</v>
      </c>
      <c r="J673" t="str">
        <f>EC_projects_original!J673</f>
        <v>rooftop</v>
      </c>
      <c r="K673" t="str">
        <f>EC_projects_original!K673</f>
        <v>lokale coöperatie</v>
      </c>
      <c r="L673" t="str">
        <f>EC_projects_original!L673</f>
        <v>WattNu</v>
      </c>
      <c r="M673">
        <f>EC_projects_original!P673</f>
        <v>128.71</v>
      </c>
      <c r="N673">
        <f>EC_projects_original!R673</f>
        <v>1</v>
      </c>
    </row>
    <row r="674" spans="1:14" x14ac:dyDescent="0.25">
      <c r="A674" t="str">
        <f>EC_projects_original!A674</f>
        <v>Noord-Holland</v>
      </c>
      <c r="B674" t="str">
        <f>EC_projects_original!B674</f>
        <v>Noord-Holland Zuid</v>
      </c>
      <c r="C674" t="str">
        <f>EC_projects_original!C674</f>
        <v>Haarlem</v>
      </c>
      <c r="D674" t="str" cm="1">
        <f t="array" ref="D674">_xlfn.IFNA(INDEX(municipalities!B:B, MATCH(EC_projects!C674,municipalities!C:C,0),0),"unknown")</f>
        <v>GM0392</v>
      </c>
      <c r="E674">
        <f>EC_projects_original!D674</f>
        <v>0</v>
      </c>
      <c r="F674" t="str">
        <f>EC_projects_original!E674</f>
        <v>DE Ramplaan/ Zonneproject Fablohal</v>
      </c>
      <c r="G674" t="str">
        <f>EC_projects_original!G674</f>
        <v>realized</v>
      </c>
      <c r="H674">
        <f>EC_projects_original!H674</f>
        <v>2015</v>
      </c>
      <c r="I674" t="str">
        <f>EC_projects_original!I674</f>
        <v>PV</v>
      </c>
      <c r="J674" t="str">
        <f>EC_projects_original!J674</f>
        <v>rooftop</v>
      </c>
      <c r="K674" t="str">
        <f>EC_projects_original!K674</f>
        <v>lokale coöperatie</v>
      </c>
      <c r="L674" t="str">
        <f>EC_projects_original!L674</f>
        <v>DE Ramplaan</v>
      </c>
      <c r="M674">
        <f>EC_projects_original!P674</f>
        <v>370.42500000000001</v>
      </c>
      <c r="N674">
        <f>EC_projects_original!R674</f>
        <v>1</v>
      </c>
    </row>
    <row r="675" spans="1:14" x14ac:dyDescent="0.25">
      <c r="A675" t="str">
        <f>EC_projects_original!A675</f>
        <v>Noord-Holland</v>
      </c>
      <c r="B675" t="str">
        <f>EC_projects_original!B675</f>
        <v>Noord-Holland Zuid</v>
      </c>
      <c r="C675" t="str">
        <f>EC_projects_original!C675</f>
        <v>Haarlem</v>
      </c>
      <c r="D675" t="str" cm="1">
        <f t="array" ref="D675">_xlfn.IFNA(INDEX(municipalities!B:B, MATCH(EC_projects!C675,municipalities!C:C,0),0),"unknown")</f>
        <v>GM0392</v>
      </c>
      <c r="E675" t="str">
        <f>EC_projects_original!D675</f>
        <v>Haarlem</v>
      </c>
      <c r="F675" t="str">
        <f>EC_projects_original!E675</f>
        <v>HaarlemNoorderlicht/ Ateliercomplex Het Hoofdkantoor</v>
      </c>
      <c r="G675" t="str">
        <f>EC_projects_original!G675</f>
        <v>realized</v>
      </c>
      <c r="H675">
        <f>EC_projects_original!H675</f>
        <v>2017</v>
      </c>
      <c r="I675" t="str">
        <f>EC_projects_original!I675</f>
        <v>PV</v>
      </c>
      <c r="J675" t="str">
        <f>EC_projects_original!J675</f>
        <v>rooftop</v>
      </c>
      <c r="K675" t="str">
        <f>EC_projects_original!K675</f>
        <v>lokale coöperatie</v>
      </c>
      <c r="L675" t="str">
        <f>EC_projects_original!L675</f>
        <v>Noorderlicht</v>
      </c>
      <c r="M675">
        <f>EC_projects_original!P675</f>
        <v>75.399999999999991</v>
      </c>
      <c r="N675">
        <f>EC_projects_original!R675</f>
        <v>1</v>
      </c>
    </row>
    <row r="676" spans="1:14" x14ac:dyDescent="0.25">
      <c r="A676" t="str">
        <f>EC_projects_original!A676</f>
        <v>Noord-Holland</v>
      </c>
      <c r="B676" t="str">
        <f>EC_projects_original!B676</f>
        <v>Noord-Holland Zuid</v>
      </c>
      <c r="C676" t="str">
        <f>EC_projects_original!C676</f>
        <v>Haarlem</v>
      </c>
      <c r="D676" t="str" cm="1">
        <f t="array" ref="D676">_xlfn.IFNA(INDEX(municipalities!B:B, MATCH(EC_projects!C676,municipalities!C:C,0),0),"unknown")</f>
        <v>GM0392</v>
      </c>
      <c r="E676" t="str">
        <f>EC_projects_original!D676</f>
        <v>Waarderpolder</v>
      </c>
      <c r="F676" t="str">
        <f>EC_projects_original!E676</f>
        <v>HaarlemNoorderlicht/ zonnedak Waarderpolder Prins Staal I</v>
      </c>
      <c r="G676" t="str">
        <f>EC_projects_original!G676</f>
        <v>realized</v>
      </c>
      <c r="H676">
        <f>EC_projects_original!H676</f>
        <v>2016</v>
      </c>
      <c r="I676" t="str">
        <f>EC_projects_original!I676</f>
        <v>PV</v>
      </c>
      <c r="J676" t="str">
        <f>EC_projects_original!J676</f>
        <v>rooftop</v>
      </c>
      <c r="K676" t="str">
        <f>EC_projects_original!K676</f>
        <v>lokale coöperatie</v>
      </c>
      <c r="L676" t="str">
        <f>EC_projects_original!L676</f>
        <v>Haarlem Noorderlicht</v>
      </c>
      <c r="M676">
        <f>EC_projects_original!P676</f>
        <v>72</v>
      </c>
      <c r="N676">
        <f>EC_projects_original!R676</f>
        <v>1</v>
      </c>
    </row>
    <row r="677" spans="1:14" x14ac:dyDescent="0.25">
      <c r="A677" t="str">
        <f>EC_projects_original!A677</f>
        <v>Noord-Holland</v>
      </c>
      <c r="B677" t="str">
        <f>EC_projects_original!B677</f>
        <v>Noord-Holland Zuid</v>
      </c>
      <c r="C677" t="str">
        <f>EC_projects_original!C677</f>
        <v>Haarlem</v>
      </c>
      <c r="D677" t="str" cm="1">
        <f t="array" ref="D677">_xlfn.IFNA(INDEX(municipalities!B:B, MATCH(EC_projects!C677,municipalities!C:C,0),0),"unknown")</f>
        <v>GM0392</v>
      </c>
      <c r="E677">
        <f>EC_projects_original!D677</f>
        <v>0</v>
      </c>
      <c r="F677" t="str">
        <f>EC_projects_original!E677</f>
        <v xml:space="preserve">KennemerKracht/ Nova College Haarlem </v>
      </c>
      <c r="G677" t="str">
        <f>EC_projects_original!G677</f>
        <v>realized</v>
      </c>
      <c r="H677">
        <f>EC_projects_original!H677</f>
        <v>2018</v>
      </c>
      <c r="I677" t="str">
        <f>EC_projects_original!I677</f>
        <v>PV</v>
      </c>
      <c r="J677" t="str">
        <f>EC_projects_original!J677</f>
        <v>rooftop</v>
      </c>
      <c r="K677" t="str">
        <f>EC_projects_original!K677</f>
        <v>lokale coöperatie</v>
      </c>
      <c r="L677" t="str">
        <f>EC_projects_original!L677</f>
        <v>KennemerKracht</v>
      </c>
      <c r="M677">
        <f>EC_projects_original!P677</f>
        <v>153.72</v>
      </c>
      <c r="N677">
        <f>EC_projects_original!R677</f>
        <v>1</v>
      </c>
    </row>
    <row r="678" spans="1:14" x14ac:dyDescent="0.25">
      <c r="A678" t="str">
        <f>EC_projects_original!A678</f>
        <v>Noord-Holland</v>
      </c>
      <c r="B678" t="str">
        <f>EC_projects_original!B678</f>
        <v>Noord-Holland Zuid</v>
      </c>
      <c r="C678" t="str">
        <f>EC_projects_original!C678</f>
        <v>Haarlem</v>
      </c>
      <c r="D678" t="str" cm="1">
        <f t="array" ref="D678">_xlfn.IFNA(INDEX(municipalities!B:B, MATCH(EC_projects!C678,municipalities!C:C,0),0),"unknown")</f>
        <v>GM0392</v>
      </c>
      <c r="E678">
        <f>EC_projects_original!D678</f>
        <v>0</v>
      </c>
      <c r="F678" t="str">
        <f>EC_projects_original!E678</f>
        <v>KennemerKracht/ SpaarneCollectief/ zonnedak KDC Rozemarijn</v>
      </c>
      <c r="G678" t="str">
        <f>EC_projects_original!G678</f>
        <v>realized</v>
      </c>
      <c r="H678">
        <f>EC_projects_original!H678</f>
        <v>2019</v>
      </c>
      <c r="I678" t="str">
        <f>EC_projects_original!I678</f>
        <v>PV</v>
      </c>
      <c r="J678" t="str">
        <f>EC_projects_original!J678</f>
        <v>rooftop</v>
      </c>
      <c r="K678" t="str">
        <f>EC_projects_original!K678</f>
        <v>lokale coöperatie</v>
      </c>
      <c r="L678" t="str">
        <f>EC_projects_original!L678</f>
        <v>SpaarneCollectief</v>
      </c>
      <c r="M678">
        <f>EC_projects_original!P678</f>
        <v>66</v>
      </c>
      <c r="N678">
        <f>EC_projects_original!R678</f>
        <v>1</v>
      </c>
    </row>
    <row r="679" spans="1:14" x14ac:dyDescent="0.25">
      <c r="A679" t="str">
        <f>EC_projects_original!A679</f>
        <v>Noord-Holland</v>
      </c>
      <c r="B679" t="str">
        <f>EC_projects_original!B679</f>
        <v>Noord-Holland Zuid</v>
      </c>
      <c r="C679" t="str">
        <f>EC_projects_original!C679</f>
        <v>Haarlem</v>
      </c>
      <c r="D679" t="str" cm="1">
        <f t="array" ref="D679">_xlfn.IFNA(INDEX(municipalities!B:B, MATCH(EC_projects!C679,municipalities!C:C,0),0),"unknown")</f>
        <v>GM0392</v>
      </c>
      <c r="E679">
        <f>EC_projects_original!D679</f>
        <v>0</v>
      </c>
      <c r="F679" t="str">
        <f>EC_projects_original!E679</f>
        <v>KennemerKracht/ zonnedak Mendel College</v>
      </c>
      <c r="G679" t="str">
        <f>EC_projects_original!G679</f>
        <v>realized</v>
      </c>
      <c r="H679">
        <f>EC_projects_original!H679</f>
        <v>2021</v>
      </c>
      <c r="I679" t="str">
        <f>EC_projects_original!I679</f>
        <v>PV</v>
      </c>
      <c r="J679" t="str">
        <f>EC_projects_original!J679</f>
        <v>rooftop</v>
      </c>
      <c r="K679" t="str">
        <f>EC_projects_original!K679</f>
        <v>lokale coöperatie</v>
      </c>
      <c r="L679" t="str">
        <f>EC_projects_original!L679</f>
        <v>KennemerKracht</v>
      </c>
      <c r="M679">
        <f>EC_projects_original!P679</f>
        <v>267.71999999999997</v>
      </c>
      <c r="N679">
        <f>EC_projects_original!R679</f>
        <v>1</v>
      </c>
    </row>
    <row r="680" spans="1:14" x14ac:dyDescent="0.25">
      <c r="A680" t="str">
        <f>EC_projects_original!A680</f>
        <v>Noord-Holland</v>
      </c>
      <c r="B680" t="str">
        <f>EC_projects_original!B680</f>
        <v>Noord-Holland Zuid</v>
      </c>
      <c r="C680" t="str">
        <f>EC_projects_original!C680</f>
        <v>Haarlem</v>
      </c>
      <c r="D680" t="str" cm="1">
        <f t="array" ref="D680">_xlfn.IFNA(INDEX(municipalities!B:B, MATCH(EC_projects!C680,municipalities!C:C,0),0),"unknown")</f>
        <v>GM0392</v>
      </c>
      <c r="E680">
        <f>EC_projects_original!D680</f>
        <v>0</v>
      </c>
      <c r="F680" t="str">
        <f>EC_projects_original!E680</f>
        <v>KennemerKracht/ zonnedak R.K.S.V. Onze Gezellen</v>
      </c>
      <c r="G680" t="str">
        <f>EC_projects_original!G680</f>
        <v>realized</v>
      </c>
      <c r="H680">
        <f>EC_projects_original!H680</f>
        <v>2019</v>
      </c>
      <c r="I680" t="str">
        <f>EC_projects_original!I680</f>
        <v>PV</v>
      </c>
      <c r="J680" t="str">
        <f>EC_projects_original!J680</f>
        <v>rooftop</v>
      </c>
      <c r="K680" t="str">
        <f>EC_projects_original!K680</f>
        <v>lokale coöperatie</v>
      </c>
      <c r="L680" t="str">
        <f>EC_projects_original!L680</f>
        <v>KennemerKracht</v>
      </c>
      <c r="M680">
        <f>EC_projects_original!P680</f>
        <v>81.599999999999994</v>
      </c>
      <c r="N680">
        <f>EC_projects_original!R680</f>
        <v>1</v>
      </c>
    </row>
    <row r="681" spans="1:14" x14ac:dyDescent="0.25">
      <c r="A681" t="str">
        <f>EC_projects_original!A681</f>
        <v>Noord-Holland</v>
      </c>
      <c r="B681" t="str">
        <f>EC_projects_original!B681</f>
        <v>Noord-Holland Zuid</v>
      </c>
      <c r="C681" t="str">
        <f>EC_projects_original!C681</f>
        <v>Haarlem</v>
      </c>
      <c r="D681" t="str" cm="1">
        <f t="array" ref="D681">_xlfn.IFNA(INDEX(municipalities!B:B, MATCH(EC_projects!C681,municipalities!C:C,0),0),"unknown")</f>
        <v>GM0392</v>
      </c>
      <c r="E681">
        <f>EC_projects_original!D681</f>
        <v>0</v>
      </c>
      <c r="F681" t="str">
        <f>EC_projects_original!E681</f>
        <v>Kennemerkracht/ zonnedak Sportpark van de Geest</v>
      </c>
      <c r="G681" t="str">
        <f>EC_projects_original!G681</f>
        <v>realized</v>
      </c>
      <c r="H681">
        <f>EC_projects_original!H681</f>
        <v>2020</v>
      </c>
      <c r="I681" t="str">
        <f>EC_projects_original!I681</f>
        <v>PV</v>
      </c>
      <c r="J681" t="str">
        <f>EC_projects_original!J681</f>
        <v>rooftop</v>
      </c>
      <c r="K681" t="str">
        <f>EC_projects_original!K681</f>
        <v>lokale coöperatie</v>
      </c>
      <c r="L681" t="str">
        <f>EC_projects_original!L681</f>
        <v>KennemerKracht</v>
      </c>
      <c r="M681">
        <f>EC_projects_original!P681</f>
        <v>313.95</v>
      </c>
      <c r="N681">
        <f>EC_projects_original!R681</f>
        <v>1</v>
      </c>
    </row>
    <row r="682" spans="1:14" x14ac:dyDescent="0.25">
      <c r="A682" t="str">
        <f>EC_projects_original!A682</f>
        <v>Noord-Holland</v>
      </c>
      <c r="B682" t="str">
        <f>EC_projects_original!B682</f>
        <v>Noord-Holland Zuid</v>
      </c>
      <c r="C682" t="str">
        <f>EC_projects_original!C682</f>
        <v>Haarlem</v>
      </c>
      <c r="D682" t="str" cm="1">
        <f t="array" ref="D682">_xlfn.IFNA(INDEX(municipalities!B:B, MATCH(EC_projects!C682,municipalities!C:C,0),0),"unknown")</f>
        <v>GM0392</v>
      </c>
      <c r="E682" t="str">
        <f>EC_projects_original!D682</f>
        <v>Kweek</v>
      </c>
      <c r="F682" t="str">
        <f>EC_projects_original!E682</f>
        <v>KweekZon HaarlemmerKweektuin/ zonnedak</v>
      </c>
      <c r="G682" t="str">
        <f>EC_projects_original!G682</f>
        <v>realized</v>
      </c>
      <c r="H682">
        <f>EC_projects_original!H682</f>
        <v>2021</v>
      </c>
      <c r="I682" t="str">
        <f>EC_projects_original!I682</f>
        <v>PV</v>
      </c>
      <c r="J682" t="str">
        <f>EC_projects_original!J682</f>
        <v>rooftop</v>
      </c>
      <c r="K682" t="str">
        <f>EC_projects_original!K682</f>
        <v>productiecoöperatie/ bewonersinitiatief</v>
      </c>
      <c r="L682" t="str">
        <f>EC_projects_original!L682</f>
        <v>Kweekzon Coöperatieve Energie</v>
      </c>
      <c r="M682">
        <f>EC_projects_original!P682</f>
        <v>213.59</v>
      </c>
      <c r="N682">
        <f>EC_projects_original!R682</f>
        <v>1</v>
      </c>
    </row>
    <row r="683" spans="1:14" x14ac:dyDescent="0.25">
      <c r="A683" t="str">
        <f>EC_projects_original!A683</f>
        <v>Noord-Holland</v>
      </c>
      <c r="B683" t="str">
        <f>EC_projects_original!B683</f>
        <v>Noord-Holland Zuid</v>
      </c>
      <c r="C683" t="str">
        <f>EC_projects_original!C683</f>
        <v>Haarlem</v>
      </c>
      <c r="D683" t="str" cm="1">
        <f t="array" ref="D683">_xlfn.IFNA(INDEX(municipalities!B:B, MATCH(EC_projects!C683,municipalities!C:C,0),0),"unknown")</f>
        <v>GM0392</v>
      </c>
      <c r="E683">
        <f>EC_projects_original!D683</f>
        <v>0</v>
      </c>
      <c r="F683" t="str">
        <f>EC_projects_original!E683</f>
        <v>Spaarnezaam/ Stadskantoor Zijlpoort</v>
      </c>
      <c r="G683" t="str">
        <f>EC_projects_original!G683</f>
        <v>realized</v>
      </c>
      <c r="H683">
        <f>EC_projects_original!H683</f>
        <v>2016</v>
      </c>
      <c r="I683" t="str">
        <f>EC_projects_original!I683</f>
        <v>PV</v>
      </c>
      <c r="J683" t="str">
        <f>EC_projects_original!J683</f>
        <v>rooftop</v>
      </c>
      <c r="K683" t="str">
        <f>EC_projects_original!K683</f>
        <v>lokale coöperatie</v>
      </c>
      <c r="L683" t="str">
        <f>EC_projects_original!L683</f>
        <v>Spaarnezaam</v>
      </c>
      <c r="M683">
        <f>EC_projects_original!P683</f>
        <v>67.86</v>
      </c>
      <c r="N683">
        <f>EC_projects_original!R683</f>
        <v>1</v>
      </c>
    </row>
    <row r="684" spans="1:14" x14ac:dyDescent="0.25">
      <c r="A684" t="str">
        <f>EC_projects_original!A684</f>
        <v>Noord-Holland</v>
      </c>
      <c r="B684" t="str">
        <f>EC_projects_original!B684</f>
        <v>Noord-Holland Zuid</v>
      </c>
      <c r="C684" t="str">
        <f>EC_projects_original!C684</f>
        <v>Haarlem</v>
      </c>
      <c r="D684" t="str" cm="1">
        <f t="array" ref="D684">_xlfn.IFNA(INDEX(municipalities!B:B, MATCH(EC_projects!C684,municipalities!C:C,0),0),"unknown")</f>
        <v>GM0392</v>
      </c>
      <c r="E684" t="str">
        <f>EC_projects_original!D684</f>
        <v>Schalkwijk</v>
      </c>
      <c r="F684" t="str">
        <f>EC_projects_original!E684</f>
        <v>Spaarnezaam/ zonnedak Rudolf Steiner College</v>
      </c>
      <c r="G684" t="str">
        <f>EC_projects_original!G684</f>
        <v>realized</v>
      </c>
      <c r="H684">
        <f>EC_projects_original!H684</f>
        <v>2022</v>
      </c>
      <c r="I684" t="str">
        <f>EC_projects_original!I684</f>
        <v>PV</v>
      </c>
      <c r="J684" t="str">
        <f>EC_projects_original!J684</f>
        <v>rooftop</v>
      </c>
      <c r="K684" t="str">
        <f>EC_projects_original!K684</f>
        <v>lokale coöperatie</v>
      </c>
      <c r="L684" t="str">
        <f>EC_projects_original!L684</f>
        <v>Spaarnezaam</v>
      </c>
      <c r="M684">
        <f>EC_projects_original!P684</f>
        <v>81.320000000000007</v>
      </c>
      <c r="N684">
        <f>EC_projects_original!R684</f>
        <v>1</v>
      </c>
    </row>
    <row r="685" spans="1:14" x14ac:dyDescent="0.25">
      <c r="A685" t="str">
        <f>EC_projects_original!A685</f>
        <v>Noord-Holland</v>
      </c>
      <c r="B685" t="str">
        <f>EC_projects_original!B685</f>
        <v>Noord-Holland Zuid</v>
      </c>
      <c r="C685" t="str">
        <f>EC_projects_original!C685</f>
        <v>Haarlem</v>
      </c>
      <c r="D685" t="str" cm="1">
        <f t="array" ref="D685">_xlfn.IFNA(INDEX(municipalities!B:B, MATCH(EC_projects!C685,municipalities!C:C,0),0),"unknown")</f>
        <v>GM0392</v>
      </c>
      <c r="E685">
        <f>EC_projects_original!D685</f>
        <v>0</v>
      </c>
      <c r="F685" t="str">
        <f>EC_projects_original!E685</f>
        <v>Spaarnezaam/ zonnedak Rudolf Steiner School</v>
      </c>
      <c r="G685" t="str">
        <f>EC_projects_original!G685</f>
        <v>realized</v>
      </c>
      <c r="H685">
        <f>EC_projects_original!H685</f>
        <v>2022</v>
      </c>
      <c r="I685" t="str">
        <f>EC_projects_original!I685</f>
        <v>PV</v>
      </c>
      <c r="J685" t="str">
        <f>EC_projects_original!J685</f>
        <v>rooftop</v>
      </c>
      <c r="K685" t="str">
        <f>EC_projects_original!K685</f>
        <v>lokale coöperatie</v>
      </c>
      <c r="L685" t="str">
        <f>EC_projects_original!L685</f>
        <v>Spaarnezaam</v>
      </c>
      <c r="M685">
        <f>EC_projects_original!P685</f>
        <v>68.02</v>
      </c>
      <c r="N685">
        <f>EC_projects_original!R685</f>
        <v>1</v>
      </c>
    </row>
    <row r="686" spans="1:14" x14ac:dyDescent="0.25">
      <c r="A686" t="str">
        <f>EC_projects_original!A686</f>
        <v>Noord-Holland</v>
      </c>
      <c r="B686" t="str">
        <f>EC_projects_original!B686</f>
        <v>Noord-Holland Zuid</v>
      </c>
      <c r="C686" t="str">
        <f>EC_projects_original!C686</f>
        <v>Haarlem</v>
      </c>
      <c r="D686" t="str" cm="1">
        <f t="array" ref="D686">_xlfn.IFNA(INDEX(municipalities!B:B, MATCH(EC_projects!C686,municipalities!C:C,0),0),"unknown")</f>
        <v>GM0392</v>
      </c>
      <c r="E686">
        <f>EC_projects_original!D686</f>
        <v>0</v>
      </c>
      <c r="F686" t="str">
        <f>EC_projects_original!E686</f>
        <v xml:space="preserve">Zon op Garenkokerkwartier/ Zonnestroomdak Seinwesen </v>
      </c>
      <c r="G686" t="str">
        <f>EC_projects_original!G686</f>
        <v>realized</v>
      </c>
      <c r="H686">
        <f>EC_projects_original!H686</f>
        <v>2015</v>
      </c>
      <c r="I686" t="str">
        <f>EC_projects_original!I686</f>
        <v>PV</v>
      </c>
      <c r="J686" t="str">
        <f>EC_projects_original!J686</f>
        <v>rooftop</v>
      </c>
      <c r="K686" t="str">
        <f>EC_projects_original!K686</f>
        <v>lokale coöperatie</v>
      </c>
      <c r="L686" t="str">
        <f>EC_projects_original!L686</f>
        <v>Zon op Garenkokerkwartier</v>
      </c>
      <c r="M686">
        <f>EC_projects_original!P686</f>
        <v>27.5</v>
      </c>
      <c r="N686">
        <f>EC_projects_original!R686</f>
        <v>1</v>
      </c>
    </row>
    <row r="687" spans="1:14" x14ac:dyDescent="0.25">
      <c r="A687" t="str">
        <f>EC_projects_original!A687</f>
        <v>Noord-Holland</v>
      </c>
      <c r="B687" t="str">
        <f>EC_projects_original!B687</f>
        <v>Noord-Holland Zuid</v>
      </c>
      <c r="C687" t="str">
        <f>EC_projects_original!C687</f>
        <v>Haarlem</v>
      </c>
      <c r="D687" t="str" cm="1">
        <f t="array" ref="D687">_xlfn.IFNA(INDEX(municipalities!B:B, MATCH(EC_projects!C687,municipalities!C:C,0),0),"unknown")</f>
        <v>GM0392</v>
      </c>
      <c r="E687">
        <f>EC_projects_original!D687</f>
        <v>0</v>
      </c>
      <c r="F687" t="str">
        <f>EC_projects_original!E687</f>
        <v>ZonnepanelenDelen/ Iederzon Nederland (Haarlem 2)</v>
      </c>
      <c r="G687" t="str">
        <f>EC_projects_original!G687</f>
        <v>realized</v>
      </c>
      <c r="H687">
        <f>EC_projects_original!H687</f>
        <v>2019</v>
      </c>
      <c r="I687" t="str">
        <f>EC_projects_original!I687</f>
        <v>PV</v>
      </c>
      <c r="J687" t="str">
        <f>EC_projects_original!J687</f>
        <v>rooftop</v>
      </c>
      <c r="K687" t="str">
        <f>EC_projects_original!K687</f>
        <v>participatie/ crowdfunding</v>
      </c>
      <c r="L687" t="str">
        <f>EC_projects_original!L687</f>
        <v>crowdfunding</v>
      </c>
      <c r="M687">
        <f>EC_projects_original!P687</f>
        <v>253.79999999999998</v>
      </c>
      <c r="N687">
        <f>EC_projects_original!R687</f>
        <v>0</v>
      </c>
    </row>
    <row r="688" spans="1:14" x14ac:dyDescent="0.25">
      <c r="A688" t="str">
        <f>EC_projects_original!A688</f>
        <v>Noord-Holland</v>
      </c>
      <c r="B688" t="str">
        <f>EC_projects_original!B688</f>
        <v>Noord-Holland Zuid</v>
      </c>
      <c r="C688" t="str">
        <f>EC_projects_original!C688</f>
        <v>Heemstede</v>
      </c>
      <c r="D688" t="str" cm="1">
        <f t="array" ref="D688">_xlfn.IFNA(INDEX(municipalities!B:B, MATCH(EC_projects!C688,municipalities!C:C,0),0),"unknown")</f>
        <v>GM0397</v>
      </c>
      <c r="E688">
        <f>EC_projects_original!D688</f>
        <v>0</v>
      </c>
      <c r="F688" t="str">
        <f>EC_projects_original!E688</f>
        <v xml:space="preserve">ECOstroom/ GWL Ecostroom/ Berkenhof </v>
      </c>
      <c r="G688" t="str">
        <f>EC_projects_original!G688</f>
        <v>realized</v>
      </c>
      <c r="H688">
        <f>EC_projects_original!H688</f>
        <v>2023</v>
      </c>
      <c r="I688" t="str">
        <f>EC_projects_original!I688</f>
        <v>PV</v>
      </c>
      <c r="J688" t="str">
        <f>EC_projects_original!J688</f>
        <v>rooftop</v>
      </c>
      <c r="K688" t="str">
        <f>EC_projects_original!K688</f>
        <v>lokale coöperatie</v>
      </c>
      <c r="L688" t="str">
        <f>EC_projects_original!L688</f>
        <v>ECOstroom.nu</v>
      </c>
      <c r="M688">
        <f>EC_projects_original!P688</f>
        <v>65</v>
      </c>
      <c r="N688">
        <f>EC_projects_original!R688</f>
        <v>1</v>
      </c>
    </row>
    <row r="689" spans="1:14" x14ac:dyDescent="0.25">
      <c r="A689" t="str">
        <f>EC_projects_original!A689</f>
        <v>Noord-Holland</v>
      </c>
      <c r="B689" t="str">
        <f>EC_projects_original!B689</f>
        <v>Noord-Holland Zuid</v>
      </c>
      <c r="C689" t="str">
        <f>EC_projects_original!C689</f>
        <v>Heemstede</v>
      </c>
      <c r="D689" t="str" cm="1">
        <f t="array" ref="D689">_xlfn.IFNA(INDEX(municipalities!B:B, MATCH(EC_projects!C689,municipalities!C:C,0),0),"unknown")</f>
        <v>GM0397</v>
      </c>
      <c r="E689">
        <f>EC_projects_original!D689</f>
        <v>0</v>
      </c>
      <c r="F689" t="str">
        <f>EC_projects_original!E689</f>
        <v>Zon op Heemstede 1 (B Toussaintlaan) Old SAM</v>
      </c>
      <c r="G689" t="str">
        <f>EC_projects_original!G689</f>
        <v>realized</v>
      </c>
      <c r="H689">
        <f>EC_projects_original!H689</f>
        <v>2014</v>
      </c>
      <c r="I689" t="str">
        <f>EC_projects_original!I689</f>
        <v>PV</v>
      </c>
      <c r="J689" t="str">
        <f>EC_projects_original!J689</f>
        <v>rooftop</v>
      </c>
      <c r="K689" t="str">
        <f>EC_projects_original!K689</f>
        <v>productiecoöperatie/ bewonersinitiatief</v>
      </c>
      <c r="L689" t="str">
        <f>EC_projects_original!L689</f>
        <v>Zon op Heemstede</v>
      </c>
      <c r="M689">
        <f>EC_projects_original!P689</f>
        <v>14</v>
      </c>
      <c r="N689">
        <f>EC_projects_original!R689</f>
        <v>1</v>
      </c>
    </row>
    <row r="690" spans="1:14" x14ac:dyDescent="0.25">
      <c r="A690" t="str">
        <f>EC_projects_original!A690</f>
        <v>Noord-Holland</v>
      </c>
      <c r="B690" t="str">
        <f>EC_projects_original!B690</f>
        <v>Noord-Holland Zuid</v>
      </c>
      <c r="C690" t="str">
        <f>EC_projects_original!C690</f>
        <v>Heemstede</v>
      </c>
      <c r="D690" t="str" cm="1">
        <f t="array" ref="D690">_xlfn.IFNA(INDEX(municipalities!B:B, MATCH(EC_projects!C690,municipalities!C:C,0),0),"unknown")</f>
        <v>GM0397</v>
      </c>
      <c r="E690">
        <f>EC_projects_original!D690</f>
        <v>0</v>
      </c>
      <c r="F690" t="str">
        <f>EC_projects_original!E690</f>
        <v>Zon op Heemstede 2 (schoolgebouw Overboslaan) Old SAM</v>
      </c>
      <c r="G690" t="str">
        <f>EC_projects_original!G690</f>
        <v>realized</v>
      </c>
      <c r="H690">
        <f>EC_projects_original!H690</f>
        <v>2014</v>
      </c>
      <c r="I690" t="str">
        <f>EC_projects_original!I690</f>
        <v>PV</v>
      </c>
      <c r="J690" t="str">
        <f>EC_projects_original!J690</f>
        <v>rooftop</v>
      </c>
      <c r="K690" t="str">
        <f>EC_projects_original!K690</f>
        <v>productiecoöperatie/ bewonersinitiatief</v>
      </c>
      <c r="L690" t="str">
        <f>EC_projects_original!L690</f>
        <v>Zon op Heemstede</v>
      </c>
      <c r="M690">
        <f>EC_projects_original!P690</f>
        <v>28.885000000000002</v>
      </c>
      <c r="N690">
        <f>EC_projects_original!R690</f>
        <v>1</v>
      </c>
    </row>
    <row r="691" spans="1:14" x14ac:dyDescent="0.25">
      <c r="A691" t="str">
        <f>EC_projects_original!A691</f>
        <v>Noord-Holland</v>
      </c>
      <c r="B691" t="str">
        <f>EC_projects_original!B691</f>
        <v>Noord-Holland Zuid</v>
      </c>
      <c r="C691" t="str">
        <f>EC_projects_original!C691</f>
        <v>Heemstede</v>
      </c>
      <c r="D691" t="str" cm="1">
        <f t="array" ref="D691">_xlfn.IFNA(INDEX(municipalities!B:B, MATCH(EC_projects!C691,municipalities!C:C,0),0),"unknown")</f>
        <v>GM0397</v>
      </c>
      <c r="E691">
        <f>EC_projects_original!D691</f>
        <v>0</v>
      </c>
      <c r="F691" t="str">
        <f>EC_projects_original!E691</f>
        <v>Zon op Heemstede 3 (Basisschool Van der Waalslaan) Old SAM</v>
      </c>
      <c r="G691" t="str">
        <f>EC_projects_original!G691</f>
        <v>realized</v>
      </c>
      <c r="H691">
        <f>EC_projects_original!H691</f>
        <v>2014</v>
      </c>
      <c r="I691" t="str">
        <f>EC_projects_original!I691</f>
        <v>PV</v>
      </c>
      <c r="J691" t="str">
        <f>EC_projects_original!J691</f>
        <v>rooftop</v>
      </c>
      <c r="K691" t="str">
        <f>EC_projects_original!K691</f>
        <v>productiecoöperatie/ bewonersinitiatief</v>
      </c>
      <c r="L691" t="str">
        <f>EC_projects_original!L691</f>
        <v>Zon op Heemstede</v>
      </c>
      <c r="M691">
        <f>EC_projects_original!P691</f>
        <v>10.6</v>
      </c>
      <c r="N691">
        <f>EC_projects_original!R691</f>
        <v>1</v>
      </c>
    </row>
    <row r="692" spans="1:14" x14ac:dyDescent="0.25">
      <c r="A692" t="str">
        <f>EC_projects_original!A692</f>
        <v>Noord-Holland</v>
      </c>
      <c r="B692" t="str">
        <f>EC_projects_original!B692</f>
        <v>Noord-Holland Zuid</v>
      </c>
      <c r="C692" t="str">
        <f>EC_projects_original!C692</f>
        <v>Heemstede</v>
      </c>
      <c r="D692" t="str" cm="1">
        <f t="array" ref="D692">_xlfn.IFNA(INDEX(municipalities!B:B, MATCH(EC_projects!C692,municipalities!C:C,0),0),"unknown")</f>
        <v>GM0397</v>
      </c>
      <c r="E692">
        <f>EC_projects_original!D692</f>
        <v>0</v>
      </c>
      <c r="F692" t="str">
        <f>EC_projects_original!E692</f>
        <v>Zon op Heemstede 4 (Sportplaza Groenendaal)</v>
      </c>
      <c r="G692" t="str">
        <f>EC_projects_original!G692</f>
        <v>realized</v>
      </c>
      <c r="H692">
        <f>EC_projects_original!H692</f>
        <v>2015</v>
      </c>
      <c r="I692" t="str">
        <f>EC_projects_original!I692</f>
        <v>PV</v>
      </c>
      <c r="J692" t="str">
        <f>EC_projects_original!J692</f>
        <v>rooftop</v>
      </c>
      <c r="K692" t="str">
        <f>EC_projects_original!K692</f>
        <v>productiecoöperatie/ bewonersinitiatief</v>
      </c>
      <c r="L692" t="str">
        <f>EC_projects_original!L692</f>
        <v>Zon op Heemstede</v>
      </c>
      <c r="M692">
        <f>EC_projects_original!P692</f>
        <v>51</v>
      </c>
      <c r="N692">
        <f>EC_projects_original!R692</f>
        <v>1</v>
      </c>
    </row>
    <row r="693" spans="1:14" x14ac:dyDescent="0.25">
      <c r="A693" t="str">
        <f>EC_projects_original!A693</f>
        <v>Noord-Holland</v>
      </c>
      <c r="B693" t="str">
        <f>EC_projects_original!B693</f>
        <v>Noord-Holland Zuid</v>
      </c>
      <c r="C693" t="str">
        <f>EC_projects_original!C693</f>
        <v>Heemstede</v>
      </c>
      <c r="D693" t="str" cm="1">
        <f t="array" ref="D693">_xlfn.IFNA(INDEX(municipalities!B:B, MATCH(EC_projects!C693,municipalities!C:C,0),0),"unknown")</f>
        <v>GM0397</v>
      </c>
      <c r="E693">
        <f>EC_projects_original!D693</f>
        <v>0</v>
      </c>
      <c r="F693" t="str">
        <f>EC_projects_original!E693</f>
        <v>Zon op Heemstede 5 (De Dinkelhoeve)</v>
      </c>
      <c r="G693" t="str">
        <f>EC_projects_original!G693</f>
        <v>realized</v>
      </c>
      <c r="H693">
        <f>EC_projects_original!H693</f>
        <v>2017</v>
      </c>
      <c r="I693" t="str">
        <f>EC_projects_original!I693</f>
        <v>PV</v>
      </c>
      <c r="J693" t="str">
        <f>EC_projects_original!J693</f>
        <v>rooftop</v>
      </c>
      <c r="K693" t="str">
        <f>EC_projects_original!K693</f>
        <v>productiecoöperatie/ bewonersinitiatief</v>
      </c>
      <c r="L693" t="str">
        <f>EC_projects_original!L693</f>
        <v>Zon op Heemstede</v>
      </c>
      <c r="M693">
        <f>EC_projects_original!P693</f>
        <v>72.08</v>
      </c>
      <c r="N693">
        <f>EC_projects_original!R693</f>
        <v>1</v>
      </c>
    </row>
    <row r="694" spans="1:14" x14ac:dyDescent="0.25">
      <c r="A694" t="str">
        <f>EC_projects_original!A694</f>
        <v>Noord-Holland</v>
      </c>
      <c r="B694" t="str">
        <f>EC_projects_original!B694</f>
        <v>Noord-Holland Zuid</v>
      </c>
      <c r="C694" t="str">
        <f>EC_projects_original!C694</f>
        <v>Heemstede</v>
      </c>
      <c r="D694" t="str" cm="1">
        <f t="array" ref="D694">_xlfn.IFNA(INDEX(municipalities!B:B, MATCH(EC_projects!C694,municipalities!C:C,0),0),"unknown")</f>
        <v>GM0397</v>
      </c>
      <c r="E694">
        <f>EC_projects_original!D694</f>
        <v>0</v>
      </c>
      <c r="F694" t="str">
        <f>EC_projects_original!E694</f>
        <v>Zon op Heemstede Heems</v>
      </c>
      <c r="G694" t="str">
        <f>EC_projects_original!G694</f>
        <v>realized</v>
      </c>
      <c r="H694">
        <f>EC_projects_original!H694</f>
        <v>2018</v>
      </c>
      <c r="I694" t="str">
        <f>EC_projects_original!I694</f>
        <v>PV</v>
      </c>
      <c r="J694" t="str">
        <f>EC_projects_original!J694</f>
        <v>rooftop</v>
      </c>
      <c r="K694" t="str">
        <f>EC_projects_original!K694</f>
        <v>productiecoöperatie/ bewonersinitiatief</v>
      </c>
      <c r="L694" t="str">
        <f>EC_projects_original!L694</f>
        <v>Zon op Heemstede</v>
      </c>
      <c r="M694">
        <f>EC_projects_original!P694</f>
        <v>76.8</v>
      </c>
      <c r="N694">
        <f>EC_projects_original!R694</f>
        <v>1</v>
      </c>
    </row>
    <row r="695" spans="1:14" x14ac:dyDescent="0.25">
      <c r="A695" t="str">
        <f>EC_projects_original!A695</f>
        <v>Noord-Holland</v>
      </c>
      <c r="B695" t="str">
        <f>EC_projects_original!B695</f>
        <v>Noord-Holland Zuid</v>
      </c>
      <c r="C695" t="str">
        <f>EC_projects_original!C695</f>
        <v>Heemstede</v>
      </c>
      <c r="D695" t="str" cm="1">
        <f t="array" ref="D695">_xlfn.IFNA(INDEX(municipalities!B:B, MATCH(EC_projects!C695,municipalities!C:C,0),0),"unknown")</f>
        <v>GM0397</v>
      </c>
      <c r="E695">
        <f>EC_projects_original!D695</f>
        <v>0</v>
      </c>
      <c r="F695" t="str">
        <f>EC_projects_original!E695</f>
        <v>Zon op Heemstede/ zonnedak HavenZon I</v>
      </c>
      <c r="G695" t="str">
        <f>EC_projects_original!G695</f>
        <v>realized</v>
      </c>
      <c r="H695">
        <f>EC_projects_original!H695</f>
        <v>2020</v>
      </c>
      <c r="I695" t="str">
        <f>EC_projects_original!I695</f>
        <v>PV</v>
      </c>
      <c r="J695" t="str">
        <f>EC_projects_original!J695</f>
        <v>rooftop</v>
      </c>
      <c r="K695" t="str">
        <f>EC_projects_original!K695</f>
        <v>productiecoöperatie/ bewonersinitiatief</v>
      </c>
      <c r="L695" t="str">
        <f>EC_projects_original!L695</f>
        <v>Zon op Heemstede</v>
      </c>
      <c r="M695">
        <f>EC_projects_original!P695</f>
        <v>26.24</v>
      </c>
      <c r="N695">
        <f>EC_projects_original!R695</f>
        <v>1</v>
      </c>
    </row>
    <row r="696" spans="1:14" x14ac:dyDescent="0.25">
      <c r="A696" t="str">
        <f>EC_projects_original!A696</f>
        <v>Noord-Holland</v>
      </c>
      <c r="B696" t="str">
        <f>EC_projects_original!B696</f>
        <v>Noord-Holland Zuid</v>
      </c>
      <c r="C696" t="str">
        <f>EC_projects_original!C696</f>
        <v>Heemstede</v>
      </c>
      <c r="D696" t="str" cm="1">
        <f t="array" ref="D696">_xlfn.IFNA(INDEX(municipalities!B:B, MATCH(EC_projects!C696,municipalities!C:C,0),0),"unknown")</f>
        <v>GM0397</v>
      </c>
      <c r="E696">
        <f>EC_projects_original!D696</f>
        <v>0</v>
      </c>
      <c r="F696" t="str">
        <f>EC_projects_original!E696</f>
        <v>Zonnebuur/ zonnedaken woningcorporatie (meerdere locaties) - 2023</v>
      </c>
      <c r="G696" t="str">
        <f>EC_projects_original!G696</f>
        <v>realized</v>
      </c>
      <c r="H696">
        <f>EC_projects_original!H696</f>
        <v>2023</v>
      </c>
      <c r="I696" t="str">
        <f>EC_projects_original!I696</f>
        <v>PV</v>
      </c>
      <c r="J696" t="str">
        <f>EC_projects_original!J696</f>
        <v>rooftop</v>
      </c>
      <c r="K696" t="str">
        <f>EC_projects_original!K696</f>
        <v>woco-coöperatie</v>
      </c>
      <c r="L696" t="str">
        <f>EC_projects_original!L696</f>
        <v>Zonnebuur</v>
      </c>
      <c r="M696">
        <f>EC_projects_original!P696</f>
        <v>268</v>
      </c>
      <c r="N696">
        <f>EC_projects_original!R696</f>
        <v>1</v>
      </c>
    </row>
    <row r="697" spans="1:14" x14ac:dyDescent="0.25">
      <c r="A697" t="str">
        <f>EC_projects_original!A697</f>
        <v>Noord-Holland</v>
      </c>
      <c r="B697" t="str">
        <f>EC_projects_original!B697</f>
        <v>Noord-Holland Noord</v>
      </c>
      <c r="C697" t="str">
        <f>EC_projects_original!C697</f>
        <v>Heiloo</v>
      </c>
      <c r="D697" t="str" cm="1">
        <f t="array" ref="D697">_xlfn.IFNA(INDEX(municipalities!B:B, MATCH(EC_projects!C697,municipalities!C:C,0),0),"unknown")</f>
        <v>GM0399</v>
      </c>
      <c r="E697" t="str">
        <f>EC_projects_original!D697</f>
        <v>Heiloo</v>
      </c>
      <c r="F697" t="str">
        <f>EC_projects_original!E697</f>
        <v>HeilooEnergie/ Zon op Heiloo 1 (COHESIE sporthal Vennewater)</v>
      </c>
      <c r="G697" t="str">
        <f>EC_projects_original!G697</f>
        <v>realized</v>
      </c>
      <c r="H697">
        <f>EC_projects_original!H697</f>
        <v>2017</v>
      </c>
      <c r="I697" t="str">
        <f>EC_projects_original!I697</f>
        <v>PV</v>
      </c>
      <c r="J697" t="str">
        <f>EC_projects_original!J697</f>
        <v>rooftop</v>
      </c>
      <c r="K697" t="str">
        <f>EC_projects_original!K697</f>
        <v>lokale coöperatie</v>
      </c>
      <c r="L697" t="str">
        <f>EC_projects_original!L697</f>
        <v>HeilooEnergie</v>
      </c>
      <c r="M697">
        <f>EC_projects_original!P697</f>
        <v>72.08</v>
      </c>
      <c r="N697">
        <f>EC_projects_original!R697</f>
        <v>1</v>
      </c>
    </row>
    <row r="698" spans="1:14" x14ac:dyDescent="0.25">
      <c r="A698" t="str">
        <f>EC_projects_original!A698</f>
        <v>Noord-Holland</v>
      </c>
      <c r="B698" t="str">
        <f>EC_projects_original!B698</f>
        <v>Noord-Holland Noord</v>
      </c>
      <c r="C698" t="str">
        <f>EC_projects_original!C698</f>
        <v>Heiloo</v>
      </c>
      <c r="D698" t="str" cm="1">
        <f t="array" ref="D698">_xlfn.IFNA(INDEX(municipalities!B:B, MATCH(EC_projects!C698,municipalities!C:C,0),0),"unknown")</f>
        <v>GM0399</v>
      </c>
      <c r="E698" t="str">
        <f>EC_projects_original!D698</f>
        <v>Heiloo</v>
      </c>
      <c r="F698" t="str">
        <f>EC_projects_original!E698</f>
        <v xml:space="preserve">HeilooEnergie/ Zon op Heiloo 2 (COHESIE Loods Oude werf </v>
      </c>
      <c r="G698" t="str">
        <f>EC_projects_original!G698</f>
        <v>realized</v>
      </c>
      <c r="H698">
        <f>EC_projects_original!H698</f>
        <v>2018</v>
      </c>
      <c r="I698" t="str">
        <f>EC_projects_original!I698</f>
        <v>PV</v>
      </c>
      <c r="J698" t="str">
        <f>EC_projects_original!J698</f>
        <v>rooftop</v>
      </c>
      <c r="K698" t="str">
        <f>EC_projects_original!K698</f>
        <v>lokale coöperatie</v>
      </c>
      <c r="L698" t="str">
        <f>EC_projects_original!L698</f>
        <v>HeilooEnergie</v>
      </c>
      <c r="M698">
        <f>EC_projects_original!P698</f>
        <v>78.08</v>
      </c>
      <c r="N698">
        <f>EC_projects_original!R698</f>
        <v>1</v>
      </c>
    </row>
    <row r="699" spans="1:14" x14ac:dyDescent="0.25">
      <c r="A699" t="str">
        <f>EC_projects_original!A699</f>
        <v>Noord-Holland</v>
      </c>
      <c r="B699" t="str">
        <f>EC_projects_original!B699</f>
        <v>Noord-Holland Noord</v>
      </c>
      <c r="C699" t="str">
        <f>EC_projects_original!C699</f>
        <v>Heiloo</v>
      </c>
      <c r="D699" t="str" cm="1">
        <f t="array" ref="D699">_xlfn.IFNA(INDEX(municipalities!B:B, MATCH(EC_projects!C699,municipalities!C:C,0),0),"unknown")</f>
        <v>GM0399</v>
      </c>
      <c r="E699" t="str">
        <f>EC_projects_original!D699</f>
        <v>Heiloo</v>
      </c>
      <c r="F699" t="str">
        <f>EC_projects_original!E699</f>
        <v>HeilooEnergie/ Zon op Heiloo 3 (COHESIE BOR)</v>
      </c>
      <c r="G699" t="str">
        <f>EC_projects_original!G699</f>
        <v>realized</v>
      </c>
      <c r="H699">
        <f>EC_projects_original!H699</f>
        <v>2017</v>
      </c>
      <c r="I699" t="str">
        <f>EC_projects_original!I699</f>
        <v>PV</v>
      </c>
      <c r="J699" t="str">
        <f>EC_projects_original!J699</f>
        <v>rooftop</v>
      </c>
      <c r="K699" t="str">
        <f>EC_projects_original!K699</f>
        <v>lokale coöperatie</v>
      </c>
      <c r="L699" t="str">
        <f>EC_projects_original!L699</f>
        <v>HeilooEnergie</v>
      </c>
      <c r="M699">
        <f>EC_projects_original!P699</f>
        <v>56.7</v>
      </c>
      <c r="N699">
        <f>EC_projects_original!R699</f>
        <v>1</v>
      </c>
    </row>
    <row r="700" spans="1:14" x14ac:dyDescent="0.25">
      <c r="A700" t="str">
        <f>EC_projects_original!A700</f>
        <v>Noord-Holland</v>
      </c>
      <c r="B700" t="str">
        <f>EC_projects_original!B700</f>
        <v>Noord-Holland Noord</v>
      </c>
      <c r="C700" t="str">
        <f>EC_projects_original!C700</f>
        <v>Heiloo</v>
      </c>
      <c r="D700" t="str" cm="1">
        <f t="array" ref="D700">_xlfn.IFNA(INDEX(municipalities!B:B, MATCH(EC_projects!C700,municipalities!C:C,0),0),"unknown")</f>
        <v>GM0399</v>
      </c>
      <c r="E700" t="str">
        <f>EC_projects_original!D700</f>
        <v>Heiloo</v>
      </c>
      <c r="F700" t="str">
        <f>EC_projects_original!E700</f>
        <v>HeilooEnergie/ Zon op Heiloo 4&amp; 5 GGZ (2 locaties)</v>
      </c>
      <c r="G700" t="str">
        <f>EC_projects_original!G700</f>
        <v>realized</v>
      </c>
      <c r="H700">
        <f>EC_projects_original!H700</f>
        <v>2019</v>
      </c>
      <c r="I700" t="str">
        <f>EC_projects_original!I700</f>
        <v>PV</v>
      </c>
      <c r="J700" t="str">
        <f>EC_projects_original!J700</f>
        <v>rooftop</v>
      </c>
      <c r="K700" t="str">
        <f>EC_projects_original!K700</f>
        <v>lokale coöperatie</v>
      </c>
      <c r="L700" t="str">
        <f>EC_projects_original!L700</f>
        <v>HeilooEnergie</v>
      </c>
      <c r="M700">
        <f>EC_projects_original!P700</f>
        <v>55.68</v>
      </c>
      <c r="N700">
        <f>EC_projects_original!R700</f>
        <v>1</v>
      </c>
    </row>
    <row r="701" spans="1:14" x14ac:dyDescent="0.25">
      <c r="A701" t="str">
        <f>EC_projects_original!A701</f>
        <v>Noord-Holland</v>
      </c>
      <c r="B701" t="str">
        <f>EC_projects_original!B701</f>
        <v>Noord-Holland Zuid</v>
      </c>
      <c r="C701" t="str">
        <f>EC_projects_original!C701</f>
        <v>Hilversum</v>
      </c>
      <c r="D701" t="str" cm="1">
        <f t="array" ref="D701">_xlfn.IFNA(INDEX(municipalities!B:B, MATCH(EC_projects!C701,municipalities!C:C,0),0),"unknown")</f>
        <v>GM0402</v>
      </c>
      <c r="E701" t="str">
        <f>EC_projects_original!D701</f>
        <v>HET/ Zakelijke</v>
      </c>
      <c r="F701" t="str">
        <f>EC_projects_original!E701</f>
        <v>HET/ Zakelijke zon Santbergen (advies)</v>
      </c>
      <c r="G701" t="str">
        <f>EC_projects_original!G701</f>
        <v>realized</v>
      </c>
      <c r="H701">
        <f>EC_projects_original!H701</f>
        <v>2019</v>
      </c>
      <c r="I701" t="str">
        <f>EC_projects_original!I701</f>
        <v>PV</v>
      </c>
      <c r="J701" t="str">
        <f>EC_projects_original!J701</f>
        <v>rooftop</v>
      </c>
      <c r="K701" t="str">
        <f>EC_projects_original!K701</f>
        <v>lokale coöperatie</v>
      </c>
      <c r="L701" t="str">
        <f>EC_projects_original!L701</f>
        <v>HET Hilversum</v>
      </c>
      <c r="M701">
        <f>EC_projects_original!P701</f>
        <v>60</v>
      </c>
      <c r="N701">
        <f>EC_projects_original!R701</f>
        <v>0</v>
      </c>
    </row>
    <row r="702" spans="1:14" x14ac:dyDescent="0.25">
      <c r="A702" t="str">
        <f>EC_projects_original!A702</f>
        <v>Noord-Holland</v>
      </c>
      <c r="B702" t="str">
        <f>EC_projects_original!B702</f>
        <v>Noord-Holland Zuid</v>
      </c>
      <c r="C702" t="str">
        <f>EC_projects_original!C702</f>
        <v>Hilversum</v>
      </c>
      <c r="D702" t="str" cm="1">
        <f t="array" ref="D702">_xlfn.IFNA(INDEX(municipalities!B:B, MATCH(EC_projects!C702,municipalities!C:C,0),0),"unknown")</f>
        <v>GM0402</v>
      </c>
      <c r="E702" t="str">
        <f>EC_projects_original!D702</f>
        <v>HET/ zonnedak</v>
      </c>
      <c r="F702" t="str">
        <f>EC_projects_original!E702</f>
        <v>HET/ zonnedak bedrijf  (esco coöperatie)</v>
      </c>
      <c r="G702" t="str">
        <f>EC_projects_original!G702</f>
        <v>realized</v>
      </c>
      <c r="H702">
        <f>EC_projects_original!H702</f>
        <v>2019</v>
      </c>
      <c r="I702" t="str">
        <f>EC_projects_original!I702</f>
        <v>PV</v>
      </c>
      <c r="J702" t="str">
        <f>EC_projects_original!J702</f>
        <v>rooftop</v>
      </c>
      <c r="K702" t="str">
        <f>EC_projects_original!K702</f>
        <v>lokale coöperatie</v>
      </c>
      <c r="L702" t="str">
        <f>EC_projects_original!L702</f>
        <v>HET Hilversum</v>
      </c>
      <c r="M702">
        <f>EC_projects_original!P702</f>
        <v>43.199999999999996</v>
      </c>
      <c r="N702">
        <f>EC_projects_original!R702</f>
        <v>1</v>
      </c>
    </row>
    <row r="703" spans="1:14" x14ac:dyDescent="0.25">
      <c r="A703" t="str">
        <f>EC_projects_original!A703</f>
        <v>Noord-Holland</v>
      </c>
      <c r="B703" t="str">
        <f>EC_projects_original!B703</f>
        <v>Noord-Holland Zuid</v>
      </c>
      <c r="C703" t="str">
        <f>EC_projects_original!C703</f>
        <v>Hilversum</v>
      </c>
      <c r="D703" t="str" cm="1">
        <f t="array" ref="D703">_xlfn.IFNA(INDEX(municipalities!B:B, MATCH(EC_projects!C703,municipalities!C:C,0),0),"unknown")</f>
        <v>GM0402</v>
      </c>
      <c r="E703" t="str">
        <f>EC_projects_original!D703</f>
        <v>HET/ zonnedak</v>
      </c>
      <c r="F703" t="str">
        <f>EC_projects_original!E703</f>
        <v xml:space="preserve">HET/ zonnedak VVE </v>
      </c>
      <c r="G703" t="str">
        <f>EC_projects_original!G703</f>
        <v>realized</v>
      </c>
      <c r="H703">
        <f>EC_projects_original!H703</f>
        <v>2019</v>
      </c>
      <c r="I703" t="str">
        <f>EC_projects_original!I703</f>
        <v>PV</v>
      </c>
      <c r="J703" t="str">
        <f>EC_projects_original!J703</f>
        <v>rooftop</v>
      </c>
      <c r="K703" t="str">
        <f>EC_projects_original!K703</f>
        <v>lokale coöperatie</v>
      </c>
      <c r="L703" t="str">
        <f>EC_projects_original!L703</f>
        <v>HET Hilversum</v>
      </c>
      <c r="M703">
        <f>EC_projects_original!P703</f>
        <v>51</v>
      </c>
      <c r="N703">
        <f>EC_projects_original!R703</f>
        <v>1</v>
      </c>
    </row>
    <row r="704" spans="1:14" x14ac:dyDescent="0.25">
      <c r="A704" t="str">
        <f>EC_projects_original!A704</f>
        <v>Noord-Holland</v>
      </c>
      <c r="B704" t="str">
        <f>EC_projects_original!B704</f>
        <v>Noord-Holland Zuid</v>
      </c>
      <c r="C704" t="str">
        <f>EC_projects_original!C704</f>
        <v>Hilversum</v>
      </c>
      <c r="D704" t="str" cm="1">
        <f t="array" ref="D704">_xlfn.IFNA(INDEX(municipalities!B:B, MATCH(EC_projects!C704,municipalities!C:C,0),0),"unknown")</f>
        <v>GM0402</v>
      </c>
      <c r="E704">
        <f>EC_projects_original!D704</f>
        <v>0</v>
      </c>
      <c r="F704" t="str">
        <f>EC_projects_original!E704</f>
        <v>Hilverzon/ Bethlehem zonnefabriek (kerk)</v>
      </c>
      <c r="G704" t="str">
        <f>EC_projects_original!G704</f>
        <v>realized</v>
      </c>
      <c r="H704">
        <f>EC_projects_original!H704</f>
        <v>2016</v>
      </c>
      <c r="I704" t="str">
        <f>EC_projects_original!I704</f>
        <v>PV</v>
      </c>
      <c r="J704" t="str">
        <f>EC_projects_original!J704</f>
        <v>rooftop</v>
      </c>
      <c r="K704" t="str">
        <f>EC_projects_original!K704</f>
        <v>lokale coöperatie</v>
      </c>
      <c r="L704" t="str">
        <f>EC_projects_original!L704</f>
        <v>Hilverzon</v>
      </c>
      <c r="M704">
        <f>EC_projects_original!P704</f>
        <v>27.225000000000001</v>
      </c>
      <c r="N704">
        <f>EC_projects_original!R704</f>
        <v>1</v>
      </c>
    </row>
    <row r="705" spans="1:14" x14ac:dyDescent="0.25">
      <c r="A705" t="str">
        <f>EC_projects_original!A705</f>
        <v>Noord-Holland</v>
      </c>
      <c r="B705" t="str">
        <f>EC_projects_original!B705</f>
        <v>Noord-Holland Zuid</v>
      </c>
      <c r="C705" t="str">
        <f>EC_projects_original!C705</f>
        <v>Hilversum</v>
      </c>
      <c r="D705" t="str" cm="1">
        <f t="array" ref="D705">_xlfn.IFNA(INDEX(municipalities!B:B, MATCH(EC_projects!C705,municipalities!C:C,0),0),"unknown")</f>
        <v>GM0402</v>
      </c>
      <c r="E705">
        <f>EC_projects_original!D705</f>
        <v>0</v>
      </c>
      <c r="F705" t="str">
        <f>EC_projects_original!E705</f>
        <v>Hilverzon/ Dudok Arena (PCR project 1)</v>
      </c>
      <c r="G705" t="str">
        <f>EC_projects_original!G705</f>
        <v>realized</v>
      </c>
      <c r="H705">
        <f>EC_projects_original!H705</f>
        <v>2018</v>
      </c>
      <c r="I705" t="str">
        <f>EC_projects_original!I705</f>
        <v>PV</v>
      </c>
      <c r="J705" t="str">
        <f>EC_projects_original!J705</f>
        <v>rooftop</v>
      </c>
      <c r="K705" t="str">
        <f>EC_projects_original!K705</f>
        <v>lokale coöperatie</v>
      </c>
      <c r="L705" t="str">
        <f>EC_projects_original!L705</f>
        <v>Hilverzon</v>
      </c>
      <c r="M705">
        <f>EC_projects_original!P705</f>
        <v>216.16000000000003</v>
      </c>
      <c r="N705">
        <f>EC_projects_original!R705</f>
        <v>1</v>
      </c>
    </row>
    <row r="706" spans="1:14" x14ac:dyDescent="0.25">
      <c r="A706" t="str">
        <f>EC_projects_original!A706</f>
        <v>Noord-Holland</v>
      </c>
      <c r="B706" t="str">
        <f>EC_projects_original!B706</f>
        <v>Noord-Holland Zuid</v>
      </c>
      <c r="C706" t="str">
        <f>EC_projects_original!C706</f>
        <v>Hilversum</v>
      </c>
      <c r="D706" t="str" cm="1">
        <f t="array" ref="D706">_xlfn.IFNA(INDEX(municipalities!B:B, MATCH(EC_projects!C706,municipalities!C:C,0),0),"unknown")</f>
        <v>GM0402</v>
      </c>
      <c r="E706">
        <f>EC_projects_original!D706</f>
        <v>0</v>
      </c>
      <c r="F706" t="str">
        <f>EC_projects_original!E706</f>
        <v>Hilverzon/ Dudok Arena (PCR project 2)</v>
      </c>
      <c r="G706" t="str">
        <f>EC_projects_original!G706</f>
        <v>realized</v>
      </c>
      <c r="H706">
        <f>EC_projects_original!H706</f>
        <v>2018</v>
      </c>
      <c r="I706" t="str">
        <f>EC_projects_original!I706</f>
        <v>PV</v>
      </c>
      <c r="J706" t="str">
        <f>EC_projects_original!J706</f>
        <v>rooftop</v>
      </c>
      <c r="K706" t="str">
        <f>EC_projects_original!K706</f>
        <v>lokale coöperatie</v>
      </c>
      <c r="L706" t="str">
        <f>EC_projects_original!L706</f>
        <v>Hilverzon</v>
      </c>
      <c r="M706">
        <f>EC_projects_original!P706</f>
        <v>147.84</v>
      </c>
      <c r="N706">
        <f>EC_projects_original!R706</f>
        <v>1</v>
      </c>
    </row>
    <row r="707" spans="1:14" x14ac:dyDescent="0.25">
      <c r="A707" t="str">
        <f>EC_projects_original!A707</f>
        <v>Noord-Holland</v>
      </c>
      <c r="B707" t="str">
        <f>EC_projects_original!B707</f>
        <v>Noord-Holland Zuid</v>
      </c>
      <c r="C707" t="str">
        <f>EC_projects_original!C707</f>
        <v>Hilversum</v>
      </c>
      <c r="D707" t="str" cm="1">
        <f t="array" ref="D707">_xlfn.IFNA(INDEX(municipalities!B:B, MATCH(EC_projects!C707,municipalities!C:C,0),0),"unknown")</f>
        <v>GM0402</v>
      </c>
      <c r="E707">
        <f>EC_projects_original!D707</f>
        <v>0</v>
      </c>
      <c r="F707" t="str">
        <f>EC_projects_original!E707</f>
        <v>Hilverzon/ Meentkrachtcentrale</v>
      </c>
      <c r="G707" t="str">
        <f>EC_projects_original!G707</f>
        <v>realized</v>
      </c>
      <c r="H707">
        <f>EC_projects_original!H707</f>
        <v>2017</v>
      </c>
      <c r="I707" t="str">
        <f>EC_projects_original!I707</f>
        <v>PV</v>
      </c>
      <c r="J707" t="str">
        <f>EC_projects_original!J707</f>
        <v>rooftop</v>
      </c>
      <c r="K707" t="str">
        <f>EC_projects_original!K707</f>
        <v>lokale coöperatie</v>
      </c>
      <c r="L707" t="str">
        <f>EC_projects_original!L707</f>
        <v>Hilverzon</v>
      </c>
      <c r="M707">
        <f>EC_projects_original!P707</f>
        <v>85.25</v>
      </c>
      <c r="N707">
        <f>EC_projects_original!R707</f>
        <v>1</v>
      </c>
    </row>
    <row r="708" spans="1:14" x14ac:dyDescent="0.25">
      <c r="A708" t="str">
        <f>EC_projects_original!A708</f>
        <v>Noord-Holland</v>
      </c>
      <c r="B708" t="str">
        <f>EC_projects_original!B708</f>
        <v>Noord-Holland Zuid</v>
      </c>
      <c r="C708" t="str">
        <f>EC_projects_original!C708</f>
        <v>Hilversum</v>
      </c>
      <c r="D708" t="str" cm="1">
        <f t="array" ref="D708">_xlfn.IFNA(INDEX(municipalities!B:B, MATCH(EC_projects!C708,municipalities!C:C,0),0),"unknown")</f>
        <v>GM0402</v>
      </c>
      <c r="E708">
        <f>EC_projects_original!D708</f>
        <v>0</v>
      </c>
      <c r="F708" t="str">
        <f>EC_projects_original!E708</f>
        <v>Hilverzon/ Rotor Media Zonnefabriek</v>
      </c>
      <c r="G708" t="str">
        <f>EC_projects_original!G708</f>
        <v>realized</v>
      </c>
      <c r="H708">
        <f>EC_projects_original!H708</f>
        <v>2017</v>
      </c>
      <c r="I708" t="str">
        <f>EC_projects_original!I708</f>
        <v>PV</v>
      </c>
      <c r="J708" t="str">
        <f>EC_projects_original!J708</f>
        <v>rooftop</v>
      </c>
      <c r="K708" t="str">
        <f>EC_projects_original!K708</f>
        <v>lokale coöperatie</v>
      </c>
      <c r="L708" t="str">
        <f>EC_projects_original!L708</f>
        <v>Hilverzon</v>
      </c>
      <c r="M708">
        <f>EC_projects_original!P708</f>
        <v>75.075000000000003</v>
      </c>
      <c r="N708">
        <f>EC_projects_original!R708</f>
        <v>1</v>
      </c>
    </row>
    <row r="709" spans="1:14" x14ac:dyDescent="0.25">
      <c r="A709" t="str">
        <f>EC_projects_original!A709</f>
        <v>Noord-Holland</v>
      </c>
      <c r="B709" t="str">
        <f>EC_projects_original!B709</f>
        <v>Noord-Holland Zuid</v>
      </c>
      <c r="C709" t="str">
        <f>EC_projects_original!C709</f>
        <v>Hilversum</v>
      </c>
      <c r="D709" t="str" cm="1">
        <f t="array" ref="D709">_xlfn.IFNA(INDEX(municipalities!B:B, MATCH(EC_projects!C709,municipalities!C:C,0),0),"unknown")</f>
        <v>GM0402</v>
      </c>
      <c r="E709">
        <f>EC_projects_original!D709</f>
        <v>0</v>
      </c>
      <c r="F709" t="str">
        <f>EC_projects_original!E709</f>
        <v>Hilverzon/ sporthal Kerkelanden</v>
      </c>
      <c r="G709" t="str">
        <f>EC_projects_original!G709</f>
        <v>realized</v>
      </c>
      <c r="H709">
        <f>EC_projects_original!H709</f>
        <v>2017</v>
      </c>
      <c r="I709" t="str">
        <f>EC_projects_original!I709</f>
        <v>PV</v>
      </c>
      <c r="J709" t="str">
        <f>EC_projects_original!J709</f>
        <v>rooftop</v>
      </c>
      <c r="K709" t="str">
        <f>EC_projects_original!K709</f>
        <v>lokale coöperatie</v>
      </c>
      <c r="L709" t="str">
        <f>EC_projects_original!L709</f>
        <v>Hilverzon</v>
      </c>
      <c r="M709">
        <f>EC_projects_original!P709</f>
        <v>115.5</v>
      </c>
      <c r="N709">
        <f>EC_projects_original!R709</f>
        <v>1</v>
      </c>
    </row>
    <row r="710" spans="1:14" x14ac:dyDescent="0.25">
      <c r="A710" t="str">
        <f>EC_projects_original!A710</f>
        <v>Noord-Holland</v>
      </c>
      <c r="B710" t="str">
        <f>EC_projects_original!B710</f>
        <v>Noord-Holland Zuid</v>
      </c>
      <c r="C710" t="str">
        <f>EC_projects_original!C710</f>
        <v>Hilversum</v>
      </c>
      <c r="D710" t="str" cm="1">
        <f t="array" ref="D710">_xlfn.IFNA(INDEX(municipalities!B:B, MATCH(EC_projects!C710,municipalities!C:C,0),0),"unknown")</f>
        <v>GM0402</v>
      </c>
      <c r="E710">
        <f>EC_projects_original!D710</f>
        <v>0</v>
      </c>
      <c r="F710" t="str">
        <f>EC_projects_original!E710</f>
        <v>Hilverzon/ VVE Crataegus Zeshoven</v>
      </c>
      <c r="G710" t="str">
        <f>EC_projects_original!G710</f>
        <v>realized</v>
      </c>
      <c r="H710">
        <f>EC_projects_original!H710</f>
        <v>2020</v>
      </c>
      <c r="I710" t="str">
        <f>EC_projects_original!I710</f>
        <v>PV</v>
      </c>
      <c r="J710" t="str">
        <f>EC_projects_original!J710</f>
        <v>rooftop</v>
      </c>
      <c r="K710" t="str">
        <f>EC_projects_original!K710</f>
        <v>lokale coöperatie</v>
      </c>
      <c r="L710" t="str">
        <f>EC_projects_original!L710</f>
        <v>Hilverzon</v>
      </c>
      <c r="M710">
        <f>EC_projects_original!P710</f>
        <v>43.5</v>
      </c>
      <c r="N710">
        <f>EC_projects_original!R710</f>
        <v>1</v>
      </c>
    </row>
    <row r="711" spans="1:14" x14ac:dyDescent="0.25">
      <c r="A711" t="str">
        <f>EC_projects_original!A711</f>
        <v>Noord-Holland</v>
      </c>
      <c r="B711" t="str">
        <f>EC_projects_original!B711</f>
        <v>Noord-Holland Zuid</v>
      </c>
      <c r="C711" t="str">
        <f>EC_projects_original!C711</f>
        <v>Hilversum</v>
      </c>
      <c r="D711" t="str" cm="1">
        <f t="array" ref="D711">_xlfn.IFNA(INDEX(municipalities!B:B, MATCH(EC_projects!C711,municipalities!C:C,0),0),"unknown")</f>
        <v>GM0402</v>
      </c>
      <c r="E711">
        <f>EC_projects_original!D711</f>
        <v>0</v>
      </c>
      <c r="F711" t="str">
        <f>EC_projects_original!E711</f>
        <v>Hilverzon/ VVE De Meent</v>
      </c>
      <c r="G711" t="str">
        <f>EC_projects_original!G711</f>
        <v>realized</v>
      </c>
      <c r="H711">
        <f>EC_projects_original!H711</f>
        <v>2021</v>
      </c>
      <c r="I711" t="str">
        <f>EC_projects_original!I711</f>
        <v>PV</v>
      </c>
      <c r="J711" t="str">
        <f>EC_projects_original!J711</f>
        <v>rooftop</v>
      </c>
      <c r="K711" t="str">
        <f>EC_projects_original!K711</f>
        <v>lokale coöperatie</v>
      </c>
      <c r="L711" t="str">
        <f>EC_projects_original!L711</f>
        <v>Hilverzon</v>
      </c>
      <c r="M711">
        <f>EC_projects_original!P711</f>
        <v>74</v>
      </c>
      <c r="N711">
        <f>EC_projects_original!R711</f>
        <v>1</v>
      </c>
    </row>
    <row r="712" spans="1:14" x14ac:dyDescent="0.25">
      <c r="A712" t="str">
        <f>EC_projects_original!A712</f>
        <v>Noord-Holland</v>
      </c>
      <c r="B712" t="str">
        <f>EC_projects_original!B712</f>
        <v>Noord-Holland Zuid</v>
      </c>
      <c r="C712" t="str">
        <f>EC_projects_original!C712</f>
        <v>Hilversum</v>
      </c>
      <c r="D712" t="str" cm="1">
        <f t="array" ref="D712">_xlfn.IFNA(INDEX(municipalities!B:B, MATCH(EC_projects!C712,municipalities!C:C,0),0),"unknown")</f>
        <v>GM0402</v>
      </c>
      <c r="E712">
        <f>EC_projects_original!D712</f>
        <v>0</v>
      </c>
      <c r="F712" t="str">
        <f>EC_projects_original!E712</f>
        <v>Hilverzon/ VVE Goed Wonen</v>
      </c>
      <c r="G712" t="str">
        <f>EC_projects_original!G712</f>
        <v>realized</v>
      </c>
      <c r="H712">
        <f>EC_projects_original!H712</f>
        <v>2019</v>
      </c>
      <c r="I712" t="str">
        <f>EC_projects_original!I712</f>
        <v>PV</v>
      </c>
      <c r="J712" t="str">
        <f>EC_projects_original!J712</f>
        <v>rooftop</v>
      </c>
      <c r="K712" t="str">
        <f>EC_projects_original!K712</f>
        <v>lokale coöperatie</v>
      </c>
      <c r="L712" t="str">
        <f>EC_projects_original!L712</f>
        <v>Hilverzon</v>
      </c>
      <c r="M712">
        <f>EC_projects_original!P712</f>
        <v>37.699999999999996</v>
      </c>
      <c r="N712">
        <f>EC_projects_original!R712</f>
        <v>1</v>
      </c>
    </row>
    <row r="713" spans="1:14" x14ac:dyDescent="0.25">
      <c r="A713" t="str">
        <f>EC_projects_original!A713</f>
        <v>Noord-Holland</v>
      </c>
      <c r="B713" t="str">
        <f>EC_projects_original!B713</f>
        <v>Noord-Holland Zuid</v>
      </c>
      <c r="C713" t="str">
        <f>EC_projects_original!C713</f>
        <v>Hilversum</v>
      </c>
      <c r="D713" t="str" cm="1">
        <f t="array" ref="D713">_xlfn.IFNA(INDEX(municipalities!B:B, MATCH(EC_projects!C713,municipalities!C:C,0),0),"unknown")</f>
        <v>GM0402</v>
      </c>
      <c r="E713">
        <f>EC_projects_original!D713</f>
        <v>0</v>
      </c>
      <c r="F713" t="str">
        <f>EC_projects_original!E713</f>
        <v>Hilverzon/ VVE Tsuga</v>
      </c>
      <c r="G713" t="str">
        <f>EC_projects_original!G713</f>
        <v>realized</v>
      </c>
      <c r="H713">
        <f>EC_projects_original!H713</f>
        <v>2019</v>
      </c>
      <c r="I713" t="str">
        <f>EC_projects_original!I713</f>
        <v>PV</v>
      </c>
      <c r="J713" t="str">
        <f>EC_projects_original!J713</f>
        <v>rooftop</v>
      </c>
      <c r="K713" t="str">
        <f>EC_projects_original!K713</f>
        <v>lokale coöperatie</v>
      </c>
      <c r="L713" t="str">
        <f>EC_projects_original!L713</f>
        <v>Hilverzon</v>
      </c>
      <c r="M713">
        <f>EC_projects_original!P713</f>
        <v>49.3</v>
      </c>
      <c r="N713">
        <f>EC_projects_original!R713</f>
        <v>1</v>
      </c>
    </row>
    <row r="714" spans="1:14" x14ac:dyDescent="0.25">
      <c r="A714" t="str">
        <f>EC_projects_original!A714</f>
        <v>Noord-Holland</v>
      </c>
      <c r="B714" t="str">
        <f>EC_projects_original!B714</f>
        <v>Noord-Holland Zuid</v>
      </c>
      <c r="C714" t="str">
        <f>EC_projects_original!C714</f>
        <v>Hilversum</v>
      </c>
      <c r="D714" t="str" cm="1">
        <f t="array" ref="D714">_xlfn.IFNA(INDEX(municipalities!B:B, MATCH(EC_projects!C714,municipalities!C:C,0),0),"unknown")</f>
        <v>GM0402</v>
      </c>
      <c r="E714">
        <f>EC_projects_original!D714</f>
        <v>0</v>
      </c>
      <c r="F714" t="str">
        <f>EC_projects_original!E714</f>
        <v>Hilverzon/RWZI Sint Anna's Hoeve (in 2 fasen)</v>
      </c>
      <c r="G714" t="str">
        <f>EC_projects_original!G714</f>
        <v>realized</v>
      </c>
      <c r="H714">
        <f>EC_projects_original!H714</f>
        <v>2018</v>
      </c>
      <c r="I714" t="str">
        <f>EC_projects_original!I714</f>
        <v>PV</v>
      </c>
      <c r="J714" t="str">
        <f>EC_projects_original!J714</f>
        <v>rooftop</v>
      </c>
      <c r="K714" t="str">
        <f>EC_projects_original!K714</f>
        <v>lokale coöperatie</v>
      </c>
      <c r="L714" t="str">
        <f>EC_projects_original!L714</f>
        <v>Hilverzon</v>
      </c>
      <c r="M714">
        <f>EC_projects_original!P714</f>
        <v>594</v>
      </c>
      <c r="N714">
        <f>EC_projects_original!R714</f>
        <v>1</v>
      </c>
    </row>
    <row r="715" spans="1:14" x14ac:dyDescent="0.25">
      <c r="A715" t="str">
        <f>EC_projects_original!A715</f>
        <v>Noord-Holland</v>
      </c>
      <c r="B715" t="str">
        <f>EC_projects_original!B715</f>
        <v>Noord-Holland Zuid</v>
      </c>
      <c r="C715" t="str">
        <f>EC_projects_original!C715</f>
        <v>Haarlemmermeer</v>
      </c>
      <c r="D715" t="str" cm="1">
        <f t="array" ref="D715">_xlfn.IFNA(INDEX(municipalities!B:B, MATCH(EC_projects!C715,municipalities!C:C,0),0),"unknown")</f>
        <v>GM0394</v>
      </c>
      <c r="E715">
        <f>EC_projects_original!D715</f>
        <v>0</v>
      </c>
      <c r="F715" t="str">
        <f>EC_projects_original!E715</f>
        <v xml:space="preserve">Greencrowd/ VVE AQUARadius </v>
      </c>
      <c r="G715" t="str">
        <f>EC_projects_original!G715</f>
        <v>realized</v>
      </c>
      <c r="H715">
        <f>EC_projects_original!H715</f>
        <v>2015</v>
      </c>
      <c r="I715" t="str">
        <f>EC_projects_original!I715</f>
        <v>PV</v>
      </c>
      <c r="J715" t="str">
        <f>EC_projects_original!J715</f>
        <v>rooftop</v>
      </c>
      <c r="K715" t="str">
        <f>EC_projects_original!K715</f>
        <v>participatie/ crowdfunding</v>
      </c>
      <c r="L715" t="str">
        <f>EC_projects_original!L715</f>
        <v>crowdfunding</v>
      </c>
      <c r="M715">
        <f>EC_projects_original!P715</f>
        <v>133</v>
      </c>
      <c r="N715">
        <f>EC_projects_original!R715</f>
        <v>0</v>
      </c>
    </row>
    <row r="716" spans="1:14" x14ac:dyDescent="0.25">
      <c r="A716" t="str">
        <f>EC_projects_original!A716</f>
        <v>Noord-Holland</v>
      </c>
      <c r="B716" t="str">
        <f>EC_projects_original!B716</f>
        <v>Noord-Holland Zuid</v>
      </c>
      <c r="C716" t="str">
        <f>EC_projects_original!C716</f>
        <v>Haarlemmermeer</v>
      </c>
      <c r="D716" t="str" cm="1">
        <f t="array" ref="D716">_xlfn.IFNA(INDEX(municipalities!B:B, MATCH(EC_projects!C716,municipalities!C:C,0),0),"unknown")</f>
        <v>GM0394</v>
      </c>
      <c r="E716">
        <f>EC_projects_original!D716</f>
        <v>0</v>
      </c>
      <c r="F716" t="str">
        <f>EC_projects_original!E716</f>
        <v>ZonnepanelenDelen/ Iederzon Nederland (Hoofdorp)</v>
      </c>
      <c r="G716" t="str">
        <f>EC_projects_original!G716</f>
        <v>realized</v>
      </c>
      <c r="H716">
        <f>EC_projects_original!H716</f>
        <v>2019</v>
      </c>
      <c r="I716" t="str">
        <f>EC_projects_original!I716</f>
        <v>PV</v>
      </c>
      <c r="J716" t="str">
        <f>EC_projects_original!J716</f>
        <v>rooftop</v>
      </c>
      <c r="K716" t="str">
        <f>EC_projects_original!K716</f>
        <v>participatie/ crowdfunding</v>
      </c>
      <c r="L716" t="str">
        <f>EC_projects_original!L716</f>
        <v>crowdfunding</v>
      </c>
      <c r="M716">
        <f>EC_projects_original!P716</f>
        <v>173.7</v>
      </c>
      <c r="N716">
        <f>EC_projects_original!R716</f>
        <v>0</v>
      </c>
    </row>
    <row r="717" spans="1:14" x14ac:dyDescent="0.25">
      <c r="A717" t="str">
        <f>EC_projects_original!A717</f>
        <v>Noord-Holland</v>
      </c>
      <c r="B717" t="str">
        <f>EC_projects_original!B717</f>
        <v>Noord-Holland Noord</v>
      </c>
      <c r="C717" t="str">
        <f>EC_projects_original!C717</f>
        <v>Hoorn</v>
      </c>
      <c r="D717" t="str" cm="1">
        <f t="array" ref="D717">_xlfn.IFNA(INDEX(municipalities!B:B, MATCH(EC_projects!C717,municipalities!C:C,0),0),"unknown")</f>
        <v>GM0405</v>
      </c>
      <c r="E717" t="str">
        <f>EC_projects_original!D717</f>
        <v>Zonnecoöperatie</v>
      </c>
      <c r="F717" t="str">
        <f>EC_projects_original!E717</f>
        <v xml:space="preserve">Zonnecoöperatie West-Friesland/ Brandweergarage Nieuwe Wal </v>
      </c>
      <c r="G717" t="str">
        <f>EC_projects_original!G717</f>
        <v>realized</v>
      </c>
      <c r="H717">
        <f>EC_projects_original!H717</f>
        <v>2018</v>
      </c>
      <c r="I717" t="str">
        <f>EC_projects_original!I717</f>
        <v>PV</v>
      </c>
      <c r="J717" t="str">
        <f>EC_projects_original!J717</f>
        <v>rooftop</v>
      </c>
      <c r="K717" t="str">
        <f>EC_projects_original!K717</f>
        <v>lokale coöperatie</v>
      </c>
      <c r="L717" t="str">
        <f>EC_projects_original!L717</f>
        <v>Zonnecoöperatie WestFriesland</v>
      </c>
      <c r="M717">
        <f>EC_projects_original!P717</f>
        <v>60</v>
      </c>
      <c r="N717">
        <f>EC_projects_original!R717</f>
        <v>1</v>
      </c>
    </row>
    <row r="718" spans="1:14" x14ac:dyDescent="0.25">
      <c r="A718" t="str">
        <f>EC_projects_original!A718</f>
        <v>Noord-Holland</v>
      </c>
      <c r="B718" t="str">
        <f>EC_projects_original!B718</f>
        <v>Noord-Holland Noord</v>
      </c>
      <c r="C718" t="str">
        <f>EC_projects_original!C718</f>
        <v>Hoorn</v>
      </c>
      <c r="D718" t="str" cm="1">
        <f t="array" ref="D718">_xlfn.IFNA(INDEX(municipalities!B:B, MATCH(EC_projects!C718,municipalities!C:C,0),0),"unknown")</f>
        <v>GM0405</v>
      </c>
      <c r="E718" t="str">
        <f>EC_projects_original!D718</f>
        <v>Blokker</v>
      </c>
      <c r="F718" t="str">
        <f>EC_projects_original!E718</f>
        <v xml:space="preserve">Zonnecoöperatie West-Friesland/ Zonnedak de Wit </v>
      </c>
      <c r="G718" t="str">
        <f>EC_projects_original!G718</f>
        <v>realized</v>
      </c>
      <c r="H718">
        <f>EC_projects_original!H718</f>
        <v>2019</v>
      </c>
      <c r="I718" t="str">
        <f>EC_projects_original!I718</f>
        <v>PV</v>
      </c>
      <c r="J718" t="str">
        <f>EC_projects_original!J718</f>
        <v>rooftop</v>
      </c>
      <c r="K718" t="str">
        <f>EC_projects_original!K718</f>
        <v>lokale coöperatie</v>
      </c>
      <c r="L718" t="str">
        <f>EC_projects_original!L718</f>
        <v>Zonnecoöperatie WestFriesland</v>
      </c>
      <c r="M718">
        <f>EC_projects_original!P718</f>
        <v>68.399999999999991</v>
      </c>
      <c r="N718">
        <f>EC_projects_original!R718</f>
        <v>1</v>
      </c>
    </row>
    <row r="719" spans="1:14" x14ac:dyDescent="0.25">
      <c r="A719" t="str">
        <f>EC_projects_original!A719</f>
        <v>Noord-Holland</v>
      </c>
      <c r="B719" t="str">
        <f>EC_projects_original!B719</f>
        <v>Noord-Holland Noord</v>
      </c>
      <c r="C719" t="str">
        <f>EC_projects_original!C719</f>
        <v>Dijk en Waard</v>
      </c>
      <c r="D719" t="str" cm="1">
        <f t="array" ref="D719">_xlfn.IFNA(INDEX(municipalities!B:B, MATCH(EC_projects!C719,municipalities!C:C,0),0),"unknown")</f>
        <v>GM1980</v>
      </c>
      <c r="E719" t="str">
        <f>EC_projects_original!D719</f>
        <v>Zuid-Scharwoude</v>
      </c>
      <c r="F719" t="str">
        <f>EC_projects_original!E719</f>
        <v>ZonnepanelenDelen/ Zonnedak Buitenzorg (Zonopzorg)</v>
      </c>
      <c r="G719" t="str">
        <f>EC_projects_original!G719</f>
        <v>realized</v>
      </c>
      <c r="H719">
        <f>EC_projects_original!H719</f>
        <v>2018</v>
      </c>
      <c r="I719" t="str">
        <f>EC_projects_original!I719</f>
        <v>PV</v>
      </c>
      <c r="J719" t="str">
        <f>EC_projects_original!J719</f>
        <v>rooftop</v>
      </c>
      <c r="K719" t="str">
        <f>EC_projects_original!K719</f>
        <v>participatie/ crowdfunding</v>
      </c>
      <c r="L719" t="str">
        <f>EC_projects_original!L719</f>
        <v>crowdfunding</v>
      </c>
      <c r="M719">
        <f>EC_projects_original!P719</f>
        <v>137.5</v>
      </c>
      <c r="N719">
        <f>EC_projects_original!R719</f>
        <v>0</v>
      </c>
    </row>
    <row r="720" spans="1:14" x14ac:dyDescent="0.25">
      <c r="A720" t="str">
        <f>EC_projects_original!A720</f>
        <v>Noord-Holland</v>
      </c>
      <c r="B720" t="str">
        <f>EC_projects_original!B720</f>
        <v>Noord-Holland Noord</v>
      </c>
      <c r="C720" t="str">
        <f>EC_projects_original!C720</f>
        <v>Medemblik</v>
      </c>
      <c r="D720" t="str" cm="1">
        <f t="array" ref="D720">_xlfn.IFNA(INDEX(municipalities!B:B, MATCH(EC_projects!C720,municipalities!C:C,0),0),"unknown")</f>
        <v>GM0420</v>
      </c>
      <c r="E720" t="str">
        <f>EC_projects_original!D720</f>
        <v>Andijk</v>
      </c>
      <c r="F720" t="str">
        <f>EC_projects_original!E720</f>
        <v>Coöperatie Zonnedak Interpack</v>
      </c>
      <c r="G720" t="str">
        <f>EC_projects_original!G720</f>
        <v>realized</v>
      </c>
      <c r="H720">
        <f>EC_projects_original!H720</f>
        <v>2015</v>
      </c>
      <c r="I720" t="str">
        <f>EC_projects_original!I720</f>
        <v>PV</v>
      </c>
      <c r="J720" t="str">
        <f>EC_projects_original!J720</f>
        <v>rooftop</v>
      </c>
      <c r="K720" t="str">
        <f>EC_projects_original!K720</f>
        <v>productiecoöperatie/ ontwikkelaar</v>
      </c>
      <c r="L720" t="str">
        <f>EC_projects_original!L720</f>
        <v>projectcoöperaties divers</v>
      </c>
      <c r="M720">
        <f>EC_projects_original!P720</f>
        <v>181.48</v>
      </c>
      <c r="N720">
        <f>EC_projects_original!R720</f>
        <v>1</v>
      </c>
    </row>
    <row r="721" spans="1:14" x14ac:dyDescent="0.25">
      <c r="A721" t="str">
        <f>EC_projects_original!A721</f>
        <v>Noord-Holland</v>
      </c>
      <c r="B721" t="str">
        <f>EC_projects_original!B721</f>
        <v>Noord-Holland Zuid</v>
      </c>
      <c r="C721" t="str">
        <f>EC_projects_original!C721</f>
        <v>Ouder-Amstel</v>
      </c>
      <c r="D721" t="str" cm="1">
        <f t="array" ref="D721">_xlfn.IFNA(INDEX(municipalities!B:B, MATCH(EC_projects!C721,municipalities!C:C,0),0),"unknown")</f>
        <v>GM0437</v>
      </c>
      <c r="E721" t="str">
        <f>EC_projects_original!D721</f>
        <v>Ouderkerk aan de Amstel</v>
      </c>
      <c r="F721" t="str">
        <f>EC_projects_original!E721</f>
        <v>Ouder-Amstel Energie/ zonnedak Milieudepot</v>
      </c>
      <c r="G721" t="str">
        <f>EC_projects_original!G721</f>
        <v>realized</v>
      </c>
      <c r="H721">
        <f>EC_projects_original!H721</f>
        <v>2023</v>
      </c>
      <c r="I721" t="str">
        <f>EC_projects_original!I721</f>
        <v>PV</v>
      </c>
      <c r="J721" t="str">
        <f>EC_projects_original!J721</f>
        <v>rooftop</v>
      </c>
      <c r="K721" t="str">
        <f>EC_projects_original!K721</f>
        <v>lokale coöperatie</v>
      </c>
      <c r="L721" t="str">
        <f>EC_projects_original!L721</f>
        <v>Ouder-Amstel Energie</v>
      </c>
      <c r="M721">
        <f>EC_projects_original!P721</f>
        <v>40</v>
      </c>
      <c r="N721">
        <f>EC_projects_original!R721</f>
        <v>1</v>
      </c>
    </row>
    <row r="722" spans="1:14" x14ac:dyDescent="0.25">
      <c r="A722" t="str">
        <f>EC_projects_original!A722</f>
        <v>Noord-Holland</v>
      </c>
      <c r="B722" t="str">
        <f>EC_projects_original!B722</f>
        <v>Noord-Holland Zuid</v>
      </c>
      <c r="C722" t="str">
        <f>EC_projects_original!C722</f>
        <v>Purmerend</v>
      </c>
      <c r="D722" t="str" cm="1">
        <f t="array" ref="D722">_xlfn.IFNA(INDEX(municipalities!B:B, MATCH(EC_projects!C722,municipalities!C:C,0),0),"unknown")</f>
        <v>GM0439</v>
      </c>
      <c r="E722" t="str">
        <f>EC_projects_original!D722</f>
        <v>Opgewekt</v>
      </c>
      <c r="F722" t="str">
        <f>EC_projects_original!E722</f>
        <v>Zon op Purmerend/ Zon op De Beuk</v>
      </c>
      <c r="G722" t="str">
        <f>EC_projects_original!G722</f>
        <v>realized</v>
      </c>
      <c r="H722">
        <f>EC_projects_original!H722</f>
        <v>2021</v>
      </c>
      <c r="I722" t="str">
        <f>EC_projects_original!I722</f>
        <v>PV</v>
      </c>
      <c r="J722" t="str">
        <f>EC_projects_original!J722</f>
        <v>rooftop</v>
      </c>
      <c r="K722" t="str">
        <f>EC_projects_original!K722</f>
        <v>lokale coöperatie</v>
      </c>
      <c r="L722" t="str">
        <f>EC_projects_original!L722</f>
        <v>Zon op Purmerend</v>
      </c>
      <c r="M722">
        <f>EC_projects_original!P722</f>
        <v>299.7</v>
      </c>
      <c r="N722">
        <f>EC_projects_original!R722</f>
        <v>1</v>
      </c>
    </row>
    <row r="723" spans="1:14" x14ac:dyDescent="0.25">
      <c r="A723" t="str">
        <f>EC_projects_original!A723</f>
        <v>Noord-Holland</v>
      </c>
      <c r="B723" t="str">
        <f>EC_projects_original!B723</f>
        <v>Noord-Holland Zuid</v>
      </c>
      <c r="C723" t="str">
        <f>EC_projects_original!C723</f>
        <v>Purmerend</v>
      </c>
      <c r="D723" t="str" cm="1">
        <f t="array" ref="D723">_xlfn.IFNA(INDEX(municipalities!B:B, MATCH(EC_projects!C723,municipalities!C:C,0),0),"unknown")</f>
        <v>GM0439</v>
      </c>
      <c r="E723" t="str">
        <f>EC_projects_original!D723</f>
        <v>Opgewekt</v>
      </c>
      <c r="F723" t="str">
        <f>EC_projects_original!E723</f>
        <v>Zon op Purmerend/ Zon op Leeghwaterbad Purmerend (Sprd)</v>
      </c>
      <c r="G723" t="str">
        <f>EC_projects_original!G723</f>
        <v>realized</v>
      </c>
      <c r="H723">
        <f>EC_projects_original!H723</f>
        <v>2022</v>
      </c>
      <c r="I723" t="str">
        <f>EC_projects_original!I723</f>
        <v>PV</v>
      </c>
      <c r="J723" t="str">
        <f>EC_projects_original!J723</f>
        <v>rooftop</v>
      </c>
      <c r="K723" t="str">
        <f>EC_projects_original!K723</f>
        <v>lokale coöperatie</v>
      </c>
      <c r="L723" t="str">
        <f>EC_projects_original!L723</f>
        <v>Zon op Purmerend</v>
      </c>
      <c r="M723">
        <f>EC_projects_original!P723</f>
        <v>169.2</v>
      </c>
      <c r="N723">
        <f>EC_projects_original!R723</f>
        <v>1</v>
      </c>
    </row>
    <row r="724" spans="1:14" x14ac:dyDescent="0.25">
      <c r="A724" t="str">
        <f>EC_projects_original!A724</f>
        <v>Noord-Holland</v>
      </c>
      <c r="B724" t="str">
        <f>EC_projects_original!B724</f>
        <v>Noord-Holland Zuid</v>
      </c>
      <c r="C724" t="str">
        <f>EC_projects_original!C724</f>
        <v>Purmerend</v>
      </c>
      <c r="D724" t="str" cm="1">
        <f t="array" ref="D724">_xlfn.IFNA(INDEX(municipalities!B:B, MATCH(EC_projects!C724,municipalities!C:C,0),0),"unknown")</f>
        <v>GM0439</v>
      </c>
      <c r="E724" t="str">
        <f>EC_projects_original!D724</f>
        <v>Opgewekt</v>
      </c>
      <c r="F724" t="str">
        <f>EC_projects_original!E724</f>
        <v xml:space="preserve">Zon op Purmerend/ Zon op Stadhuis </v>
      </c>
      <c r="G724" t="str">
        <f>EC_projects_original!G724</f>
        <v>realized</v>
      </c>
      <c r="H724">
        <f>EC_projects_original!H724</f>
        <v>2016</v>
      </c>
      <c r="I724" t="str">
        <f>EC_projects_original!I724</f>
        <v>PV</v>
      </c>
      <c r="J724" t="str">
        <f>EC_projects_original!J724</f>
        <v>rooftop</v>
      </c>
      <c r="K724" t="str">
        <f>EC_projects_original!K724</f>
        <v>lokale coöperatie</v>
      </c>
      <c r="L724" t="str">
        <f>EC_projects_original!L724</f>
        <v>Zon op Purmerend</v>
      </c>
      <c r="M724">
        <f>EC_projects_original!P724</f>
        <v>70.72</v>
      </c>
      <c r="N724">
        <f>EC_projects_original!R724</f>
        <v>1</v>
      </c>
    </row>
    <row r="725" spans="1:14" x14ac:dyDescent="0.25">
      <c r="A725" t="str">
        <f>EC_projects_original!A725</f>
        <v>Noord-Holland</v>
      </c>
      <c r="B725" t="str">
        <f>EC_projects_original!B725</f>
        <v>Noord-Holland Zuid</v>
      </c>
      <c r="C725" t="str">
        <f>EC_projects_original!C725</f>
        <v>Purmerend</v>
      </c>
      <c r="D725" t="str" cm="1">
        <f t="array" ref="D725">_xlfn.IFNA(INDEX(municipalities!B:B, MATCH(EC_projects!C725,municipalities!C:C,0),0),"unknown")</f>
        <v>GM0439</v>
      </c>
      <c r="E725" t="str">
        <f>EC_projects_original!D725</f>
        <v>Opgewekt</v>
      </c>
      <c r="F725" t="str">
        <f>EC_projects_original!E725</f>
        <v>Zon op Purmerend/ zonnedak Antoni Gaudi</v>
      </c>
      <c r="G725" t="str">
        <f>EC_projects_original!G725</f>
        <v>realized</v>
      </c>
      <c r="H725">
        <f>EC_projects_original!H725</f>
        <v>2018</v>
      </c>
      <c r="I725" t="str">
        <f>EC_projects_original!I725</f>
        <v>PV</v>
      </c>
      <c r="J725" t="str">
        <f>EC_projects_original!J725</f>
        <v>rooftop</v>
      </c>
      <c r="K725" t="str">
        <f>EC_projects_original!K725</f>
        <v>lokale coöperatie</v>
      </c>
      <c r="L725" t="str">
        <f>EC_projects_original!L725</f>
        <v>Zon op Purmerend</v>
      </c>
      <c r="M725">
        <f>EC_projects_original!P725</f>
        <v>44.82</v>
      </c>
      <c r="N725">
        <f>EC_projects_original!R725</f>
        <v>1</v>
      </c>
    </row>
    <row r="726" spans="1:14" x14ac:dyDescent="0.25">
      <c r="A726" t="str">
        <f>EC_projects_original!A726</f>
        <v>Noord-Holland</v>
      </c>
      <c r="B726" t="str">
        <f>EC_projects_original!B726</f>
        <v>Noord-Holland Zuid</v>
      </c>
      <c r="C726" t="str">
        <f>EC_projects_original!C726</f>
        <v>Purmerend</v>
      </c>
      <c r="D726" t="str" cm="1">
        <f t="array" ref="D726">_xlfn.IFNA(INDEX(municipalities!B:B, MATCH(EC_projects!C726,municipalities!C:C,0),0),"unknown")</f>
        <v>GM0439</v>
      </c>
      <c r="E726" t="str">
        <f>EC_projects_original!D726</f>
        <v>Opgewekt</v>
      </c>
      <c r="F726" t="str">
        <f>EC_projects_original!E726</f>
        <v>Zon op Purmerend/ zonnedak Zon op de Kraal</v>
      </c>
      <c r="G726" t="str">
        <f>EC_projects_original!G726</f>
        <v>realized</v>
      </c>
      <c r="H726">
        <f>EC_projects_original!H726</f>
        <v>2019</v>
      </c>
      <c r="I726" t="str">
        <f>EC_projects_original!I726</f>
        <v>PV</v>
      </c>
      <c r="J726" t="str">
        <f>EC_projects_original!J726</f>
        <v>rooftop</v>
      </c>
      <c r="K726" t="str">
        <f>EC_projects_original!K726</f>
        <v>lokale coöperatie</v>
      </c>
      <c r="L726" t="str">
        <f>EC_projects_original!L726</f>
        <v>Zon op Purmerend</v>
      </c>
      <c r="M726">
        <f>EC_projects_original!P726</f>
        <v>109.2</v>
      </c>
      <c r="N726">
        <f>EC_projects_original!R726</f>
        <v>1</v>
      </c>
    </row>
    <row r="727" spans="1:14" x14ac:dyDescent="0.25">
      <c r="A727" t="str">
        <f>EC_projects_original!A727</f>
        <v>Noord-Holland</v>
      </c>
      <c r="B727" t="str">
        <f>EC_projects_original!B727</f>
        <v>Noord-Holland Noord</v>
      </c>
      <c r="C727" t="str">
        <f>EC_projects_original!C727</f>
        <v>Schagen</v>
      </c>
      <c r="D727" t="str" cm="1">
        <f t="array" ref="D727">_xlfn.IFNA(INDEX(municipalities!B:B, MATCH(EC_projects!C727,municipalities!C:C,0),0),"unknown")</f>
        <v>GM0441</v>
      </c>
      <c r="E727" t="str">
        <f>EC_projects_original!D727</f>
        <v>Waarland</v>
      </c>
      <c r="F727" t="str">
        <f>EC_projects_original!E727</f>
        <v>KennemerWind/ zonnedak  Waarland I</v>
      </c>
      <c r="G727" t="str">
        <f>EC_projects_original!G727</f>
        <v>realized</v>
      </c>
      <c r="H727">
        <f>EC_projects_original!H727</f>
        <v>2019</v>
      </c>
      <c r="I727" t="str">
        <f>EC_projects_original!I727</f>
        <v>PV</v>
      </c>
      <c r="J727" t="str">
        <f>EC_projects_original!J727</f>
        <v>rooftop</v>
      </c>
      <c r="K727" t="str">
        <f>EC_projects_original!K727</f>
        <v>lokale coöperatie</v>
      </c>
      <c r="L727" t="str">
        <f>EC_projects_original!L727</f>
        <v>Kennemerwind</v>
      </c>
      <c r="M727">
        <f>EC_projects_original!P727</f>
        <v>174.25</v>
      </c>
      <c r="N727">
        <f>EC_projects_original!R727</f>
        <v>1</v>
      </c>
    </row>
    <row r="728" spans="1:14" x14ac:dyDescent="0.25">
      <c r="A728" t="str">
        <f>EC_projects_original!A728</f>
        <v>Noord-Holland</v>
      </c>
      <c r="B728" t="str">
        <f>EC_projects_original!B728</f>
        <v>Noord-Holland Noord</v>
      </c>
      <c r="C728" t="str">
        <f>EC_projects_original!C728</f>
        <v>Schagen</v>
      </c>
      <c r="D728" t="str" cm="1">
        <f t="array" ref="D728">_xlfn.IFNA(INDEX(municipalities!B:B, MATCH(EC_projects!C728,municipalities!C:C,0),0),"unknown")</f>
        <v>GM0441</v>
      </c>
      <c r="E728" t="str">
        <f>EC_projects_original!D728</f>
        <v>Burgerbrug</v>
      </c>
      <c r="F728" t="str">
        <f>EC_projects_original!E728</f>
        <v>KennemerWind/ zonnedak Burgerbrug</v>
      </c>
      <c r="G728" t="str">
        <f>EC_projects_original!G728</f>
        <v>realized</v>
      </c>
      <c r="H728">
        <f>EC_projects_original!H728</f>
        <v>2019</v>
      </c>
      <c r="I728" t="str">
        <f>EC_projects_original!I728</f>
        <v>PV</v>
      </c>
      <c r="J728" t="str">
        <f>EC_projects_original!J728</f>
        <v>rooftop</v>
      </c>
      <c r="K728" t="str">
        <f>EC_projects_original!K728</f>
        <v>lokale coöperatie</v>
      </c>
      <c r="L728" t="str">
        <f>EC_projects_original!L728</f>
        <v>Kennemerwind</v>
      </c>
      <c r="M728">
        <f>EC_projects_original!P728</f>
        <v>249.86500000000001</v>
      </c>
      <c r="N728">
        <f>EC_projects_original!R728</f>
        <v>1</v>
      </c>
    </row>
    <row r="729" spans="1:14" x14ac:dyDescent="0.25">
      <c r="A729" t="str">
        <f>EC_projects_original!A729</f>
        <v>Noord-Holland</v>
      </c>
      <c r="B729" t="str">
        <f>EC_projects_original!B729</f>
        <v>Noord-Holland Noord</v>
      </c>
      <c r="C729" t="str">
        <f>EC_projects_original!C729</f>
        <v>Schagen</v>
      </c>
      <c r="D729" t="str" cm="1">
        <f t="array" ref="D729">_xlfn.IFNA(INDEX(municipalities!B:B, MATCH(EC_projects!C729,municipalities!C:C,0),0),"unknown")</f>
        <v>GM0441</v>
      </c>
      <c r="E729" t="str">
        <f>EC_projects_original!D729</f>
        <v>Schagerbrug</v>
      </c>
      <c r="F729" t="str">
        <f>EC_projects_original!E729</f>
        <v>KennemerWind/ zonnedak Schagerbrug</v>
      </c>
      <c r="G729" t="str">
        <f>EC_projects_original!G729</f>
        <v>realized</v>
      </c>
      <c r="H729">
        <f>EC_projects_original!H729</f>
        <v>2020</v>
      </c>
      <c r="I729" t="str">
        <f>EC_projects_original!I729</f>
        <v>PV</v>
      </c>
      <c r="J729" t="str">
        <f>EC_projects_original!J729</f>
        <v>rooftop</v>
      </c>
      <c r="K729" t="str">
        <f>EC_projects_original!K729</f>
        <v>lokale coöperatie</v>
      </c>
      <c r="L729" t="str">
        <f>EC_projects_original!L729</f>
        <v>Kennemerwind</v>
      </c>
      <c r="M729">
        <f>EC_projects_original!P729</f>
        <v>300.3</v>
      </c>
      <c r="N729">
        <f>EC_projects_original!R729</f>
        <v>1</v>
      </c>
    </row>
    <row r="730" spans="1:14" x14ac:dyDescent="0.25">
      <c r="A730" t="str">
        <f>EC_projects_original!A730</f>
        <v>Noord-Holland</v>
      </c>
      <c r="B730" t="str">
        <f>EC_projects_original!B730</f>
        <v>Noord-Holland Noord</v>
      </c>
      <c r="C730" t="str">
        <f>EC_projects_original!C730</f>
        <v>Schagen</v>
      </c>
      <c r="D730" t="str" cm="1">
        <f t="array" ref="D730">_xlfn.IFNA(INDEX(municipalities!B:B, MATCH(EC_projects!C730,municipalities!C:C,0),0),"unknown")</f>
        <v>GM0441</v>
      </c>
      <c r="E730" t="str">
        <f>EC_projects_original!D730</f>
        <v>Waarland</v>
      </c>
      <c r="F730" t="str">
        <f>EC_projects_original!E730</f>
        <v>NHEC/ Zon op Waarland 1</v>
      </c>
      <c r="G730" t="str">
        <f>EC_projects_original!G730</f>
        <v>realized</v>
      </c>
      <c r="H730">
        <f>EC_projects_original!H730</f>
        <v>2020</v>
      </c>
      <c r="I730" t="str">
        <f>EC_projects_original!I730</f>
        <v>PV</v>
      </c>
      <c r="J730" t="str">
        <f>EC_projects_original!J730</f>
        <v>rooftop</v>
      </c>
      <c r="K730" t="str">
        <f>EC_projects_original!K730</f>
        <v>lokale coöperatie</v>
      </c>
      <c r="L730" t="str">
        <f>EC_projects_original!L730</f>
        <v>NHEC</v>
      </c>
      <c r="M730">
        <f>EC_projects_original!P730</f>
        <v>86.399999999999991</v>
      </c>
      <c r="N730">
        <f>EC_projects_original!R730</f>
        <v>1</v>
      </c>
    </row>
    <row r="731" spans="1:14" x14ac:dyDescent="0.25">
      <c r="A731" t="str">
        <f>EC_projects_original!A731</f>
        <v>Noord-Holland</v>
      </c>
      <c r="B731" t="str">
        <f>EC_projects_original!B731</f>
        <v>Noord-Holland Noord</v>
      </c>
      <c r="C731" t="str">
        <f>EC_projects_original!C731</f>
        <v>Schagen</v>
      </c>
      <c r="D731" t="str" cm="1">
        <f t="array" ref="D731">_xlfn.IFNA(INDEX(municipalities!B:B, MATCH(EC_projects!C731,municipalities!C:C,0),0),"unknown")</f>
        <v>GM0441</v>
      </c>
      <c r="E731" t="str">
        <f>EC_projects_original!D731</f>
        <v>Warmerhuizen</v>
      </c>
      <c r="F731" t="str">
        <f>EC_projects_original!E731</f>
        <v xml:space="preserve">ZonnepanelenDelen/ Zonnedak B4 Solar </v>
      </c>
      <c r="G731" t="str">
        <f>EC_projects_original!G731</f>
        <v>realized</v>
      </c>
      <c r="H731">
        <f>EC_projects_original!H731</f>
        <v>2016</v>
      </c>
      <c r="I731" t="str">
        <f>EC_projects_original!I731</f>
        <v>PV</v>
      </c>
      <c r="J731" t="str">
        <f>EC_projects_original!J731</f>
        <v>rooftop</v>
      </c>
      <c r="K731" t="str">
        <f>EC_projects_original!K731</f>
        <v>participatie/ crowdfunding</v>
      </c>
      <c r="L731" t="str">
        <f>EC_projects_original!L731</f>
        <v>crowdfunding</v>
      </c>
      <c r="M731">
        <f>EC_projects_original!P731</f>
        <v>194</v>
      </c>
      <c r="N731">
        <f>EC_projects_original!R731</f>
        <v>0</v>
      </c>
    </row>
    <row r="732" spans="1:14" x14ac:dyDescent="0.25">
      <c r="A732" t="str">
        <f>EC_projects_original!A732</f>
        <v>Noord-Holland</v>
      </c>
      <c r="B732" t="str">
        <f>EC_projects_original!B732</f>
        <v>Noord-Holland Noord</v>
      </c>
      <c r="C732" t="str">
        <f>EC_projects_original!C732</f>
        <v>Stede Broec</v>
      </c>
      <c r="D732" t="str" cm="1">
        <f t="array" ref="D732">_xlfn.IFNA(INDEX(municipalities!B:B, MATCH(EC_projects!C732,municipalities!C:C,0),0),"unknown")</f>
        <v>GM0532</v>
      </c>
      <c r="E732" t="str">
        <f>EC_projects_original!D732</f>
        <v>Bovenkarspel</v>
      </c>
      <c r="F732" t="str">
        <f>EC_projects_original!E732</f>
        <v>Zonnecoöperatie WestFriesland/ brandweerkazerne Stede Broec</v>
      </c>
      <c r="G732" t="str">
        <f>EC_projects_original!G732</f>
        <v>realized</v>
      </c>
      <c r="H732">
        <f>EC_projects_original!H732</f>
        <v>2015</v>
      </c>
      <c r="I732" t="str">
        <f>EC_projects_original!I732</f>
        <v>PV</v>
      </c>
      <c r="J732" t="str">
        <f>EC_projects_original!J732</f>
        <v>rooftop</v>
      </c>
      <c r="K732" t="str">
        <f>EC_projects_original!K732</f>
        <v>lokale coöperatie</v>
      </c>
      <c r="L732" t="str">
        <f>EC_projects_original!L732</f>
        <v>Zonnecoöperatie West Friesland</v>
      </c>
      <c r="M732">
        <f>EC_projects_original!P732</f>
        <v>62.4</v>
      </c>
      <c r="N732">
        <f>EC_projects_original!R732</f>
        <v>1</v>
      </c>
    </row>
    <row r="733" spans="1:14" x14ac:dyDescent="0.25">
      <c r="A733" t="str">
        <f>EC_projects_original!A733</f>
        <v>Noord-Holland</v>
      </c>
      <c r="B733" t="str">
        <f>EC_projects_original!B733</f>
        <v>Noord-Holland Noord</v>
      </c>
      <c r="C733" t="str">
        <f>EC_projects_original!C733</f>
        <v>Stede Broec</v>
      </c>
      <c r="D733" t="str" cm="1">
        <f t="array" ref="D733">_xlfn.IFNA(INDEX(municipalities!B:B, MATCH(EC_projects!C733,municipalities!C:C,0),0),"unknown")</f>
        <v>GM0532</v>
      </c>
      <c r="E733" t="str">
        <f>EC_projects_original!D733</f>
        <v>Lutjebroek</v>
      </c>
      <c r="F733" t="str">
        <f>EC_projects_original!E733</f>
        <v>Zonnecoöperatie WestFriesland/ fruitkwekerij ‘t Keetje</v>
      </c>
      <c r="G733" t="str">
        <f>EC_projects_original!G733</f>
        <v>realized</v>
      </c>
      <c r="H733">
        <f>EC_projects_original!H733</f>
        <v>2017</v>
      </c>
      <c r="I733" t="str">
        <f>EC_projects_original!I733</f>
        <v>PV</v>
      </c>
      <c r="J733" t="str">
        <f>EC_projects_original!J733</f>
        <v>rooftop</v>
      </c>
      <c r="K733" t="str">
        <f>EC_projects_original!K733</f>
        <v>lokale coöperatie</v>
      </c>
      <c r="L733" t="str">
        <f>EC_projects_original!L733</f>
        <v>Zonnecoöperatie West Friesland</v>
      </c>
      <c r="M733">
        <f>EC_projects_original!P733</f>
        <v>54.34</v>
      </c>
      <c r="N733">
        <f>EC_projects_original!R733</f>
        <v>1</v>
      </c>
    </row>
    <row r="734" spans="1:14" x14ac:dyDescent="0.25">
      <c r="A734" t="str">
        <f>EC_projects_original!A734</f>
        <v>Noord-Holland</v>
      </c>
      <c r="B734" t="str">
        <f>EC_projects_original!B734</f>
        <v>Noord-Holland Noord</v>
      </c>
      <c r="C734" t="str">
        <f>EC_projects_original!C734</f>
        <v>Texel</v>
      </c>
      <c r="D734" t="str" cm="1">
        <f t="array" ref="D734">_xlfn.IFNA(INDEX(municipalities!B:B, MATCH(EC_projects!C734,municipalities!C:C,0),0),"unknown")</f>
        <v>GM0448</v>
      </c>
      <c r="E734" t="str">
        <f>EC_projects_original!D734</f>
        <v>Postcoderoos</v>
      </c>
      <c r="F734" t="str">
        <f>EC_projects_original!E734</f>
        <v>PostcoderoosTexel/ zonnedak Hoeve Vrij en Blij</v>
      </c>
      <c r="G734" t="str">
        <f>EC_projects_original!G734</f>
        <v>realized</v>
      </c>
      <c r="H734">
        <f>EC_projects_original!H734</f>
        <v>2020</v>
      </c>
      <c r="I734" t="str">
        <f>EC_projects_original!I734</f>
        <v>PV</v>
      </c>
      <c r="J734" t="str">
        <f>EC_projects_original!J734</f>
        <v>rooftop</v>
      </c>
      <c r="K734" t="str">
        <f>EC_projects_original!K734</f>
        <v>lokale coöperatie</v>
      </c>
      <c r="L734" t="str">
        <f>EC_projects_original!L734</f>
        <v>Texel Energie</v>
      </c>
      <c r="M734">
        <f>EC_projects_original!P734</f>
        <v>90</v>
      </c>
      <c r="N734">
        <f>EC_projects_original!R734</f>
        <v>1</v>
      </c>
    </row>
    <row r="735" spans="1:14" x14ac:dyDescent="0.25">
      <c r="A735" t="str">
        <f>EC_projects_original!A735</f>
        <v>Noord-Holland</v>
      </c>
      <c r="B735" t="str">
        <f>EC_projects_original!B735</f>
        <v>Noord-Holland Noord</v>
      </c>
      <c r="C735" t="str">
        <f>EC_projects_original!C735</f>
        <v>Texel</v>
      </c>
      <c r="D735" t="str" cm="1">
        <f t="array" ref="D735">_xlfn.IFNA(INDEX(municipalities!B:B, MATCH(EC_projects!C735,municipalities!C:C,0),0),"unknown")</f>
        <v>GM0448</v>
      </c>
      <c r="E735" t="str">
        <f>EC_projects_original!D735</f>
        <v>Den Burg</v>
      </c>
      <c r="F735" t="str">
        <f>EC_projects_original!E735</f>
        <v>PostcoderoosTexel/ zonnedak Natuurboerderij Plassendaal</v>
      </c>
      <c r="G735" t="str">
        <f>EC_projects_original!G735</f>
        <v>realized</v>
      </c>
      <c r="H735">
        <f>EC_projects_original!H735</f>
        <v>2020</v>
      </c>
      <c r="I735" t="str">
        <f>EC_projects_original!I735</f>
        <v>PV</v>
      </c>
      <c r="J735" t="str">
        <f>EC_projects_original!J735</f>
        <v>rooftop</v>
      </c>
      <c r="K735" t="str">
        <f>EC_projects_original!K735</f>
        <v>lokale coöperatie</v>
      </c>
      <c r="L735" t="str">
        <f>EC_projects_original!L735</f>
        <v>Texel Energie</v>
      </c>
      <c r="M735">
        <f>EC_projects_original!P735</f>
        <v>60</v>
      </c>
      <c r="N735">
        <f>EC_projects_original!R735</f>
        <v>1</v>
      </c>
    </row>
    <row r="736" spans="1:14" x14ac:dyDescent="0.25">
      <c r="A736" t="str">
        <f>EC_projects_original!A736</f>
        <v>Noord-Holland</v>
      </c>
      <c r="B736" t="str">
        <f>EC_projects_original!B736</f>
        <v>Noord-Holland Noord</v>
      </c>
      <c r="C736" t="str">
        <f>EC_projects_original!C736</f>
        <v>Texel</v>
      </c>
      <c r="D736" t="str" cm="1">
        <f t="array" ref="D736">_xlfn.IFNA(INDEX(municipalities!B:B, MATCH(EC_projects!C736,municipalities!C:C,0),0),"unknown")</f>
        <v>GM0448</v>
      </c>
      <c r="E736" t="str">
        <f>EC_projects_original!D736</f>
        <v>Den Burg</v>
      </c>
      <c r="F736" t="str">
        <f>EC_projects_original!E736</f>
        <v>PostcoderoosTexel/ zonnedak Tuincentrum De Werve</v>
      </c>
      <c r="G736" t="str">
        <f>EC_projects_original!G736</f>
        <v>realized</v>
      </c>
      <c r="H736">
        <f>EC_projects_original!H736</f>
        <v>2019</v>
      </c>
      <c r="I736" t="str">
        <f>EC_projects_original!I736</f>
        <v>PV</v>
      </c>
      <c r="J736" t="str">
        <f>EC_projects_original!J736</f>
        <v>rooftop</v>
      </c>
      <c r="K736" t="str">
        <f>EC_projects_original!K736</f>
        <v>lokale coöperatie</v>
      </c>
      <c r="L736" t="str">
        <f>EC_projects_original!L736</f>
        <v>Texel Energie</v>
      </c>
      <c r="M736">
        <f>EC_projects_original!P736</f>
        <v>81</v>
      </c>
      <c r="N736">
        <f>EC_projects_original!R736</f>
        <v>1</v>
      </c>
    </row>
    <row r="737" spans="1:14" x14ac:dyDescent="0.25">
      <c r="A737" t="str">
        <f>EC_projects_original!A737</f>
        <v>Noord-Holland</v>
      </c>
      <c r="B737" t="str">
        <f>EC_projects_original!B737</f>
        <v>Noord-Holland Noord</v>
      </c>
      <c r="C737" t="str">
        <f>EC_projects_original!C737</f>
        <v>Texel</v>
      </c>
      <c r="D737" t="str" cm="1">
        <f t="array" ref="D737">_xlfn.IFNA(INDEX(municipalities!B:B, MATCH(EC_projects!C737,municipalities!C:C,0),0),"unknown")</f>
        <v>GM0448</v>
      </c>
      <c r="E737" t="str">
        <f>EC_projects_original!D737</f>
        <v>1792 AC</v>
      </c>
      <c r="F737" t="str">
        <f>EC_projects_original!E737</f>
        <v>TexelEnergie/ 4 zonne-installaties (Esco-model)</v>
      </c>
      <c r="G737" t="str">
        <f>EC_projects_original!G737</f>
        <v>realized</v>
      </c>
      <c r="H737">
        <f>EC_projects_original!H737</f>
        <v>2015</v>
      </c>
      <c r="I737" t="str">
        <f>EC_projects_original!I737</f>
        <v>PV</v>
      </c>
      <c r="J737" t="str">
        <f>EC_projects_original!J737</f>
        <v>rooftop</v>
      </c>
      <c r="K737" t="str">
        <f>EC_projects_original!K737</f>
        <v>lokale coöperatie</v>
      </c>
      <c r="L737" t="str">
        <f>EC_projects_original!L737</f>
        <v>Texel Energie</v>
      </c>
      <c r="M737">
        <f>EC_projects_original!P737</f>
        <v>162</v>
      </c>
      <c r="N737">
        <f>EC_projects_original!R737</f>
        <v>1</v>
      </c>
    </row>
    <row r="738" spans="1:14" x14ac:dyDescent="0.25">
      <c r="A738" t="str">
        <f>EC_projects_original!A738</f>
        <v>Noord-Holland</v>
      </c>
      <c r="B738" t="str">
        <f>EC_projects_original!B738</f>
        <v>Noord-Holland Noord</v>
      </c>
      <c r="C738" t="str">
        <f>EC_projects_original!C738</f>
        <v>Texel</v>
      </c>
      <c r="D738" t="str" cm="1">
        <f t="array" ref="D738">_xlfn.IFNA(INDEX(municipalities!B:B, MATCH(EC_projects!C738,municipalities!C:C,0),0),"unknown")</f>
        <v>GM0448</v>
      </c>
      <c r="E738" t="str">
        <f>EC_projects_original!D738</f>
        <v>Den Burg</v>
      </c>
      <c r="F738" t="str">
        <f>EC_projects_original!E738</f>
        <v>TexelgeeftEnergie/ zonnedak De Hal (PCR)</v>
      </c>
      <c r="G738" t="str">
        <f>EC_projects_original!G738</f>
        <v>realized</v>
      </c>
      <c r="H738">
        <f>EC_projects_original!H738</f>
        <v>2018</v>
      </c>
      <c r="I738" t="str">
        <f>EC_projects_original!I738</f>
        <v>PV</v>
      </c>
      <c r="J738" t="str">
        <f>EC_projects_original!J738</f>
        <v>rooftop</v>
      </c>
      <c r="K738" t="str">
        <f>EC_projects_original!K738</f>
        <v>lokale coöperatie</v>
      </c>
      <c r="L738" t="str">
        <f>EC_projects_original!L738</f>
        <v>Texel Energie</v>
      </c>
      <c r="M738">
        <f>EC_projects_original!P738</f>
        <v>62.720000000000006</v>
      </c>
      <c r="N738">
        <f>EC_projects_original!R738</f>
        <v>1</v>
      </c>
    </row>
    <row r="739" spans="1:14" x14ac:dyDescent="0.25">
      <c r="A739" t="str">
        <f>EC_projects_original!A739</f>
        <v>Noord-Holland</v>
      </c>
      <c r="B739" t="str">
        <f>EC_projects_original!B739</f>
        <v>Noord-Holland Zuid</v>
      </c>
      <c r="C739" t="str">
        <f>EC_projects_original!C739</f>
        <v>Velsen</v>
      </c>
      <c r="D739" t="str" cm="1">
        <f t="array" ref="D739">_xlfn.IFNA(INDEX(municipalities!B:B, MATCH(EC_projects!C739,municipalities!C:C,0),0),"unknown")</f>
        <v>GM0453</v>
      </c>
      <c r="E739" t="str">
        <f>EC_projects_original!D739</f>
        <v>Ijmuiden</v>
      </c>
      <c r="F739" t="str">
        <f>EC_projects_original!E739</f>
        <v>KennemerKracht/ EC Velsen/ zonnedak Stormvogels</v>
      </c>
      <c r="G739" t="str">
        <f>EC_projects_original!G739</f>
        <v>realized</v>
      </c>
      <c r="H739">
        <f>EC_projects_original!H739</f>
        <v>2020</v>
      </c>
      <c r="I739" t="str">
        <f>EC_projects_original!I739</f>
        <v>PV</v>
      </c>
      <c r="J739" t="str">
        <f>EC_projects_original!J739</f>
        <v>rooftop</v>
      </c>
      <c r="K739" t="str">
        <f>EC_projects_original!K739</f>
        <v>lokale coöperatie</v>
      </c>
      <c r="L739" t="str">
        <f>EC_projects_original!L739</f>
        <v>EC Velsen</v>
      </c>
      <c r="M739">
        <f>EC_projects_original!P739</f>
        <v>27.200000000000003</v>
      </c>
      <c r="N739">
        <f>EC_projects_original!R739</f>
        <v>1</v>
      </c>
    </row>
    <row r="740" spans="1:14" x14ac:dyDescent="0.25">
      <c r="A740" t="str">
        <f>EC_projects_original!A740</f>
        <v>Noord-Holland</v>
      </c>
      <c r="B740" t="str">
        <f>EC_projects_original!B740</f>
        <v>Noord-Holland Zuid</v>
      </c>
      <c r="C740" t="str">
        <f>EC_projects_original!C740</f>
        <v>Velsen</v>
      </c>
      <c r="D740" t="str" cm="1">
        <f t="array" ref="D740">_xlfn.IFNA(INDEX(municipalities!B:B, MATCH(EC_projects!C740,municipalities!C:C,0),0),"unknown")</f>
        <v>GM0453</v>
      </c>
      <c r="E740" t="str">
        <f>EC_projects_original!D740</f>
        <v>Santpoort-Noord</v>
      </c>
      <c r="F740" t="str">
        <f>EC_projects_original!E740</f>
        <v>KennemerKracht/ zonnedak Huis ten Bilt</v>
      </c>
      <c r="G740" t="str">
        <f>EC_projects_original!G740</f>
        <v>realized</v>
      </c>
      <c r="H740">
        <f>EC_projects_original!H740</f>
        <v>2021</v>
      </c>
      <c r="I740" t="str">
        <f>EC_projects_original!I740</f>
        <v>PV</v>
      </c>
      <c r="J740" t="str">
        <f>EC_projects_original!J740</f>
        <v>rooftop</v>
      </c>
      <c r="K740" t="str">
        <f>EC_projects_original!K740</f>
        <v>lokale coöperatie</v>
      </c>
      <c r="L740" t="str">
        <f>EC_projects_original!L740</f>
        <v>KennemerKracht</v>
      </c>
      <c r="M740">
        <f>EC_projects_original!P740</f>
        <v>64.38</v>
      </c>
      <c r="N740">
        <f>EC_projects_original!R740</f>
        <v>1</v>
      </c>
    </row>
    <row r="741" spans="1:14" x14ac:dyDescent="0.25">
      <c r="A741" t="str">
        <f>EC_projects_original!A741</f>
        <v>Noord-Holland</v>
      </c>
      <c r="B741" t="str">
        <f>EC_projects_original!B741</f>
        <v>Noord-Holland Zuid</v>
      </c>
      <c r="C741" t="str">
        <f>EC_projects_original!C741</f>
        <v>Waterland</v>
      </c>
      <c r="D741" t="str" cm="1">
        <f t="array" ref="D741">_xlfn.IFNA(INDEX(municipalities!B:B, MATCH(EC_projects!C741,municipalities!C:C,0),0),"unknown")</f>
        <v>GM0852</v>
      </c>
      <c r="E741">
        <f>EC_projects_original!D741</f>
        <v>0</v>
      </c>
      <c r="F741" t="str">
        <f>EC_projects_original!E741</f>
        <v>CWW Stichting Duurzaam Waterland/ stadskantoor</v>
      </c>
      <c r="G741" t="str">
        <f>EC_projects_original!G741</f>
        <v>realized</v>
      </c>
      <c r="H741">
        <f>EC_projects_original!H741</f>
        <v>2013</v>
      </c>
      <c r="I741" t="str">
        <f>EC_projects_original!I741</f>
        <v>PV</v>
      </c>
      <c r="J741" t="str">
        <f>EC_projects_original!J741</f>
        <v>rooftop</v>
      </c>
      <c r="K741" t="str">
        <f>EC_projects_original!K741</f>
        <v>lokale coöperatie</v>
      </c>
      <c r="L741" t="str">
        <f>EC_projects_original!L741</f>
        <v>Coöperatie Windenergie Waterland (CWW)/ Stichting Duurzaam Waterland</v>
      </c>
      <c r="M741">
        <f>EC_projects_original!P741</f>
        <v>11.7</v>
      </c>
      <c r="N741">
        <f>EC_projects_original!R741</f>
        <v>1</v>
      </c>
    </row>
    <row r="742" spans="1:14" x14ac:dyDescent="0.25">
      <c r="A742" t="str">
        <f>EC_projects_original!A742</f>
        <v>Noord-Holland</v>
      </c>
      <c r="B742" t="str">
        <f>EC_projects_original!B742</f>
        <v>Noord-Holland Zuid</v>
      </c>
      <c r="C742" t="str">
        <f>EC_projects_original!C742</f>
        <v>Waterland</v>
      </c>
      <c r="D742" t="str" cm="1">
        <f t="array" ref="D742">_xlfn.IFNA(INDEX(municipalities!B:B, MATCH(EC_projects!C742,municipalities!C:C,0),0),"unknown")</f>
        <v>GM0852</v>
      </c>
      <c r="E742" t="str">
        <f>EC_projects_original!D742</f>
        <v>Broek in Waterland</v>
      </c>
      <c r="F742" t="str">
        <f>EC_projects_original!E742</f>
        <v>GroenWaterland/ zonnedak Brandweerkazerne</v>
      </c>
      <c r="G742" t="str">
        <f>EC_projects_original!G742</f>
        <v>realized</v>
      </c>
      <c r="H742">
        <f>EC_projects_original!H742</f>
        <v>2017</v>
      </c>
      <c r="I742" t="str">
        <f>EC_projects_original!I742</f>
        <v>PV</v>
      </c>
      <c r="J742" t="str">
        <f>EC_projects_original!J742</f>
        <v>rooftop</v>
      </c>
      <c r="K742" t="str">
        <f>EC_projects_original!K742</f>
        <v>lokale coöperatie</v>
      </c>
      <c r="L742" t="str">
        <f>EC_projects_original!L742</f>
        <v>Groen Waterland</v>
      </c>
      <c r="M742">
        <f>EC_projects_original!P742</f>
        <v>28.05</v>
      </c>
      <c r="N742">
        <f>EC_projects_original!R742</f>
        <v>1</v>
      </c>
    </row>
    <row r="743" spans="1:14" x14ac:dyDescent="0.25">
      <c r="A743" t="str">
        <f>EC_projects_original!A743</f>
        <v>Noord-Holland</v>
      </c>
      <c r="B743" t="str">
        <f>EC_projects_original!B743</f>
        <v>Noord-Holland Zuid</v>
      </c>
      <c r="C743" t="str">
        <f>EC_projects_original!C743</f>
        <v>Waterland</v>
      </c>
      <c r="D743" t="str" cm="1">
        <f t="array" ref="D743">_xlfn.IFNA(INDEX(municipalities!B:B, MATCH(EC_projects!C743,municipalities!C:C,0),0),"unknown")</f>
        <v>GM0852</v>
      </c>
      <c r="E743" t="str">
        <f>EC_projects_original!D743</f>
        <v>Marken</v>
      </c>
      <c r="F743" t="str">
        <f>EC_projects_original!E743</f>
        <v xml:space="preserve">Zon op Marken (Terlouw) </v>
      </c>
      <c r="G743" t="str">
        <f>EC_projects_original!G743</f>
        <v>realized</v>
      </c>
      <c r="H743">
        <f>EC_projects_original!H743</f>
        <v>2015</v>
      </c>
      <c r="I743" t="str">
        <f>EC_projects_original!I743</f>
        <v>PV</v>
      </c>
      <c r="J743" t="str">
        <f>EC_projects_original!J743</f>
        <v>rooftop</v>
      </c>
      <c r="K743" t="str">
        <f>EC_projects_original!K743</f>
        <v>productiecoöperatie/ bewonersinitiatief</v>
      </c>
      <c r="L743" t="str">
        <f>EC_projects_original!L743</f>
        <v>Zon op Marken</v>
      </c>
      <c r="M743">
        <f>EC_projects_original!P743</f>
        <v>68</v>
      </c>
      <c r="N743">
        <f>EC_projects_original!R743</f>
        <v>1</v>
      </c>
    </row>
    <row r="744" spans="1:14" x14ac:dyDescent="0.25">
      <c r="A744" t="str">
        <f>EC_projects_original!A744</f>
        <v>Noord-Holland</v>
      </c>
      <c r="B744" t="str">
        <f>EC_projects_original!B744</f>
        <v>Noord-Holland Zuid</v>
      </c>
      <c r="C744" t="str">
        <f>EC_projects_original!C744</f>
        <v>Waterland</v>
      </c>
      <c r="D744" t="str" cm="1">
        <f t="array" ref="D744">_xlfn.IFNA(INDEX(municipalities!B:B, MATCH(EC_projects!C744,municipalities!C:C,0),0),"unknown")</f>
        <v>GM0852</v>
      </c>
      <c r="E744" t="str">
        <f>EC_projects_original!D744</f>
        <v>Katwoude</v>
      </c>
      <c r="F744" t="str">
        <f>EC_projects_original!E744</f>
        <v>Zon op Waterland Gemeentewerf Waterland Katwoude</v>
      </c>
      <c r="G744" t="str">
        <f>EC_projects_original!G744</f>
        <v>realized</v>
      </c>
      <c r="H744">
        <f>EC_projects_original!H744</f>
        <v>2021</v>
      </c>
      <c r="I744" t="str">
        <f>EC_projects_original!I744</f>
        <v>PV</v>
      </c>
      <c r="J744" t="str">
        <f>EC_projects_original!J744</f>
        <v>rooftop</v>
      </c>
      <c r="K744" t="str">
        <f>EC_projects_original!K744</f>
        <v>lokale coöperatie</v>
      </c>
      <c r="L744" t="str">
        <f>EC_projects_original!L744</f>
        <v>Zon op Waterland</v>
      </c>
      <c r="M744">
        <f>EC_projects_original!P744</f>
        <v>54.06</v>
      </c>
      <c r="N744">
        <f>EC_projects_original!R744</f>
        <v>1</v>
      </c>
    </row>
    <row r="745" spans="1:14" x14ac:dyDescent="0.25">
      <c r="A745" t="str">
        <f>EC_projects_original!A745</f>
        <v>Noord-Holland</v>
      </c>
      <c r="B745" t="str">
        <f>EC_projects_original!B745</f>
        <v>Noord-Holland Zuid</v>
      </c>
      <c r="C745" t="str">
        <f>EC_projects_original!C745</f>
        <v>Waterland</v>
      </c>
      <c r="D745" t="str" cm="1">
        <f t="array" ref="D745">_xlfn.IFNA(INDEX(municipalities!B:B, MATCH(EC_projects!C745,municipalities!C:C,0),0),"unknown")</f>
        <v>GM0852</v>
      </c>
      <c r="E745" t="str">
        <f>EC_projects_original!D745</f>
        <v>Landsmeer/ Ilpendam</v>
      </c>
      <c r="F745" t="str">
        <f>EC_projects_original!E745</f>
        <v>Zon op Waterland Ilpendam-West</v>
      </c>
      <c r="G745" t="str">
        <f>EC_projects_original!G745</f>
        <v>realized</v>
      </c>
      <c r="H745">
        <f>EC_projects_original!H745</f>
        <v>2019</v>
      </c>
      <c r="I745" t="str">
        <f>EC_projects_original!I745</f>
        <v>PV</v>
      </c>
      <c r="J745" t="str">
        <f>EC_projects_original!J745</f>
        <v>rooftop</v>
      </c>
      <c r="K745" t="str">
        <f>EC_projects_original!K745</f>
        <v>lokale coöperatie</v>
      </c>
      <c r="L745" t="str">
        <f>EC_projects_original!L745</f>
        <v>Zon op Waterland</v>
      </c>
      <c r="M745">
        <f>EC_projects_original!P745</f>
        <v>100.5</v>
      </c>
      <c r="N745">
        <f>EC_projects_original!R745</f>
        <v>1</v>
      </c>
    </row>
    <row r="746" spans="1:14" x14ac:dyDescent="0.25">
      <c r="A746" t="str">
        <f>EC_projects_original!A746</f>
        <v>Noord-Holland</v>
      </c>
      <c r="B746" t="str">
        <f>EC_projects_original!B746</f>
        <v>Noord-Holland Zuid</v>
      </c>
      <c r="C746" t="str">
        <f>EC_projects_original!C746</f>
        <v>Waterland</v>
      </c>
      <c r="D746" t="str" cm="1">
        <f t="array" ref="D746">_xlfn.IFNA(INDEX(municipalities!B:B, MATCH(EC_projects!C746,municipalities!C:C,0),0),"unknown")</f>
        <v>GM0852</v>
      </c>
      <c r="E746">
        <f>EC_projects_original!D746</f>
        <v>0</v>
      </c>
      <c r="F746" t="str">
        <f>EC_projects_original!E746</f>
        <v>Zon op Waterland Ilpendam-Zuid</v>
      </c>
      <c r="G746" t="str">
        <f>EC_projects_original!G746</f>
        <v>realized</v>
      </c>
      <c r="H746">
        <f>EC_projects_original!H746</f>
        <v>2021</v>
      </c>
      <c r="I746" t="str">
        <f>EC_projects_original!I746</f>
        <v>PV</v>
      </c>
      <c r="J746" t="str">
        <f>EC_projects_original!J746</f>
        <v>rooftop</v>
      </c>
      <c r="K746" t="str">
        <f>EC_projects_original!K746</f>
        <v>lokale coöperatie</v>
      </c>
      <c r="L746" t="str">
        <f>EC_projects_original!L746</f>
        <v>Zon op Waterland</v>
      </c>
      <c r="M746">
        <f>EC_projects_original!P746</f>
        <v>55.055</v>
      </c>
      <c r="N746">
        <f>EC_projects_original!R746</f>
        <v>1</v>
      </c>
    </row>
    <row r="747" spans="1:14" x14ac:dyDescent="0.25">
      <c r="A747" t="str">
        <f>EC_projects_original!A747</f>
        <v>Noord-Holland</v>
      </c>
      <c r="B747" t="str">
        <f>EC_projects_original!B747</f>
        <v>Noord-Holland Zuid</v>
      </c>
      <c r="C747" t="str">
        <f>EC_projects_original!C747</f>
        <v>Waterland</v>
      </c>
      <c r="D747" t="str" cm="1">
        <f t="array" ref="D747">_xlfn.IFNA(INDEX(municipalities!B:B, MATCH(EC_projects!C747,municipalities!C:C,0),0),"unknown")</f>
        <v>GM0852</v>
      </c>
      <c r="E747" t="str">
        <f>EC_projects_original!D747</f>
        <v>Broek in Waterland</v>
      </c>
      <c r="F747" t="str">
        <f>EC_projects_original!E747</f>
        <v>Zon op Waterland Noorderzon-I</v>
      </c>
      <c r="G747" t="str">
        <f>EC_projects_original!G747</f>
        <v>realized</v>
      </c>
      <c r="H747">
        <f>EC_projects_original!H747</f>
        <v>2016</v>
      </c>
      <c r="I747" t="str">
        <f>EC_projects_original!I747</f>
        <v>PV</v>
      </c>
      <c r="J747" t="str">
        <f>EC_projects_original!J747</f>
        <v>rooftop</v>
      </c>
      <c r="K747" t="str">
        <f>EC_projects_original!K747</f>
        <v>lokale coöperatie</v>
      </c>
      <c r="L747" t="str">
        <f>EC_projects_original!L747</f>
        <v>Zon op Waterland</v>
      </c>
      <c r="M747">
        <f>EC_projects_original!P747</f>
        <v>70.72</v>
      </c>
      <c r="N747">
        <f>EC_projects_original!R747</f>
        <v>1</v>
      </c>
    </row>
    <row r="748" spans="1:14" x14ac:dyDescent="0.25">
      <c r="A748" t="str">
        <f>EC_projects_original!A748</f>
        <v>Noord-Holland</v>
      </c>
      <c r="B748" t="str">
        <f>EC_projects_original!B748</f>
        <v>Noord-Holland Zuid</v>
      </c>
      <c r="C748" t="str">
        <f>EC_projects_original!C748</f>
        <v>Waterland</v>
      </c>
      <c r="D748" t="str" cm="1">
        <f t="array" ref="D748">_xlfn.IFNA(INDEX(municipalities!B:B, MATCH(EC_projects!C748,municipalities!C:C,0),0),"unknown")</f>
        <v>GM0852</v>
      </c>
      <c r="E748" t="str">
        <f>EC_projects_original!D748</f>
        <v>Broek in Waterland</v>
      </c>
      <c r="F748" t="str">
        <f>EC_projects_original!E748</f>
        <v>Zon op Waterland Noorderzon-II</v>
      </c>
      <c r="G748" t="str">
        <f>EC_projects_original!G748</f>
        <v>realized</v>
      </c>
      <c r="H748">
        <f>EC_projects_original!H748</f>
        <v>2017</v>
      </c>
      <c r="I748" t="str">
        <f>EC_projects_original!I748</f>
        <v>PV</v>
      </c>
      <c r="J748" t="str">
        <f>EC_projects_original!J748</f>
        <v>rooftop</v>
      </c>
      <c r="K748" t="str">
        <f>EC_projects_original!K748</f>
        <v>lokale coöperatie</v>
      </c>
      <c r="L748" t="str">
        <f>EC_projects_original!L748</f>
        <v>Zon op Waterland</v>
      </c>
      <c r="M748">
        <f>EC_projects_original!P748</f>
        <v>96.279999999999987</v>
      </c>
      <c r="N748">
        <f>EC_projects_original!R748</f>
        <v>1</v>
      </c>
    </row>
    <row r="749" spans="1:14" x14ac:dyDescent="0.25">
      <c r="A749" t="str">
        <f>EC_projects_original!A749</f>
        <v>Noord-Holland</v>
      </c>
      <c r="B749" t="str">
        <f>EC_projects_original!B749</f>
        <v>Noord-Holland Zuid</v>
      </c>
      <c r="C749" t="str">
        <f>EC_projects_original!C749</f>
        <v>Waterland</v>
      </c>
      <c r="D749" t="str" cm="1">
        <f t="array" ref="D749">_xlfn.IFNA(INDEX(municipalities!B:B, MATCH(EC_projects!C749,municipalities!C:C,0),0),"unknown")</f>
        <v>GM0852</v>
      </c>
      <c r="E749" t="str">
        <f>EC_projects_original!D749</f>
        <v>Monnickendam</v>
      </c>
      <c r="F749" t="str">
        <f>EC_projects_original!E749</f>
        <v>Zon op Waterland Opstandingskerk</v>
      </c>
      <c r="G749" t="str">
        <f>EC_projects_original!G749</f>
        <v>realized</v>
      </c>
      <c r="H749">
        <f>EC_projects_original!H749</f>
        <v>2019</v>
      </c>
      <c r="I749" t="str">
        <f>EC_projects_original!I749</f>
        <v>PV</v>
      </c>
      <c r="J749" t="str">
        <f>EC_projects_original!J749</f>
        <v>rooftop</v>
      </c>
      <c r="K749" t="str">
        <f>EC_projects_original!K749</f>
        <v>lokale coöperatie</v>
      </c>
      <c r="L749" t="str">
        <f>EC_projects_original!L749</f>
        <v>Zon op Waterland</v>
      </c>
      <c r="M749">
        <f>EC_projects_original!P749</f>
        <v>78.944999999999993</v>
      </c>
      <c r="N749">
        <f>EC_projects_original!R749</f>
        <v>1</v>
      </c>
    </row>
    <row r="750" spans="1:14" x14ac:dyDescent="0.25">
      <c r="A750" t="str">
        <f>EC_projects_original!A750</f>
        <v>Noord-Holland</v>
      </c>
      <c r="B750" t="str">
        <f>EC_projects_original!B750</f>
        <v>Noord-Holland Zuid</v>
      </c>
      <c r="C750" t="str">
        <f>EC_projects_original!C750</f>
        <v>Waterland</v>
      </c>
      <c r="D750" t="str" cm="1">
        <f t="array" ref="D750">_xlfn.IFNA(INDEX(municipalities!B:B, MATCH(EC_projects!C750,municipalities!C:C,0),0),"unknown")</f>
        <v>GM0852</v>
      </c>
      <c r="E750">
        <f>EC_projects_original!D750</f>
        <v>0</v>
      </c>
      <c r="F750" t="str">
        <f>EC_projects_original!E750</f>
        <v>Zon op Waterland Pronken met Zon</v>
      </c>
      <c r="G750" t="str">
        <f>EC_projects_original!G750</f>
        <v>realized</v>
      </c>
      <c r="H750">
        <f>EC_projects_original!H750</f>
        <v>2018</v>
      </c>
      <c r="I750" t="str">
        <f>EC_projects_original!I750</f>
        <v>PV</v>
      </c>
      <c r="J750" t="str">
        <f>EC_projects_original!J750</f>
        <v>rooftop</v>
      </c>
      <c r="K750" t="str">
        <f>EC_projects_original!K750</f>
        <v>lokale coöperatie</v>
      </c>
      <c r="L750" t="str">
        <f>EC_projects_original!L750</f>
        <v>Zon op Waterland</v>
      </c>
      <c r="M750">
        <f>EC_projects_original!P750</f>
        <v>246.23999999999998</v>
      </c>
      <c r="N750">
        <f>EC_projects_original!R750</f>
        <v>1</v>
      </c>
    </row>
    <row r="751" spans="1:14" x14ac:dyDescent="0.25">
      <c r="A751" t="str">
        <f>EC_projects_original!A751</f>
        <v>Noord-Holland</v>
      </c>
      <c r="B751" t="str">
        <f>EC_projects_original!B751</f>
        <v>Noord-Holland Zuid</v>
      </c>
      <c r="C751" t="str">
        <f>EC_projects_original!C751</f>
        <v>Waterland</v>
      </c>
      <c r="D751" t="str" cm="1">
        <f t="array" ref="D751">_xlfn.IFNA(INDEX(municipalities!B:B, MATCH(EC_projects!C751,municipalities!C:C,0),0),"unknown")</f>
        <v>GM0852</v>
      </c>
      <c r="E751" t="str">
        <f>EC_projects_original!D751</f>
        <v>Zuiderwoude</v>
      </c>
      <c r="F751" t="str">
        <f>EC_projects_original!E751</f>
        <v>Zon op Waterland Zuiderzon</v>
      </c>
      <c r="G751" t="str">
        <f>EC_projects_original!G751</f>
        <v>realized</v>
      </c>
      <c r="H751">
        <f>EC_projects_original!H751</f>
        <v>2018</v>
      </c>
      <c r="I751" t="str">
        <f>EC_projects_original!I751</f>
        <v>PV</v>
      </c>
      <c r="J751" t="str">
        <f>EC_projects_original!J751</f>
        <v>rooftop</v>
      </c>
      <c r="K751" t="str">
        <f>EC_projects_original!K751</f>
        <v>lokale coöperatie</v>
      </c>
      <c r="L751" t="str">
        <f>EC_projects_original!L751</f>
        <v>Zon op Waterland</v>
      </c>
      <c r="M751">
        <f>EC_projects_original!P751</f>
        <v>73.36999999999999</v>
      </c>
      <c r="N751">
        <f>EC_projects_original!R751</f>
        <v>1</v>
      </c>
    </row>
    <row r="752" spans="1:14" x14ac:dyDescent="0.25">
      <c r="A752" t="str">
        <f>EC_projects_original!A752</f>
        <v>Noord-Holland</v>
      </c>
      <c r="B752" t="str">
        <f>EC_projects_original!B752</f>
        <v>Noord-Holland Zuid</v>
      </c>
      <c r="C752" t="s">
        <v>1288</v>
      </c>
      <c r="D752" t="str" cm="1">
        <f t="array" ref="D752">_xlfn.IFNA(INDEX(municipalities!B:B, MATCH(EC_projects!C752,municipalities!C:C,0),0),"unknown")</f>
        <v>GM0363</v>
      </c>
      <c r="E752">
        <f>EC_projects_original!D752</f>
        <v>0</v>
      </c>
      <c r="F752" t="str">
        <f>EC_projects_original!E752</f>
        <v>WeespEcoEnergie/ WeesperZon2021 Argus Korfbal (Papelaan)</v>
      </c>
      <c r="G752" t="str">
        <f>EC_projects_original!G752</f>
        <v>realized</v>
      </c>
      <c r="H752">
        <f>EC_projects_original!H752</f>
        <v>2023</v>
      </c>
      <c r="I752" t="str">
        <f>EC_projects_original!I752</f>
        <v>PV</v>
      </c>
      <c r="J752" t="str">
        <f>EC_projects_original!J752</f>
        <v>rooftop</v>
      </c>
      <c r="K752" t="str">
        <f>EC_projects_original!K752</f>
        <v>lokale coöperatie</v>
      </c>
      <c r="L752" t="str">
        <f>EC_projects_original!L752</f>
        <v>Weesp Eco Energie</v>
      </c>
      <c r="M752">
        <f>EC_projects_original!P752</f>
        <v>41</v>
      </c>
      <c r="N752">
        <f>EC_projects_original!R752</f>
        <v>1</v>
      </c>
    </row>
    <row r="753" spans="1:14" x14ac:dyDescent="0.25">
      <c r="A753" t="str">
        <f>EC_projects_original!A753</f>
        <v>Noord-Holland</v>
      </c>
      <c r="B753" t="str">
        <f>EC_projects_original!B753</f>
        <v>Noord-Holland Zuid</v>
      </c>
      <c r="C753" t="s">
        <v>1288</v>
      </c>
      <c r="D753" t="str" cm="1">
        <f t="array" ref="D753">_xlfn.IFNA(INDEX(municipalities!B:B, MATCH(EC_projects!C753,municipalities!C:C,0),0),"unknown")</f>
        <v>GM0363</v>
      </c>
      <c r="E753">
        <f>EC_projects_original!D753</f>
        <v>0</v>
      </c>
      <c r="F753" t="str">
        <f>EC_projects_original!E753</f>
        <v>WeespEcoEnergie/ WeesperZon2021 Jasha Holding (Flevolaan)</v>
      </c>
      <c r="G753" t="str">
        <f>EC_projects_original!G753</f>
        <v>realized</v>
      </c>
      <c r="H753">
        <f>EC_projects_original!H753</f>
        <v>2022</v>
      </c>
      <c r="I753" t="str">
        <f>EC_projects_original!I753</f>
        <v>PV</v>
      </c>
      <c r="J753" t="str">
        <f>EC_projects_original!J753</f>
        <v>rooftop</v>
      </c>
      <c r="K753" t="str">
        <f>EC_projects_original!K753</f>
        <v>lokale coöperatie</v>
      </c>
      <c r="L753" t="str">
        <f>EC_projects_original!L753</f>
        <v>Weesp Eco Energie</v>
      </c>
      <c r="M753">
        <f>EC_projects_original!P753</f>
        <v>67</v>
      </c>
      <c r="N753">
        <f>EC_projects_original!R753</f>
        <v>1</v>
      </c>
    </row>
    <row r="754" spans="1:14" x14ac:dyDescent="0.25">
      <c r="A754" t="str">
        <f>EC_projects_original!A754</f>
        <v>Noord-Holland</v>
      </c>
      <c r="B754" t="str">
        <f>EC_projects_original!B754</f>
        <v>Noord-Holland Zuid</v>
      </c>
      <c r="C754" t="s">
        <v>1288</v>
      </c>
      <c r="D754" t="str" cm="1">
        <f t="array" ref="D754">_xlfn.IFNA(INDEX(municipalities!B:B, MATCH(EC_projects!C754,municipalities!C:C,0),0),"unknown")</f>
        <v>GM0363</v>
      </c>
      <c r="E754">
        <f>EC_projects_original!D754</f>
        <v>0</v>
      </c>
      <c r="F754" t="str">
        <f>EC_projects_original!E754</f>
        <v>WeespEcoEnergie/ WeesperZon2021 SA WVGV (Papelaan)</v>
      </c>
      <c r="G754" t="str">
        <f>EC_projects_original!G754</f>
        <v>realized</v>
      </c>
      <c r="H754">
        <f>EC_projects_original!H754</f>
        <v>2022</v>
      </c>
      <c r="I754" t="str">
        <f>EC_projects_original!I754</f>
        <v>PV</v>
      </c>
      <c r="J754" t="str">
        <f>EC_projects_original!J754</f>
        <v>rooftop</v>
      </c>
      <c r="K754" t="str">
        <f>EC_projects_original!K754</f>
        <v>lokale coöperatie</v>
      </c>
      <c r="L754" t="str">
        <f>EC_projects_original!L754</f>
        <v>Weesp Eco Energie</v>
      </c>
      <c r="M754">
        <f>EC_projects_original!P754</f>
        <v>81</v>
      </c>
      <c r="N754">
        <f>EC_projects_original!R754</f>
        <v>1</v>
      </c>
    </row>
    <row r="755" spans="1:14" x14ac:dyDescent="0.25">
      <c r="A755" t="str">
        <f>EC_projects_original!A755</f>
        <v>Noord-Holland</v>
      </c>
      <c r="B755" t="str">
        <f>EC_projects_original!B755</f>
        <v>Noord-Holland Zuid</v>
      </c>
      <c r="C755" t="str">
        <f>EC_projects_original!C755</f>
        <v>Wijdemeren</v>
      </c>
      <c r="D755" t="str" cm="1">
        <f t="array" ref="D755">_xlfn.IFNA(INDEX(municipalities!B:B, MATCH(EC_projects!C755,municipalities!C:C,0),0),"unknown")</f>
        <v>GM1696</v>
      </c>
      <c r="E755" t="str">
        <f>EC_projects_original!D755</f>
        <v>Loosdrecht</v>
      </c>
      <c r="F755" t="str">
        <f>EC_projects_original!E755</f>
        <v>Wijdemeren/ zonnedak Hilverzicht</v>
      </c>
      <c r="G755" t="str">
        <f>EC_projects_original!G755</f>
        <v>realized</v>
      </c>
      <c r="H755">
        <f>EC_projects_original!H755</f>
        <v>2022</v>
      </c>
      <c r="I755" t="str">
        <f>EC_projects_original!I755</f>
        <v>PV</v>
      </c>
      <c r="J755" t="str">
        <f>EC_projects_original!J755</f>
        <v>rooftop</v>
      </c>
      <c r="K755" t="str">
        <f>EC_projects_original!K755</f>
        <v>lokale coöperatie</v>
      </c>
      <c r="L755" t="str">
        <f>EC_projects_original!L755</f>
        <v>EC Wijdemeren</v>
      </c>
      <c r="M755">
        <f>EC_projects_original!P755</f>
        <v>80.185000000000002</v>
      </c>
      <c r="N755">
        <f>EC_projects_original!R755</f>
        <v>1</v>
      </c>
    </row>
    <row r="756" spans="1:14" x14ac:dyDescent="0.25">
      <c r="A756" t="str">
        <f>EC_projects_original!A756</f>
        <v>Noord-Holland</v>
      </c>
      <c r="B756" t="str">
        <f>EC_projects_original!B756</f>
        <v>Noord-Holland Zuid</v>
      </c>
      <c r="C756" t="str">
        <f>EC_projects_original!C756</f>
        <v>Wijdemeren</v>
      </c>
      <c r="D756" t="str" cm="1">
        <f t="array" ref="D756">_xlfn.IFNA(INDEX(municipalities!B:B, MATCH(EC_projects!C756,municipalities!C:C,0),0),"unknown")</f>
        <v>GM1696</v>
      </c>
      <c r="E756" t="str">
        <f>EC_projects_original!D756</f>
        <v>Kortenhoef</v>
      </c>
      <c r="F756" t="str">
        <f>EC_projects_original!E756</f>
        <v>Wijdemeren/ zonnedak scouting Toxopeus</v>
      </c>
      <c r="G756" t="str">
        <f>EC_projects_original!G756</f>
        <v>realized</v>
      </c>
      <c r="H756">
        <f>EC_projects_original!H756</f>
        <v>2020</v>
      </c>
      <c r="I756" t="str">
        <f>EC_projects_original!I756</f>
        <v>PV</v>
      </c>
      <c r="J756" t="str">
        <f>EC_projects_original!J756</f>
        <v>rooftop</v>
      </c>
      <c r="K756" t="str">
        <f>EC_projects_original!K756</f>
        <v>lokale coöperatie</v>
      </c>
      <c r="L756" t="str">
        <f>EC_projects_original!L756</f>
        <v>EC Wijdemeren</v>
      </c>
      <c r="M756">
        <f>EC_projects_original!P756</f>
        <v>36.6</v>
      </c>
      <c r="N756">
        <f>EC_projects_original!R756</f>
        <v>1</v>
      </c>
    </row>
    <row r="757" spans="1:14" x14ac:dyDescent="0.25">
      <c r="A757" t="str">
        <f>EC_projects_original!A757</f>
        <v>Noord-Holland</v>
      </c>
      <c r="B757" t="str">
        <f>EC_projects_original!B757</f>
        <v>Noord-Holland Zuid</v>
      </c>
      <c r="C757" t="str">
        <f>EC_projects_original!C757</f>
        <v>Wijdemeren</v>
      </c>
      <c r="D757" t="str" cm="1">
        <f t="array" ref="D757">_xlfn.IFNA(INDEX(municipalities!B:B, MATCH(EC_projects!C757,municipalities!C:C,0),0),"unknown")</f>
        <v>GM1696</v>
      </c>
      <c r="E757" t="str">
        <f>EC_projects_original!D757</f>
        <v>Kortenhoef</v>
      </c>
      <c r="F757" t="str">
        <f>EC_projects_original!E757</f>
        <v xml:space="preserve">Wijdemeren/ zonnedak sporthal De Fuik </v>
      </c>
      <c r="G757" t="str">
        <f>EC_projects_original!G757</f>
        <v>realized</v>
      </c>
      <c r="H757">
        <f>EC_projects_original!H757</f>
        <v>2019</v>
      </c>
      <c r="I757" t="str">
        <f>EC_projects_original!I757</f>
        <v>PV</v>
      </c>
      <c r="J757" t="str">
        <f>EC_projects_original!J757</f>
        <v>rooftop</v>
      </c>
      <c r="K757" t="str">
        <f>EC_projects_original!K757</f>
        <v>lokale coöperatie</v>
      </c>
      <c r="L757" t="str">
        <f>EC_projects_original!L757</f>
        <v>EC Wijdemeren</v>
      </c>
      <c r="M757">
        <f>EC_projects_original!P757</f>
        <v>95.16</v>
      </c>
      <c r="N757">
        <f>EC_projects_original!R757</f>
        <v>1</v>
      </c>
    </row>
    <row r="758" spans="1:14" x14ac:dyDescent="0.25">
      <c r="A758" t="str">
        <f>EC_projects_original!A758</f>
        <v>Noord-Holland</v>
      </c>
      <c r="B758" t="str">
        <f>EC_projects_original!B758</f>
        <v>Noord-Holland Zuid</v>
      </c>
      <c r="C758" t="str">
        <f>EC_projects_original!C758</f>
        <v>Wijdemeren</v>
      </c>
      <c r="D758" t="str" cm="1">
        <f t="array" ref="D758">_xlfn.IFNA(INDEX(municipalities!B:B, MATCH(EC_projects!C758,municipalities!C:C,0),0),"unknown")</f>
        <v>GM1696</v>
      </c>
      <c r="E758" t="str">
        <f>EC_projects_original!D758</f>
        <v>Nederhorst ten Berg</v>
      </c>
      <c r="F758" t="str">
        <f>EC_projects_original!E758</f>
        <v>Wijdemeren/ zonnedak TV Nederhorst</v>
      </c>
      <c r="G758" t="str">
        <f>EC_projects_original!G758</f>
        <v>realized</v>
      </c>
      <c r="H758">
        <f>EC_projects_original!H758</f>
        <v>2023</v>
      </c>
      <c r="I758" t="str">
        <f>EC_projects_original!I758</f>
        <v>PV</v>
      </c>
      <c r="J758" t="str">
        <f>EC_projects_original!J758</f>
        <v>rooftop</v>
      </c>
      <c r="K758" t="str">
        <f>EC_projects_original!K758</f>
        <v>lokale coöperatie</v>
      </c>
      <c r="L758" t="str">
        <f>EC_projects_original!L758</f>
        <v>EC Wijdemeren</v>
      </c>
      <c r="M758">
        <f>EC_projects_original!P758</f>
        <v>96.32</v>
      </c>
      <c r="N758">
        <f>EC_projects_original!R758</f>
        <v>1</v>
      </c>
    </row>
    <row r="759" spans="1:14" x14ac:dyDescent="0.25">
      <c r="A759" t="str">
        <f>EC_projects_original!A759</f>
        <v>Noord-Holland</v>
      </c>
      <c r="B759" t="str">
        <f>EC_projects_original!B759</f>
        <v>Noord-Holland Zuid</v>
      </c>
      <c r="C759" t="str">
        <f>EC_projects_original!C759</f>
        <v>Wormerland</v>
      </c>
      <c r="D759" t="str" cm="1">
        <f t="array" ref="D759">_xlfn.IFNA(INDEX(municipalities!B:B, MATCH(EC_projects!C759,municipalities!C:C,0),0),"unknown")</f>
        <v>GM0880</v>
      </c>
      <c r="E759" t="str">
        <f>EC_projects_original!D759</f>
        <v>Wormer</v>
      </c>
      <c r="F759" t="str">
        <f>EC_projects_original!E759</f>
        <v>ZaanseEnergieKooperatie/ zonnedak Zonneveldt</v>
      </c>
      <c r="G759" t="str">
        <f>EC_projects_original!G759</f>
        <v>realized</v>
      </c>
      <c r="H759">
        <f>EC_projects_original!H759</f>
        <v>2015</v>
      </c>
      <c r="I759" t="str">
        <f>EC_projects_original!I759</f>
        <v>PV</v>
      </c>
      <c r="J759" t="str">
        <f>EC_projects_original!J759</f>
        <v>rooftop</v>
      </c>
      <c r="K759" t="str">
        <f>EC_projects_original!K759</f>
        <v>lokale coöperatie</v>
      </c>
      <c r="L759" t="str">
        <f>EC_projects_original!L759</f>
        <v>Zaanse Energie Kooperatie (ZEK)</v>
      </c>
      <c r="M759">
        <f>EC_projects_original!P759</f>
        <v>62</v>
      </c>
      <c r="N759">
        <f>EC_projects_original!R759</f>
        <v>1</v>
      </c>
    </row>
    <row r="760" spans="1:14" x14ac:dyDescent="0.25">
      <c r="A760" t="str">
        <f>EC_projects_original!A760</f>
        <v>Noord-Holland</v>
      </c>
      <c r="B760" t="str">
        <f>EC_projects_original!B760</f>
        <v>Noord-Holland Noord</v>
      </c>
      <c r="C760" t="str">
        <f>EC_projects_original!C760</f>
        <v>Zaanstad</v>
      </c>
      <c r="D760" t="str" cm="1">
        <f t="array" ref="D760">_xlfn.IFNA(INDEX(municipalities!B:B, MATCH(EC_projects!C760,municipalities!C:C,0),0),"unknown")</f>
        <v>GM0479</v>
      </c>
      <c r="E760" t="str">
        <f>EC_projects_original!D760</f>
        <v>Assendelft</v>
      </c>
      <c r="F760" t="str">
        <f>EC_projects_original!E760</f>
        <v>ZaanseEnergieKooperatie/zonnedak White Ranch</v>
      </c>
      <c r="G760" t="str">
        <f>EC_projects_original!G760</f>
        <v>realized</v>
      </c>
      <c r="H760">
        <f>EC_projects_original!H760</f>
        <v>2018</v>
      </c>
      <c r="I760" t="str">
        <f>EC_projects_original!I760</f>
        <v>PV</v>
      </c>
      <c r="J760" t="str">
        <f>EC_projects_original!J760</f>
        <v>rooftop</v>
      </c>
      <c r="K760" t="str">
        <f>EC_projects_original!K760</f>
        <v>lokale coöperatie</v>
      </c>
      <c r="L760" t="str">
        <f>EC_projects_original!L760</f>
        <v>Zaanse Energie Kooperatie (ZEK)</v>
      </c>
      <c r="M760">
        <f>EC_projects_original!P760</f>
        <v>119.07000000000001</v>
      </c>
      <c r="N760">
        <f>EC_projects_original!R760</f>
        <v>1</v>
      </c>
    </row>
    <row r="761" spans="1:14" x14ac:dyDescent="0.25">
      <c r="A761" t="str">
        <f>EC_projects_original!A761</f>
        <v>Overijssel</v>
      </c>
      <c r="B761" t="str">
        <f>EC_projects_original!B761</f>
        <v>Twente</v>
      </c>
      <c r="C761" t="str">
        <f>EC_projects_original!C761</f>
        <v>Almelo</v>
      </c>
      <c r="D761" t="str" cm="1">
        <f t="array" ref="D761">_xlfn.IFNA(INDEX(municipalities!B:B, MATCH(EC_projects!C761,municipalities!C:C,0),0),"unknown")</f>
        <v>GM0141</v>
      </c>
      <c r="E761" t="str">
        <f>EC_projects_original!D761</f>
        <v>Aadorp</v>
      </c>
      <c r="F761" t="str">
        <f>EC_projects_original!E761</f>
        <v xml:space="preserve">DuurzaamAadorp/ zonnedak </v>
      </c>
      <c r="G761" t="str">
        <f>EC_projects_original!G761</f>
        <v>realized</v>
      </c>
      <c r="H761">
        <f>EC_projects_original!H761</f>
        <v>2022</v>
      </c>
      <c r="I761" t="str">
        <f>EC_projects_original!I761</f>
        <v>PV</v>
      </c>
      <c r="J761" t="str">
        <f>EC_projects_original!J761</f>
        <v>rooftop</v>
      </c>
      <c r="K761" t="str">
        <f>EC_projects_original!K761</f>
        <v>lokale coöperatie</v>
      </c>
      <c r="L761" t="str">
        <f>EC_projects_original!L761</f>
        <v>Duurzaam Aadorp</v>
      </c>
      <c r="M761">
        <f>EC_projects_original!P761</f>
        <v>40</v>
      </c>
      <c r="N761">
        <f>EC_projects_original!R761</f>
        <v>1</v>
      </c>
    </row>
    <row r="762" spans="1:14" x14ac:dyDescent="0.25">
      <c r="A762" t="str">
        <f>EC_projects_original!A762</f>
        <v>Overijssel</v>
      </c>
      <c r="B762" t="str">
        <f>EC_projects_original!B762</f>
        <v>Twente</v>
      </c>
      <c r="C762" t="str">
        <f>EC_projects_original!C762</f>
        <v>Borne</v>
      </c>
      <c r="D762" t="str" cm="1">
        <f t="array" ref="D762">_xlfn.IFNA(INDEX(municipalities!B:B, MATCH(EC_projects!C762,municipalities!C:C,0),0),"unknown")</f>
        <v>GM0147</v>
      </c>
      <c r="E762">
        <f>EC_projects_original!D762</f>
        <v>0</v>
      </c>
      <c r="F762" t="str">
        <f>EC_projects_original!E762</f>
        <v>BorneEnergie/ zonnedak Carnahal</v>
      </c>
      <c r="G762" t="str">
        <f>EC_projects_original!G762</f>
        <v>realized</v>
      </c>
      <c r="H762">
        <f>EC_projects_original!H762</f>
        <v>2016</v>
      </c>
      <c r="I762" t="str">
        <f>EC_projects_original!I762</f>
        <v>PV</v>
      </c>
      <c r="J762" t="str">
        <f>EC_projects_original!J762</f>
        <v>rooftop</v>
      </c>
      <c r="K762" t="str">
        <f>EC_projects_original!K762</f>
        <v>lokale coöperatie</v>
      </c>
      <c r="L762" t="str">
        <f>EC_projects_original!L762</f>
        <v>BorneEnergie</v>
      </c>
      <c r="M762">
        <f>EC_projects_original!P762</f>
        <v>55</v>
      </c>
      <c r="N762">
        <f>EC_projects_original!R762</f>
        <v>1</v>
      </c>
    </row>
    <row r="763" spans="1:14" x14ac:dyDescent="0.25">
      <c r="A763" t="str">
        <f>EC_projects_original!A763</f>
        <v>Overijssel</v>
      </c>
      <c r="B763" t="str">
        <f>EC_projects_original!B763</f>
        <v>West-Overijssel</v>
      </c>
      <c r="C763" t="str">
        <f>EC_projects_original!C763</f>
        <v>Dalfsen</v>
      </c>
      <c r="D763" t="str" cm="1">
        <f t="array" ref="D763">_xlfn.IFNA(INDEX(municipalities!B:B, MATCH(EC_projects!C763,municipalities!C:C,0),0),"unknown")</f>
        <v>GM0148</v>
      </c>
      <c r="E763">
        <f>EC_projects_original!D763</f>
        <v>0</v>
      </c>
      <c r="F763" t="str">
        <f>EC_projects_original!E763</f>
        <v>DalfsenStroomt/ zonnedak Foreco  (fase 1)</v>
      </c>
      <c r="G763" t="str">
        <f>EC_projects_original!G763</f>
        <v>realized</v>
      </c>
      <c r="H763">
        <f>EC_projects_original!H763</f>
        <v>2018</v>
      </c>
      <c r="I763" t="str">
        <f>EC_projects_original!I763</f>
        <v>PV</v>
      </c>
      <c r="J763" t="str">
        <f>EC_projects_original!J763</f>
        <v>rooftop</v>
      </c>
      <c r="K763" t="str">
        <f>EC_projects_original!K763</f>
        <v>lokale coöperatie</v>
      </c>
      <c r="L763" t="str">
        <f>EC_projects_original!L763</f>
        <v>Dalfsen Stroomt</v>
      </c>
      <c r="M763">
        <f>EC_projects_original!P763</f>
        <v>137.94</v>
      </c>
      <c r="N763">
        <f>EC_projects_original!R763</f>
        <v>1</v>
      </c>
    </row>
    <row r="764" spans="1:14" x14ac:dyDescent="0.25">
      <c r="A764" t="str">
        <f>EC_projects_original!A764</f>
        <v>Overijssel</v>
      </c>
      <c r="B764" t="str">
        <f>EC_projects_original!B764</f>
        <v>West-Overijssel</v>
      </c>
      <c r="C764" t="str">
        <f>EC_projects_original!C764</f>
        <v>Dalfsen</v>
      </c>
      <c r="D764" t="str" cm="1">
        <f t="array" ref="D764">_xlfn.IFNA(INDEX(municipalities!B:B, MATCH(EC_projects!C764,municipalities!C:C,0),0),"unknown")</f>
        <v>GM0148</v>
      </c>
      <c r="E764">
        <f>EC_projects_original!D764</f>
        <v>0</v>
      </c>
      <c r="F764" t="str">
        <f>EC_projects_original!E764</f>
        <v>DalfsenStroomt/ zonnedak Foreco (fase 2)</v>
      </c>
      <c r="G764" t="str">
        <f>EC_projects_original!G764</f>
        <v>realized</v>
      </c>
      <c r="H764">
        <f>EC_projects_original!H764</f>
        <v>2019</v>
      </c>
      <c r="I764" t="str">
        <f>EC_projects_original!I764</f>
        <v>PV</v>
      </c>
      <c r="J764" t="str">
        <f>EC_projects_original!J764</f>
        <v>rooftop</v>
      </c>
      <c r="K764" t="str">
        <f>EC_projects_original!K764</f>
        <v>lokale coöperatie</v>
      </c>
      <c r="L764" t="str">
        <f>EC_projects_original!L764</f>
        <v>Dalfsen Stroomt</v>
      </c>
      <c r="M764">
        <f>EC_projects_original!P764</f>
        <v>440.60999999999996</v>
      </c>
      <c r="N764">
        <f>EC_projects_original!R764</f>
        <v>1</v>
      </c>
    </row>
    <row r="765" spans="1:14" x14ac:dyDescent="0.25">
      <c r="A765" t="str">
        <f>EC_projects_original!A765</f>
        <v>Overijssel</v>
      </c>
      <c r="B765" t="str">
        <f>EC_projects_original!B765</f>
        <v>West-Overijssel</v>
      </c>
      <c r="C765" t="str">
        <f>EC_projects_original!C765</f>
        <v>Dalfsen</v>
      </c>
      <c r="D765" t="str" cm="1">
        <f t="array" ref="D765">_xlfn.IFNA(INDEX(municipalities!B:B, MATCH(EC_projects!C765,municipalities!C:C,0),0),"unknown")</f>
        <v>GM0148</v>
      </c>
      <c r="E765" t="str">
        <f>EC_projects_original!D765</f>
        <v>Vilsteren</v>
      </c>
      <c r="F765" t="str">
        <f>EC_projects_original!E765</f>
        <v>Zon op Vilsteren/ zonnedak Langenkamp-Niens</v>
      </c>
      <c r="G765" t="str">
        <f>EC_projects_original!G765</f>
        <v>realized</v>
      </c>
      <c r="H765">
        <f>EC_projects_original!H765</f>
        <v>2019</v>
      </c>
      <c r="I765" t="str">
        <f>EC_projects_original!I765</f>
        <v>PV</v>
      </c>
      <c r="J765" t="str">
        <f>EC_projects_original!J765</f>
        <v>rooftop</v>
      </c>
      <c r="K765" t="str">
        <f>EC_projects_original!K765</f>
        <v>productiecoöperatie/ bewonersinitiatief</v>
      </c>
      <c r="L765" t="str">
        <f>EC_projects_original!L765</f>
        <v>Zon op Vilsteren</v>
      </c>
      <c r="M765">
        <f>EC_projects_original!P765</f>
        <v>146.16000000000003</v>
      </c>
      <c r="N765">
        <f>EC_projects_original!R765</f>
        <v>1</v>
      </c>
    </row>
    <row r="766" spans="1:14" x14ac:dyDescent="0.25">
      <c r="A766" t="str">
        <f>EC_projects_original!A766</f>
        <v>Overijssel</v>
      </c>
      <c r="B766" t="str">
        <f>EC_projects_original!B766</f>
        <v>West-Overijssel</v>
      </c>
      <c r="C766" t="str">
        <f>EC_projects_original!C766</f>
        <v>Dalfsen</v>
      </c>
      <c r="D766" t="str" cm="1">
        <f t="array" ref="D766">_xlfn.IFNA(INDEX(municipalities!B:B, MATCH(EC_projects!C766,municipalities!C:C,0),0),"unknown")</f>
        <v>GM0148</v>
      </c>
      <c r="E766" t="str">
        <f>EC_projects_original!D766</f>
        <v>Oudleusen</v>
      </c>
      <c r="F766" t="str">
        <f>EC_projects_original!E766</f>
        <v>ZonnepanelenDelen/  Zonnedak Hogenkamp</v>
      </c>
      <c r="G766" t="str">
        <f>EC_projects_original!G766</f>
        <v>realized</v>
      </c>
      <c r="H766">
        <f>EC_projects_original!H766</f>
        <v>2018</v>
      </c>
      <c r="I766" t="str">
        <f>EC_projects_original!I766</f>
        <v>PV</v>
      </c>
      <c r="J766" t="str">
        <f>EC_projects_original!J766</f>
        <v>rooftop</v>
      </c>
      <c r="K766" t="str">
        <f>EC_projects_original!K766</f>
        <v>participatie/ crowdfunding</v>
      </c>
      <c r="L766" t="str">
        <f>EC_projects_original!L766</f>
        <v>crowdfunding</v>
      </c>
      <c r="M766">
        <f>EC_projects_original!P766</f>
        <v>504.03000000000003</v>
      </c>
      <c r="N766">
        <f>EC_projects_original!R766</f>
        <v>0</v>
      </c>
    </row>
    <row r="767" spans="1:14" x14ac:dyDescent="0.25">
      <c r="A767" t="str">
        <f>EC_projects_original!A767</f>
        <v>Overijssel</v>
      </c>
      <c r="B767" t="str">
        <f>EC_projects_original!B767</f>
        <v>West-Overijssel</v>
      </c>
      <c r="C767" t="str">
        <f>EC_projects_original!C767</f>
        <v>Deventer</v>
      </c>
      <c r="D767" t="str" cm="1">
        <f t="array" ref="D767">_xlfn.IFNA(INDEX(municipalities!B:B, MATCH(EC_projects!C767,municipalities!C:C,0),0),"unknown")</f>
        <v>GM0150</v>
      </c>
      <c r="E767" t="str">
        <f>EC_projects_original!D767</f>
        <v>Oxe</v>
      </c>
      <c r="F767" t="str">
        <f>EC_projects_original!E767</f>
        <v>Co-stroom/ zonnedak boer Nijkamp in Oxe</v>
      </c>
      <c r="G767" t="str">
        <f>EC_projects_original!G767</f>
        <v>realized</v>
      </c>
      <c r="H767">
        <f>EC_projects_original!H767</f>
        <v>2018</v>
      </c>
      <c r="I767" t="str">
        <f>EC_projects_original!I767</f>
        <v>PV</v>
      </c>
      <c r="J767" t="str">
        <f>EC_projects_original!J767</f>
        <v>rooftop</v>
      </c>
      <c r="K767" t="str">
        <f>EC_projects_original!K767</f>
        <v>lokale coöperatie</v>
      </c>
      <c r="L767" t="str">
        <f>EC_projects_original!L767</f>
        <v>Co-stroom</v>
      </c>
      <c r="M767">
        <f>EC_projects_original!P767</f>
        <v>66</v>
      </c>
      <c r="N767">
        <f>EC_projects_original!R767</f>
        <v>1</v>
      </c>
    </row>
    <row r="768" spans="1:14" x14ac:dyDescent="0.25">
      <c r="A768" t="str">
        <f>EC_projects_original!A768</f>
        <v>Overijssel</v>
      </c>
      <c r="B768" t="str">
        <f>EC_projects_original!B768</f>
        <v>West-Overijssel</v>
      </c>
      <c r="C768" t="str">
        <f>EC_projects_original!C768</f>
        <v>Deventer</v>
      </c>
      <c r="D768" t="str" cm="1">
        <f t="array" ref="D768">_xlfn.IFNA(INDEX(municipalities!B:B, MATCH(EC_projects!C768,municipalities!C:C,0),0),"unknown")</f>
        <v>GM0150</v>
      </c>
      <c r="E768">
        <f>EC_projects_original!D768</f>
        <v>0</v>
      </c>
      <c r="F768" t="str">
        <f>EC_projects_original!E768</f>
        <v>DeventerEnergie/ DE Zonneroos (tranche 1 2016)</v>
      </c>
      <c r="G768" t="str">
        <f>EC_projects_original!G768</f>
        <v>realized</v>
      </c>
      <c r="H768">
        <f>EC_projects_original!H768</f>
        <v>2016</v>
      </c>
      <c r="I768" t="str">
        <f>EC_projects_original!I768</f>
        <v>PV</v>
      </c>
      <c r="J768" t="str">
        <f>EC_projects_original!J768</f>
        <v>rooftop</v>
      </c>
      <c r="K768" t="str">
        <f>EC_projects_original!K768</f>
        <v>lokale coöperatie</v>
      </c>
      <c r="L768" t="str">
        <f>EC_projects_original!L768</f>
        <v>DeventerEnergie</v>
      </c>
      <c r="M768">
        <f>EC_projects_original!P768</f>
        <v>68.75</v>
      </c>
      <c r="N768">
        <f>EC_projects_original!R768</f>
        <v>1</v>
      </c>
    </row>
    <row r="769" spans="1:14" x14ac:dyDescent="0.25">
      <c r="A769" t="str">
        <f>EC_projects_original!A769</f>
        <v>Overijssel</v>
      </c>
      <c r="B769" t="str">
        <f>EC_projects_original!B769</f>
        <v>West-Overijssel</v>
      </c>
      <c r="C769" t="str">
        <f>EC_projects_original!C769</f>
        <v>Deventer</v>
      </c>
      <c r="D769" t="str" cm="1">
        <f t="array" ref="D769">_xlfn.IFNA(INDEX(municipalities!B:B, MATCH(EC_projects!C769,municipalities!C:C,0),0),"unknown")</f>
        <v>GM0150</v>
      </c>
      <c r="E769">
        <f>EC_projects_original!D769</f>
        <v>0</v>
      </c>
      <c r="F769" t="str">
        <f>EC_projects_original!E769</f>
        <v>DeventerEnergie/ DE Zonneroos Sallcon (tranche 2 2018)</v>
      </c>
      <c r="G769" t="str">
        <f>EC_projects_original!G769</f>
        <v>realized</v>
      </c>
      <c r="H769">
        <f>EC_projects_original!H769</f>
        <v>2018</v>
      </c>
      <c r="I769" t="str">
        <f>EC_projects_original!I769</f>
        <v>PV</v>
      </c>
      <c r="J769" t="str">
        <f>EC_projects_original!J769</f>
        <v>rooftop</v>
      </c>
      <c r="K769" t="str">
        <f>EC_projects_original!K769</f>
        <v>lokale coöperatie</v>
      </c>
      <c r="L769" t="str">
        <f>EC_projects_original!L769</f>
        <v>DeventerEnergie</v>
      </c>
      <c r="M769">
        <f>EC_projects_original!P769</f>
        <v>68.75</v>
      </c>
      <c r="N769">
        <f>EC_projects_original!R769</f>
        <v>1</v>
      </c>
    </row>
    <row r="770" spans="1:14" x14ac:dyDescent="0.25">
      <c r="A770" t="str">
        <f>EC_projects_original!A770</f>
        <v>Overijssel</v>
      </c>
      <c r="B770" t="str">
        <f>EC_projects_original!B770</f>
        <v>West-Overijssel</v>
      </c>
      <c r="C770" t="str">
        <f>EC_projects_original!C770</f>
        <v>Deventer</v>
      </c>
      <c r="D770" t="str" cm="1">
        <f t="array" ref="D770">_xlfn.IFNA(INDEX(municipalities!B:B, MATCH(EC_projects!C770,municipalities!C:C,0),0),"unknown")</f>
        <v>GM0150</v>
      </c>
      <c r="E770">
        <f>EC_projects_original!D770</f>
        <v>0</v>
      </c>
      <c r="F770" t="str">
        <f>EC_projects_original!E770</f>
        <v>DeventerEnergie/ KonnectED</v>
      </c>
      <c r="G770" t="str">
        <f>EC_projects_original!G770</f>
        <v>realized</v>
      </c>
      <c r="H770">
        <f>EC_projects_original!H770</f>
        <v>2023</v>
      </c>
      <c r="I770" t="str">
        <f>EC_projects_original!I770</f>
        <v>PV</v>
      </c>
      <c r="J770" t="str">
        <f>EC_projects_original!J770</f>
        <v>rooftop</v>
      </c>
      <c r="K770" t="str">
        <f>EC_projects_original!K770</f>
        <v>lokale coöperatie</v>
      </c>
      <c r="L770" t="str">
        <f>EC_projects_original!L770</f>
        <v>DeventerEnergie</v>
      </c>
      <c r="M770">
        <f>EC_projects_original!P770</f>
        <v>207</v>
      </c>
      <c r="N770">
        <f>EC_projects_original!R770</f>
        <v>1</v>
      </c>
    </row>
    <row r="771" spans="1:14" x14ac:dyDescent="0.25">
      <c r="A771" t="str">
        <f>EC_projects_original!A771</f>
        <v>Overijssel</v>
      </c>
      <c r="B771" t="str">
        <f>EC_projects_original!B771</f>
        <v>West-Overijssel</v>
      </c>
      <c r="C771" t="str">
        <f>EC_projects_original!C771</f>
        <v>Deventer</v>
      </c>
      <c r="D771" t="str" cm="1">
        <f t="array" ref="D771">_xlfn.IFNA(INDEX(municipalities!B:B, MATCH(EC_projects!C771,municipalities!C:C,0),0),"unknown")</f>
        <v>GM0150</v>
      </c>
      <c r="E771" t="str">
        <f>EC_projects_original!D771</f>
        <v>Bathmen</v>
      </c>
      <c r="F771" t="str">
        <f>EC_projects_original!E771</f>
        <v>NoaberEnergie/ Arkelsteindak</v>
      </c>
      <c r="G771" t="str">
        <f>EC_projects_original!G771</f>
        <v>realized</v>
      </c>
      <c r="H771">
        <f>EC_projects_original!H771</f>
        <v>2019</v>
      </c>
      <c r="I771" t="str">
        <f>EC_projects_original!I771</f>
        <v>PV</v>
      </c>
      <c r="J771" t="str">
        <f>EC_projects_original!J771</f>
        <v>rooftop</v>
      </c>
      <c r="K771" t="str">
        <f>EC_projects_original!K771</f>
        <v>lokale coöperatie</v>
      </c>
      <c r="L771" t="str">
        <f>EC_projects_original!L771</f>
        <v>NoaberEnergie</v>
      </c>
      <c r="M771">
        <f>EC_projects_original!P771</f>
        <v>66.150000000000006</v>
      </c>
      <c r="N771">
        <f>EC_projects_original!R771</f>
        <v>1</v>
      </c>
    </row>
    <row r="772" spans="1:14" x14ac:dyDescent="0.25">
      <c r="A772" t="str">
        <f>EC_projects_original!A772</f>
        <v>Overijssel</v>
      </c>
      <c r="B772" t="str">
        <f>EC_projects_original!B772</f>
        <v>West-Overijssel</v>
      </c>
      <c r="C772" t="str">
        <f>EC_projects_original!C772</f>
        <v>Deventer</v>
      </c>
      <c r="D772" t="str" cm="1">
        <f t="array" ref="D772">_xlfn.IFNA(INDEX(municipalities!B:B, MATCH(EC_projects!C772,municipalities!C:C,0),0),"unknown")</f>
        <v>GM0150</v>
      </c>
      <c r="E772" t="str">
        <f>EC_projects_original!D772</f>
        <v>Bathmen</v>
      </c>
      <c r="F772" t="str">
        <f>EC_projects_original!E772</f>
        <v>NoaberEnergie/ De Meijer Dak</v>
      </c>
      <c r="G772" t="str">
        <f>EC_projects_original!G772</f>
        <v>realized</v>
      </c>
      <c r="H772">
        <f>EC_projects_original!H772</f>
        <v>2020</v>
      </c>
      <c r="I772" t="str">
        <f>EC_projects_original!I772</f>
        <v>PV</v>
      </c>
      <c r="J772" t="str">
        <f>EC_projects_original!J772</f>
        <v>rooftop</v>
      </c>
      <c r="K772" t="str">
        <f>EC_projects_original!K772</f>
        <v>lokale coöperatie</v>
      </c>
      <c r="L772" t="str">
        <f>EC_projects_original!L772</f>
        <v>NoaberEnergie</v>
      </c>
      <c r="M772">
        <f>EC_projects_original!P772</f>
        <v>83</v>
      </c>
      <c r="N772">
        <f>EC_projects_original!R772</f>
        <v>1</v>
      </c>
    </row>
    <row r="773" spans="1:14" x14ac:dyDescent="0.25">
      <c r="A773" t="str">
        <f>EC_projects_original!A773</f>
        <v>Overijssel</v>
      </c>
      <c r="B773" t="str">
        <f>EC_projects_original!B773</f>
        <v>West-Overijssel</v>
      </c>
      <c r="C773" t="str">
        <f>EC_projects_original!C773</f>
        <v>Deventer</v>
      </c>
      <c r="D773" t="str" cm="1">
        <f t="array" ref="D773">_xlfn.IFNA(INDEX(municipalities!B:B, MATCH(EC_projects!C773,municipalities!C:C,0),0),"unknown")</f>
        <v>GM0150</v>
      </c>
      <c r="E773" t="str">
        <f>EC_projects_original!D773</f>
        <v>Bathmen</v>
      </c>
      <c r="F773" t="str">
        <f>EC_projects_original!E773</f>
        <v>NoaberEnergie/ Kiekebosdak</v>
      </c>
      <c r="G773" t="str">
        <f>EC_projects_original!G773</f>
        <v>realized</v>
      </c>
      <c r="H773">
        <f>EC_projects_original!H773</f>
        <v>2019</v>
      </c>
      <c r="I773" t="str">
        <f>EC_projects_original!I773</f>
        <v>PV</v>
      </c>
      <c r="J773" t="str">
        <f>EC_projects_original!J773</f>
        <v>rooftop</v>
      </c>
      <c r="K773" t="str">
        <f>EC_projects_original!K773</f>
        <v>lokale coöperatie</v>
      </c>
      <c r="L773" t="str">
        <f>EC_projects_original!L773</f>
        <v>NoaberEnergie</v>
      </c>
      <c r="M773">
        <f>EC_projects_original!P773</f>
        <v>67.2</v>
      </c>
      <c r="N773">
        <f>EC_projects_original!R773</f>
        <v>1</v>
      </c>
    </row>
    <row r="774" spans="1:14" x14ac:dyDescent="0.25">
      <c r="A774" t="str">
        <f>EC_projects_original!A774</f>
        <v>Overijssel</v>
      </c>
      <c r="B774" t="str">
        <f>EC_projects_original!B774</f>
        <v>West-Overijssel</v>
      </c>
      <c r="C774" t="str">
        <f>EC_projects_original!C774</f>
        <v>Deventer</v>
      </c>
      <c r="D774" t="str" cm="1">
        <f t="array" ref="D774">_xlfn.IFNA(INDEX(municipalities!B:B, MATCH(EC_projects!C774,municipalities!C:C,0),0),"unknown")</f>
        <v>GM0150</v>
      </c>
      <c r="E774" t="str">
        <f>EC_projects_original!D774</f>
        <v xml:space="preserve"> Lettele</v>
      </c>
      <c r="F774" t="str">
        <f>EC_projects_original!E774</f>
        <v>NoaberEnergie/ zonnedak 5 De Langepier (Te Boekhorst)</v>
      </c>
      <c r="G774" t="str">
        <f>EC_projects_original!G774</f>
        <v>realized</v>
      </c>
      <c r="H774">
        <f>EC_projects_original!H774</f>
        <v>2022</v>
      </c>
      <c r="I774" t="str">
        <f>EC_projects_original!I774</f>
        <v>PV</v>
      </c>
      <c r="J774" t="str">
        <f>EC_projects_original!J774</f>
        <v>rooftop</v>
      </c>
      <c r="K774" t="str">
        <f>EC_projects_original!K774</f>
        <v>lokale coöperatie</v>
      </c>
      <c r="L774" t="str">
        <f>EC_projects_original!L774</f>
        <v>NoaberEnergie</v>
      </c>
      <c r="M774">
        <f>EC_projects_original!P774</f>
        <v>79</v>
      </c>
      <c r="N774">
        <f>EC_projects_original!R774</f>
        <v>1</v>
      </c>
    </row>
    <row r="775" spans="1:14" x14ac:dyDescent="0.25">
      <c r="A775" t="str">
        <f>EC_projects_original!A775</f>
        <v>Overijssel</v>
      </c>
      <c r="B775" t="str">
        <f>EC_projects_original!B775</f>
        <v>West-Overijssel</v>
      </c>
      <c r="C775" t="str">
        <f>EC_projects_original!C775</f>
        <v>Deventer</v>
      </c>
      <c r="D775" t="str" cm="1">
        <f t="array" ref="D775">_xlfn.IFNA(INDEX(municipalities!B:B, MATCH(EC_projects!C775,municipalities!C:C,0),0),"unknown")</f>
        <v>GM0150</v>
      </c>
      <c r="E775" t="str">
        <f>EC_projects_original!D775</f>
        <v>Bathmen</v>
      </c>
      <c r="F775" t="str">
        <f>EC_projects_original!E775</f>
        <v>NoaberEnergie/ zonnedak 6 De Moatman (Reilink)</v>
      </c>
      <c r="G775" t="str">
        <f>EC_projects_original!G775</f>
        <v>realized</v>
      </c>
      <c r="H775">
        <f>EC_projects_original!H775</f>
        <v>2022</v>
      </c>
      <c r="I775" t="str">
        <f>EC_projects_original!I775</f>
        <v>PV</v>
      </c>
      <c r="J775" t="str">
        <f>EC_projects_original!J775</f>
        <v>rooftop</v>
      </c>
      <c r="K775" t="str">
        <f>EC_projects_original!K775</f>
        <v>lokale coöperatie</v>
      </c>
      <c r="L775" t="str">
        <f>EC_projects_original!L775</f>
        <v>NoaberEnergie</v>
      </c>
      <c r="M775">
        <f>EC_projects_original!P775</f>
        <v>74</v>
      </c>
      <c r="N775">
        <f>EC_projects_original!R775</f>
        <v>1</v>
      </c>
    </row>
    <row r="776" spans="1:14" x14ac:dyDescent="0.25">
      <c r="A776" t="str">
        <f>EC_projects_original!A776</f>
        <v>Overijssel</v>
      </c>
      <c r="B776" t="str">
        <f>EC_projects_original!B776</f>
        <v>West-Overijssel</v>
      </c>
      <c r="C776" t="str">
        <f>EC_projects_original!C776</f>
        <v>Deventer</v>
      </c>
      <c r="D776" t="str" cm="1">
        <f t="array" ref="D776">_xlfn.IFNA(INDEX(municipalities!B:B, MATCH(EC_projects!C776,municipalities!C:C,0),0),"unknown")</f>
        <v>GM0150</v>
      </c>
      <c r="E776" t="str">
        <f>EC_projects_original!D776</f>
        <v>Bathmen</v>
      </c>
      <c r="F776" t="str">
        <f>EC_projects_original!E776</f>
        <v>NoaberEnergie/ zonnedak Erve De Eersteling</v>
      </c>
      <c r="G776" t="str">
        <f>EC_projects_original!G776</f>
        <v>realized</v>
      </c>
      <c r="H776">
        <f>EC_projects_original!H776</f>
        <v>2021</v>
      </c>
      <c r="I776" t="str">
        <f>EC_projects_original!I776</f>
        <v>PV</v>
      </c>
      <c r="J776" t="str">
        <f>EC_projects_original!J776</f>
        <v>rooftop</v>
      </c>
      <c r="K776" t="str">
        <f>EC_projects_original!K776</f>
        <v>lokale coöperatie</v>
      </c>
      <c r="L776" t="str">
        <f>EC_projects_original!L776</f>
        <v>NoaberEnergie</v>
      </c>
      <c r="M776">
        <f>EC_projects_original!P776</f>
        <v>50.37</v>
      </c>
      <c r="N776">
        <f>EC_projects_original!R776</f>
        <v>1</v>
      </c>
    </row>
    <row r="777" spans="1:14" x14ac:dyDescent="0.25">
      <c r="A777" t="str">
        <f>EC_projects_original!A777</f>
        <v>Overijssel</v>
      </c>
      <c r="B777" t="str">
        <f>EC_projects_original!B777</f>
        <v>Twente</v>
      </c>
      <c r="C777" t="str">
        <f>EC_projects_original!C777</f>
        <v>Enschede</v>
      </c>
      <c r="D777" t="str" cm="1">
        <f t="array" ref="D777">_xlfn.IFNA(INDEX(municipalities!B:B, MATCH(EC_projects!C777,municipalities!C:C,0),0),"unknown")</f>
        <v>GM0153</v>
      </c>
      <c r="E777">
        <f>EC_projects_original!D777</f>
        <v>0</v>
      </c>
      <c r="F777" t="str">
        <f>EC_projects_original!E777</f>
        <v>EnschedeEnergie/ zonnedak  Het Mors</v>
      </c>
      <c r="G777" t="str">
        <f>EC_projects_original!G777</f>
        <v>realized</v>
      </c>
      <c r="H777">
        <f>EC_projects_original!H777</f>
        <v>2020</v>
      </c>
      <c r="I777" t="str">
        <f>EC_projects_original!I777</f>
        <v>PV</v>
      </c>
      <c r="J777" t="str">
        <f>EC_projects_original!J777</f>
        <v>rooftop</v>
      </c>
      <c r="K777" t="str">
        <f>EC_projects_original!K777</f>
        <v>lokale coöperatie</v>
      </c>
      <c r="L777" t="str">
        <f>EC_projects_original!L777</f>
        <v>Enschede Energie</v>
      </c>
      <c r="M777">
        <f>EC_projects_original!P777</f>
        <v>238.00000000000003</v>
      </c>
      <c r="N777">
        <f>EC_projects_original!R777</f>
        <v>1</v>
      </c>
    </row>
    <row r="778" spans="1:14" x14ac:dyDescent="0.25">
      <c r="A778" t="str">
        <f>EC_projects_original!A778</f>
        <v>Overijssel</v>
      </c>
      <c r="B778" t="str">
        <f>EC_projects_original!B778</f>
        <v>Twente</v>
      </c>
      <c r="C778" t="str">
        <f>EC_projects_original!C778</f>
        <v>Enschede</v>
      </c>
      <c r="D778" t="str" cm="1">
        <f t="array" ref="D778">_xlfn.IFNA(INDEX(municipalities!B:B, MATCH(EC_projects!C778,municipalities!C:C,0),0),"unknown")</f>
        <v>GM0153</v>
      </c>
      <c r="E778">
        <f>EC_projects_original!D778</f>
        <v>0</v>
      </c>
      <c r="F778" t="str">
        <f>EC_projects_original!E778</f>
        <v>EnschedeEnergie/ zonnedak Baake</v>
      </c>
      <c r="G778" t="str">
        <f>EC_projects_original!G778</f>
        <v>realized</v>
      </c>
      <c r="H778">
        <f>EC_projects_original!H778</f>
        <v>2021</v>
      </c>
      <c r="I778" t="str">
        <f>EC_projects_original!I778</f>
        <v>PV</v>
      </c>
      <c r="J778" t="str">
        <f>EC_projects_original!J778</f>
        <v>rooftop</v>
      </c>
      <c r="K778" t="str">
        <f>EC_projects_original!K778</f>
        <v>lokale coöperatie</v>
      </c>
      <c r="L778" t="str">
        <f>EC_projects_original!L778</f>
        <v>Enschede Energie</v>
      </c>
      <c r="M778">
        <f>EC_projects_original!P778</f>
        <v>319.5</v>
      </c>
      <c r="N778">
        <f>EC_projects_original!R778</f>
        <v>1</v>
      </c>
    </row>
    <row r="779" spans="1:14" x14ac:dyDescent="0.25">
      <c r="A779" t="str">
        <f>EC_projects_original!A779</f>
        <v>Overijssel</v>
      </c>
      <c r="B779" t="str">
        <f>EC_projects_original!B779</f>
        <v>Twente</v>
      </c>
      <c r="C779" t="str">
        <f>EC_projects_original!C779</f>
        <v>Enschede</v>
      </c>
      <c r="D779" t="str" cm="1">
        <f t="array" ref="D779">_xlfn.IFNA(INDEX(municipalities!B:B, MATCH(EC_projects!C779,municipalities!C:C,0),0),"unknown")</f>
        <v>GM0153</v>
      </c>
      <c r="E779">
        <f>EC_projects_original!D779</f>
        <v>0</v>
      </c>
      <c r="F779" t="str">
        <f>EC_projects_original!E779</f>
        <v>EnschedeEnergie/ zonnedak De Bröker</v>
      </c>
      <c r="G779" t="str">
        <f>EC_projects_original!G779</f>
        <v>realized</v>
      </c>
      <c r="H779">
        <f>EC_projects_original!H779</f>
        <v>2022</v>
      </c>
      <c r="I779" t="str">
        <f>EC_projects_original!I779</f>
        <v>PV</v>
      </c>
      <c r="J779" t="str">
        <f>EC_projects_original!J779</f>
        <v>rooftop</v>
      </c>
      <c r="K779" t="str">
        <f>EC_projects_original!K779</f>
        <v>lokale coöperatie</v>
      </c>
      <c r="L779" t="str">
        <f>EC_projects_original!L779</f>
        <v>Enschede Energie</v>
      </c>
      <c r="M779">
        <f>EC_projects_original!P779</f>
        <v>256</v>
      </c>
      <c r="N779">
        <f>EC_projects_original!R779</f>
        <v>1</v>
      </c>
    </row>
    <row r="780" spans="1:14" x14ac:dyDescent="0.25">
      <c r="A780" t="str">
        <f>EC_projects_original!A780</f>
        <v>Overijssel</v>
      </c>
      <c r="B780" t="str">
        <f>EC_projects_original!B780</f>
        <v>Twente</v>
      </c>
      <c r="C780" t="str">
        <f>EC_projects_original!C780</f>
        <v>Enschede</v>
      </c>
      <c r="D780" t="str" cm="1">
        <f t="array" ref="D780">_xlfn.IFNA(INDEX(municipalities!B:B, MATCH(EC_projects!C780,municipalities!C:C,0),0),"unknown")</f>
        <v>GM0153</v>
      </c>
      <c r="E780">
        <f>EC_projects_original!D780</f>
        <v>0</v>
      </c>
      <c r="F780" t="str">
        <f>EC_projects_original!E780</f>
        <v xml:space="preserve">EnschedeEnergie/ zonnedak De Geerts </v>
      </c>
      <c r="G780" t="str">
        <f>EC_projects_original!G780</f>
        <v>realized</v>
      </c>
      <c r="H780">
        <f>EC_projects_original!H780</f>
        <v>2021</v>
      </c>
      <c r="I780" t="str">
        <f>EC_projects_original!I780</f>
        <v>PV</v>
      </c>
      <c r="J780" t="str">
        <f>EC_projects_original!J780</f>
        <v>rooftop</v>
      </c>
      <c r="K780" t="str">
        <f>EC_projects_original!K780</f>
        <v>lokale coöperatie</v>
      </c>
      <c r="L780" t="str">
        <f>EC_projects_original!L780</f>
        <v>Enschede Energie</v>
      </c>
      <c r="M780">
        <f>EC_projects_original!P780</f>
        <v>89.42</v>
      </c>
      <c r="N780">
        <f>EC_projects_original!R780</f>
        <v>1</v>
      </c>
    </row>
    <row r="781" spans="1:14" x14ac:dyDescent="0.25">
      <c r="A781" t="str">
        <f>EC_projects_original!A781</f>
        <v>Overijssel</v>
      </c>
      <c r="B781" t="str">
        <f>EC_projects_original!B781</f>
        <v>Twente</v>
      </c>
      <c r="C781" t="str">
        <f>EC_projects_original!C781</f>
        <v>Enschede</v>
      </c>
      <c r="D781" t="str" cm="1">
        <f t="array" ref="D781">_xlfn.IFNA(INDEX(municipalities!B:B, MATCH(EC_projects!C781,municipalities!C:C,0),0),"unknown")</f>
        <v>GM0153</v>
      </c>
      <c r="E781">
        <f>EC_projects_original!D781</f>
        <v>0</v>
      </c>
      <c r="F781" t="str">
        <f>EC_projects_original!E781</f>
        <v>EnschedeEnergie/ zonnedak De Roef</v>
      </c>
      <c r="G781" t="str">
        <f>EC_projects_original!G781</f>
        <v>realized</v>
      </c>
      <c r="H781">
        <f>EC_projects_original!H781</f>
        <v>2022</v>
      </c>
      <c r="I781" t="str">
        <f>EC_projects_original!I781</f>
        <v>PV</v>
      </c>
      <c r="J781" t="str">
        <f>EC_projects_original!J781</f>
        <v>rooftop</v>
      </c>
      <c r="K781" t="str">
        <f>EC_projects_original!K781</f>
        <v>lokale coöperatie</v>
      </c>
      <c r="L781" t="str">
        <f>EC_projects_original!L781</f>
        <v>Enschede Energie</v>
      </c>
      <c r="M781">
        <f>EC_projects_original!P781</f>
        <v>46</v>
      </c>
      <c r="N781">
        <f>EC_projects_original!R781</f>
        <v>1</v>
      </c>
    </row>
    <row r="782" spans="1:14" x14ac:dyDescent="0.25">
      <c r="A782" t="str">
        <f>EC_projects_original!A782</f>
        <v>Overijssel</v>
      </c>
      <c r="B782" t="str">
        <f>EC_projects_original!B782</f>
        <v>Twente</v>
      </c>
      <c r="C782" t="str">
        <f>EC_projects_original!C782</f>
        <v>Enschede</v>
      </c>
      <c r="D782" t="str" cm="1">
        <f t="array" ref="D782">_xlfn.IFNA(INDEX(municipalities!B:B, MATCH(EC_projects!C782,municipalities!C:C,0),0),"unknown")</f>
        <v>GM0153</v>
      </c>
      <c r="E782">
        <f>EC_projects_original!D782</f>
        <v>0</v>
      </c>
      <c r="F782" t="str">
        <f>EC_projects_original!E782</f>
        <v>EnschedeEnergie/ zonnedak De Veldgeuver</v>
      </c>
      <c r="G782" t="str">
        <f>EC_projects_original!G782</f>
        <v>realized</v>
      </c>
      <c r="H782">
        <f>EC_projects_original!H782</f>
        <v>2021</v>
      </c>
      <c r="I782" t="str">
        <f>EC_projects_original!I782</f>
        <v>PV</v>
      </c>
      <c r="J782" t="str">
        <f>EC_projects_original!J782</f>
        <v>rooftop</v>
      </c>
      <c r="K782" t="str">
        <f>EC_projects_original!K782</f>
        <v>lokale coöperatie</v>
      </c>
      <c r="L782" t="str">
        <f>EC_projects_original!L782</f>
        <v>Enschede Energie</v>
      </c>
      <c r="M782">
        <f>EC_projects_original!P782</f>
        <v>225.375</v>
      </c>
      <c r="N782">
        <f>EC_projects_original!R782</f>
        <v>1</v>
      </c>
    </row>
    <row r="783" spans="1:14" x14ac:dyDescent="0.25">
      <c r="A783" t="str">
        <f>EC_projects_original!A783</f>
        <v>Overijssel</v>
      </c>
      <c r="B783" t="str">
        <f>EC_projects_original!B783</f>
        <v>Twente</v>
      </c>
      <c r="C783" t="str">
        <f>EC_projects_original!C783</f>
        <v>Enschede</v>
      </c>
      <c r="D783" t="str" cm="1">
        <f t="array" ref="D783">_xlfn.IFNA(INDEX(municipalities!B:B, MATCH(EC_projects!C783,municipalities!C:C,0),0),"unknown")</f>
        <v>GM0153</v>
      </c>
      <c r="E783">
        <f>EC_projects_original!D783</f>
        <v>0</v>
      </c>
      <c r="F783" t="str">
        <f>EC_projects_original!E783</f>
        <v>EnschedeEnergie/ zonnedak Deurningerstraat</v>
      </c>
      <c r="G783" t="str">
        <f>EC_projects_original!G783</f>
        <v>realized</v>
      </c>
      <c r="H783">
        <f>EC_projects_original!H783</f>
        <v>2022</v>
      </c>
      <c r="I783" t="str">
        <f>EC_projects_original!I783</f>
        <v>PV</v>
      </c>
      <c r="J783" t="str">
        <f>EC_projects_original!J783</f>
        <v>rooftop</v>
      </c>
      <c r="K783" t="str">
        <f>EC_projects_original!K783</f>
        <v>lokale coöperatie</v>
      </c>
      <c r="L783" t="str">
        <f>EC_projects_original!L783</f>
        <v>Enschede Energie</v>
      </c>
      <c r="M783">
        <f>EC_projects_original!P783</f>
        <v>58</v>
      </c>
      <c r="N783">
        <f>EC_projects_original!R783</f>
        <v>1</v>
      </c>
    </row>
    <row r="784" spans="1:14" x14ac:dyDescent="0.25">
      <c r="A784" t="str">
        <f>EC_projects_original!A784</f>
        <v>Overijssel</v>
      </c>
      <c r="B784" t="str">
        <f>EC_projects_original!B784</f>
        <v>Twente</v>
      </c>
      <c r="C784" t="str">
        <f>EC_projects_original!C784</f>
        <v>Enschede</v>
      </c>
      <c r="D784" t="str" cm="1">
        <f t="array" ref="D784">_xlfn.IFNA(INDEX(municipalities!B:B, MATCH(EC_projects!C784,municipalities!C:C,0),0),"unknown")</f>
        <v>GM0153</v>
      </c>
      <c r="E784">
        <f>EC_projects_original!D784</f>
        <v>0</v>
      </c>
      <c r="F784" t="str">
        <f>EC_projects_original!E784</f>
        <v>EnschedeEnergie/ zonnedak Dirk Nijhuis en Appels</v>
      </c>
      <c r="G784" t="str">
        <f>EC_projects_original!G784</f>
        <v>realized</v>
      </c>
      <c r="H784">
        <f>EC_projects_original!H784</f>
        <v>2021</v>
      </c>
      <c r="I784" t="str">
        <f>EC_projects_original!I784</f>
        <v>PV</v>
      </c>
      <c r="J784" t="str">
        <f>EC_projects_original!J784</f>
        <v>rooftop</v>
      </c>
      <c r="K784" t="str">
        <f>EC_projects_original!K784</f>
        <v>lokale coöperatie</v>
      </c>
      <c r="L784" t="str">
        <f>EC_projects_original!L784</f>
        <v>Enschede Energie</v>
      </c>
      <c r="M784">
        <f>EC_projects_original!P784</f>
        <v>69</v>
      </c>
      <c r="N784">
        <f>EC_projects_original!R784</f>
        <v>1</v>
      </c>
    </row>
    <row r="785" spans="1:14" x14ac:dyDescent="0.25">
      <c r="A785" t="str">
        <f>EC_projects_original!A785</f>
        <v>Overijssel</v>
      </c>
      <c r="B785" t="str">
        <f>EC_projects_original!B785</f>
        <v>Twente</v>
      </c>
      <c r="C785" t="str">
        <f>EC_projects_original!C785</f>
        <v>Enschede</v>
      </c>
      <c r="D785" t="str" cm="1">
        <f t="array" ref="D785">_xlfn.IFNA(INDEX(municipalities!B:B, MATCH(EC_projects!C785,municipalities!C:C,0),0),"unknown")</f>
        <v>GM0153</v>
      </c>
      <c r="E785">
        <f>EC_projects_original!D785</f>
        <v>0</v>
      </c>
      <c r="F785" t="str">
        <f>EC_projects_original!E785</f>
        <v>EnschedeEnergie/ zonnedak Elektramat</v>
      </c>
      <c r="G785" t="str">
        <f>EC_projects_original!G785</f>
        <v>realized</v>
      </c>
      <c r="H785">
        <f>EC_projects_original!H785</f>
        <v>2021</v>
      </c>
      <c r="I785" t="str">
        <f>EC_projects_original!I785</f>
        <v>PV</v>
      </c>
      <c r="J785" t="str">
        <f>EC_projects_original!J785</f>
        <v>rooftop</v>
      </c>
      <c r="K785" t="str">
        <f>EC_projects_original!K785</f>
        <v>lokale coöperatie</v>
      </c>
      <c r="L785" t="str">
        <f>EC_projects_original!L785</f>
        <v>Enschede Energie</v>
      </c>
      <c r="M785">
        <f>EC_projects_original!P785</f>
        <v>228</v>
      </c>
      <c r="N785">
        <f>EC_projects_original!R785</f>
        <v>1</v>
      </c>
    </row>
    <row r="786" spans="1:14" x14ac:dyDescent="0.25">
      <c r="A786" t="str">
        <f>EC_projects_original!A786</f>
        <v>Overijssel</v>
      </c>
      <c r="B786" t="str">
        <f>EC_projects_original!B786</f>
        <v>Twente</v>
      </c>
      <c r="C786" t="str">
        <f>EC_projects_original!C786</f>
        <v>Enschede</v>
      </c>
      <c r="D786" t="str" cm="1">
        <f t="array" ref="D786">_xlfn.IFNA(INDEX(municipalities!B:B, MATCH(EC_projects!C786,municipalities!C:C,0),0),"unknown")</f>
        <v>GM0153</v>
      </c>
      <c r="E786">
        <f>EC_projects_original!D786</f>
        <v>0</v>
      </c>
      <c r="F786" t="str">
        <f>EC_projects_original!E786</f>
        <v>EnschedeEnergie/ zonnedak Goed Nieuws Gemeente</v>
      </c>
      <c r="G786" t="str">
        <f>EC_projects_original!G786</f>
        <v>realized</v>
      </c>
      <c r="H786">
        <f>EC_projects_original!H786</f>
        <v>2021</v>
      </c>
      <c r="I786" t="str">
        <f>EC_projects_original!I786</f>
        <v>PV</v>
      </c>
      <c r="J786" t="str">
        <f>EC_projects_original!J786</f>
        <v>rooftop</v>
      </c>
      <c r="K786" t="str">
        <f>EC_projects_original!K786</f>
        <v>lokale coöperatie</v>
      </c>
      <c r="L786" t="str">
        <f>EC_projects_original!L786</f>
        <v>Enschede Energie</v>
      </c>
      <c r="M786">
        <f>EC_projects_original!P786</f>
        <v>72.150000000000006</v>
      </c>
      <c r="N786">
        <f>EC_projects_original!R786</f>
        <v>1</v>
      </c>
    </row>
    <row r="787" spans="1:14" x14ac:dyDescent="0.25">
      <c r="A787" t="str">
        <f>EC_projects_original!A787</f>
        <v>Overijssel</v>
      </c>
      <c r="B787" t="str">
        <f>EC_projects_original!B787</f>
        <v>Twente</v>
      </c>
      <c r="C787" t="str">
        <f>EC_projects_original!C787</f>
        <v>Enschede</v>
      </c>
      <c r="D787" t="str" cm="1">
        <f t="array" ref="D787">_xlfn.IFNA(INDEX(municipalities!B:B, MATCH(EC_projects!C787,municipalities!C:C,0),0),"unknown")</f>
        <v>GM0153</v>
      </c>
      <c r="E787">
        <f>EC_projects_original!D787</f>
        <v>0</v>
      </c>
      <c r="F787" t="str">
        <f>EC_projects_original!E787</f>
        <v>EnschedeEnergie/ zonnedak Haarman Opslag</v>
      </c>
      <c r="G787" t="str">
        <f>EC_projects_original!G787</f>
        <v>realized</v>
      </c>
      <c r="H787">
        <f>EC_projects_original!H787</f>
        <v>2020</v>
      </c>
      <c r="I787" t="str">
        <f>EC_projects_original!I787</f>
        <v>PV</v>
      </c>
      <c r="J787" t="str">
        <f>EC_projects_original!J787</f>
        <v>rooftop</v>
      </c>
      <c r="K787" t="str">
        <f>EC_projects_original!K787</f>
        <v>lokale coöperatie</v>
      </c>
      <c r="L787" t="str">
        <f>EC_projects_original!L787</f>
        <v>Enschede Energie</v>
      </c>
      <c r="M787">
        <f>EC_projects_original!P787</f>
        <v>86.58</v>
      </c>
      <c r="N787">
        <f>EC_projects_original!R787</f>
        <v>1</v>
      </c>
    </row>
    <row r="788" spans="1:14" x14ac:dyDescent="0.25">
      <c r="A788" t="str">
        <f>EC_projects_original!A788</f>
        <v>Overijssel</v>
      </c>
      <c r="B788" t="str">
        <f>EC_projects_original!B788</f>
        <v>Twente</v>
      </c>
      <c r="C788" t="str">
        <f>EC_projects_original!C788</f>
        <v>Enschede</v>
      </c>
      <c r="D788" t="str" cm="1">
        <f t="array" ref="D788">_xlfn.IFNA(INDEX(municipalities!B:B, MATCH(EC_projects!C788,municipalities!C:C,0),0),"unknown")</f>
        <v>GM0153</v>
      </c>
      <c r="E788">
        <f>EC_projects_original!D788</f>
        <v>0</v>
      </c>
      <c r="F788" t="str">
        <f>EC_projects_original!E788</f>
        <v>EnschedeEnergie/ zonnedak Holzik Stables</v>
      </c>
      <c r="G788" t="str">
        <f>EC_projects_original!G788</f>
        <v>realized</v>
      </c>
      <c r="H788">
        <f>EC_projects_original!H788</f>
        <v>2020</v>
      </c>
      <c r="I788" t="str">
        <f>EC_projects_original!I788</f>
        <v>PV</v>
      </c>
      <c r="J788" t="str">
        <f>EC_projects_original!J788</f>
        <v>rooftop</v>
      </c>
      <c r="K788" t="str">
        <f>EC_projects_original!K788</f>
        <v>lokale coöperatie</v>
      </c>
      <c r="L788" t="str">
        <f>EC_projects_original!L788</f>
        <v>Enschede Energie</v>
      </c>
      <c r="M788">
        <f>EC_projects_original!P788</f>
        <v>180.88000000000002</v>
      </c>
      <c r="N788">
        <f>EC_projects_original!R788</f>
        <v>1</v>
      </c>
    </row>
    <row r="789" spans="1:14" x14ac:dyDescent="0.25">
      <c r="A789" t="str">
        <f>EC_projects_original!A789</f>
        <v>Overijssel</v>
      </c>
      <c r="B789" t="str">
        <f>EC_projects_original!B789</f>
        <v>Twente</v>
      </c>
      <c r="C789" t="str">
        <f>EC_projects_original!C789</f>
        <v>Enschede</v>
      </c>
      <c r="D789" t="str" cm="1">
        <f t="array" ref="D789">_xlfn.IFNA(INDEX(municipalities!B:B, MATCH(EC_projects!C789,municipalities!C:C,0),0),"unknown")</f>
        <v>GM0153</v>
      </c>
      <c r="E789">
        <f>EC_projects_original!D789</f>
        <v>0</v>
      </c>
      <c r="F789" t="str">
        <f>EC_projects_original!E789</f>
        <v xml:space="preserve">EnschedeEnergie/ zonnedak Koosveld </v>
      </c>
      <c r="G789" t="str">
        <f>EC_projects_original!G789</f>
        <v>realized</v>
      </c>
      <c r="H789">
        <f>EC_projects_original!H789</f>
        <v>2019</v>
      </c>
      <c r="I789" t="str">
        <f>EC_projects_original!I789</f>
        <v>PV</v>
      </c>
      <c r="J789" t="str">
        <f>EC_projects_original!J789</f>
        <v>rooftop</v>
      </c>
      <c r="K789" t="str">
        <f>EC_projects_original!K789</f>
        <v>lokale coöperatie</v>
      </c>
      <c r="L789" t="str">
        <f>EC_projects_original!L789</f>
        <v>Enschede Energie</v>
      </c>
      <c r="M789">
        <f>EC_projects_original!P789</f>
        <v>90.72</v>
      </c>
      <c r="N789">
        <f>EC_projects_original!R789</f>
        <v>1</v>
      </c>
    </row>
    <row r="790" spans="1:14" x14ac:dyDescent="0.25">
      <c r="A790" t="str">
        <f>EC_projects_original!A790</f>
        <v>Overijssel</v>
      </c>
      <c r="B790" t="str">
        <f>EC_projects_original!B790</f>
        <v>Twente</v>
      </c>
      <c r="C790" t="str">
        <f>EC_projects_original!C790</f>
        <v>Enschede</v>
      </c>
      <c r="D790" t="str" cm="1">
        <f t="array" ref="D790">_xlfn.IFNA(INDEX(municipalities!B:B, MATCH(EC_projects!C790,municipalities!C:C,0),0),"unknown")</f>
        <v>GM0153</v>
      </c>
      <c r="E790">
        <f>EC_projects_original!D790</f>
        <v>0</v>
      </c>
      <c r="F790" t="str">
        <f>EC_projects_original!E790</f>
        <v>EnschedeEnergie/ zonnedak Levink Assink</v>
      </c>
      <c r="G790" t="str">
        <f>EC_projects_original!G790</f>
        <v>realized</v>
      </c>
      <c r="H790">
        <f>EC_projects_original!H790</f>
        <v>2021</v>
      </c>
      <c r="I790" t="str">
        <f>EC_projects_original!I790</f>
        <v>PV</v>
      </c>
      <c r="J790" t="str">
        <f>EC_projects_original!J790</f>
        <v>rooftop</v>
      </c>
      <c r="K790" t="str">
        <f>EC_projects_original!K790</f>
        <v>lokale coöperatie</v>
      </c>
      <c r="L790" t="str">
        <f>EC_projects_original!L790</f>
        <v>Enschede Energie</v>
      </c>
      <c r="M790">
        <f>EC_projects_original!P790</f>
        <v>260.64</v>
      </c>
      <c r="N790">
        <f>EC_projects_original!R790</f>
        <v>1</v>
      </c>
    </row>
    <row r="791" spans="1:14" x14ac:dyDescent="0.25">
      <c r="A791" t="str">
        <f>EC_projects_original!A791</f>
        <v>Overijssel</v>
      </c>
      <c r="B791" t="str">
        <f>EC_projects_original!B791</f>
        <v>Twente</v>
      </c>
      <c r="C791" t="str">
        <f>EC_projects_original!C791</f>
        <v>Enschede</v>
      </c>
      <c r="D791" t="str" cm="1">
        <f t="array" ref="D791">_xlfn.IFNA(INDEX(municipalities!B:B, MATCH(EC_projects!C791,municipalities!C:C,0),0),"unknown")</f>
        <v>GM0153</v>
      </c>
      <c r="E791">
        <f>EC_projects_original!D791</f>
        <v>0</v>
      </c>
      <c r="F791" t="str">
        <f>EC_projects_original!E791</f>
        <v>EnschedeEnergie/ zonnedak Nieuw Horster ( Strootman)</v>
      </c>
      <c r="G791" t="str">
        <f>EC_projects_original!G791</f>
        <v>realized</v>
      </c>
      <c r="H791">
        <f>EC_projects_original!H791</f>
        <v>2022</v>
      </c>
      <c r="I791" t="str">
        <f>EC_projects_original!I791</f>
        <v>PV</v>
      </c>
      <c r="J791" t="str">
        <f>EC_projects_original!J791</f>
        <v>rooftop</v>
      </c>
      <c r="K791" t="str">
        <f>EC_projects_original!K791</f>
        <v>lokale coöperatie</v>
      </c>
      <c r="L791" t="str">
        <f>EC_projects_original!L791</f>
        <v>Enschede Energie</v>
      </c>
      <c r="M791">
        <f>EC_projects_original!P791</f>
        <v>82.08</v>
      </c>
      <c r="N791">
        <f>EC_projects_original!R791</f>
        <v>1</v>
      </c>
    </row>
    <row r="792" spans="1:14" x14ac:dyDescent="0.25">
      <c r="A792" t="str">
        <f>EC_projects_original!A792</f>
        <v>Overijssel</v>
      </c>
      <c r="B792" t="str">
        <f>EC_projects_original!B792</f>
        <v>Twente</v>
      </c>
      <c r="C792" t="str">
        <f>EC_projects_original!C792</f>
        <v>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EC_projects_original!G792</f>
        <v>realized</v>
      </c>
      <c r="H792">
        <f>EC_projects_original!H792</f>
        <v>2022</v>
      </c>
      <c r="I792" t="str">
        <f>EC_projects_original!I792</f>
        <v>PV</v>
      </c>
      <c r="J792" t="str">
        <f>EC_projects_original!J792</f>
        <v>rooftop</v>
      </c>
      <c r="K792" t="str">
        <f>EC_projects_original!K792</f>
        <v>lokale coöperatie</v>
      </c>
      <c r="L792" t="str">
        <f>EC_projects_original!L792</f>
        <v>Enschede Energie</v>
      </c>
      <c r="M792">
        <f>EC_projects_original!P792</f>
        <v>241.92</v>
      </c>
      <c r="N792">
        <f>EC_projects_original!R792</f>
        <v>1</v>
      </c>
    </row>
    <row r="793" spans="1:14" x14ac:dyDescent="0.25">
      <c r="A793" t="str">
        <f>EC_projects_original!A793</f>
        <v>Overijssel</v>
      </c>
      <c r="B793" t="str">
        <f>EC_projects_original!B793</f>
        <v>Twente</v>
      </c>
      <c r="C793" t="str">
        <f>EC_projects_original!C793</f>
        <v>Enschede</v>
      </c>
      <c r="D793" t="str" cm="1">
        <f t="array" ref="D793">_xlfn.IFNA(INDEX(municipalities!B:B, MATCH(EC_projects!C793,municipalities!C:C,0),0),"unknown")</f>
        <v>GM0153</v>
      </c>
      <c r="E793">
        <f>EC_projects_original!D793</f>
        <v>0</v>
      </c>
      <c r="F793" t="str">
        <f>EC_projects_original!E793</f>
        <v>EnschedeEnergie/ zonnedak Pipers</v>
      </c>
      <c r="G793" t="str">
        <f>EC_projects_original!G793</f>
        <v>realized</v>
      </c>
      <c r="H793">
        <f>EC_projects_original!H793</f>
        <v>2018</v>
      </c>
      <c r="I793" t="str">
        <f>EC_projects_original!I793</f>
        <v>PV</v>
      </c>
      <c r="J793" t="str">
        <f>EC_projects_original!J793</f>
        <v>rooftop</v>
      </c>
      <c r="K793" t="str">
        <f>EC_projects_original!K793</f>
        <v>lokale coöperatie</v>
      </c>
      <c r="L793" t="str">
        <f>EC_projects_original!L793</f>
        <v>Enschede Energie</v>
      </c>
      <c r="M793">
        <f>EC_projects_original!P793</f>
        <v>149.4</v>
      </c>
      <c r="N793">
        <f>EC_projects_original!R793</f>
        <v>1</v>
      </c>
    </row>
    <row r="794" spans="1:14" x14ac:dyDescent="0.25">
      <c r="A794" t="str">
        <f>EC_projects_original!A794</f>
        <v>Overijssel</v>
      </c>
      <c r="B794" t="str">
        <f>EC_projects_original!B794</f>
        <v>Twente</v>
      </c>
      <c r="C794" t="str">
        <f>EC_projects_original!C794</f>
        <v>Enschede</v>
      </c>
      <c r="D794" t="str" cm="1">
        <f t="array" ref="D794">_xlfn.IFNA(INDEX(municipalities!B:B, MATCH(EC_projects!C794,municipalities!C:C,0),0),"unknown")</f>
        <v>GM0153</v>
      </c>
      <c r="E794">
        <f>EC_projects_original!D794</f>
        <v>0</v>
      </c>
      <c r="F794" t="str">
        <f>EC_projects_original!E794</f>
        <v>EnschedeEnergie/ zonnedak Pipers 2</v>
      </c>
      <c r="G794" t="str">
        <f>EC_projects_original!G794</f>
        <v>realized</v>
      </c>
      <c r="H794">
        <f>EC_projects_original!H794</f>
        <v>2020</v>
      </c>
      <c r="I794" t="str">
        <f>EC_projects_original!I794</f>
        <v>PV</v>
      </c>
      <c r="J794" t="str">
        <f>EC_projects_original!J794</f>
        <v>rooftop</v>
      </c>
      <c r="K794" t="str">
        <f>EC_projects_original!K794</f>
        <v>lokale coöperatie</v>
      </c>
      <c r="L794" t="str">
        <f>EC_projects_original!L794</f>
        <v>Enschede Energie</v>
      </c>
      <c r="M794">
        <f>EC_projects_original!P794</f>
        <v>82.88</v>
      </c>
      <c r="N794">
        <f>EC_projects_original!R794</f>
        <v>1</v>
      </c>
    </row>
    <row r="795" spans="1:14" x14ac:dyDescent="0.25">
      <c r="A795" t="str">
        <f>EC_projects_original!A795</f>
        <v>Overijssel</v>
      </c>
      <c r="B795" t="str">
        <f>EC_projects_original!B795</f>
        <v>Twente</v>
      </c>
      <c r="C795" t="str">
        <f>EC_projects_original!C795</f>
        <v>Enschede</v>
      </c>
      <c r="D795" t="str" cm="1">
        <f t="array" ref="D795">_xlfn.IFNA(INDEX(municipalities!B:B, MATCH(EC_projects!C795,municipalities!C:C,0),0),"unknown")</f>
        <v>GM0153</v>
      </c>
      <c r="E795">
        <f>EC_projects_original!D795</f>
        <v>0</v>
      </c>
      <c r="F795" t="str">
        <f>EC_projects_original!E795</f>
        <v>EnschedeEnergie/ zonnedak Robson</v>
      </c>
      <c r="G795" t="str">
        <f>EC_projects_original!G795</f>
        <v>realized</v>
      </c>
      <c r="H795">
        <f>EC_projects_original!H795</f>
        <v>2021</v>
      </c>
      <c r="I795" t="str">
        <f>EC_projects_original!I795</f>
        <v>PV</v>
      </c>
      <c r="J795" t="str">
        <f>EC_projects_original!J795</f>
        <v>rooftop</v>
      </c>
      <c r="K795" t="str">
        <f>EC_projects_original!K795</f>
        <v>lokale coöperatie</v>
      </c>
      <c r="L795" t="str">
        <f>EC_projects_original!L795</f>
        <v>Enschede Energie</v>
      </c>
      <c r="M795">
        <f>EC_projects_original!P795</f>
        <v>85.91</v>
      </c>
      <c r="N795">
        <f>EC_projects_original!R795</f>
        <v>1</v>
      </c>
    </row>
    <row r="796" spans="1:14" x14ac:dyDescent="0.25">
      <c r="A796" t="str">
        <f>EC_projects_original!A796</f>
        <v>Overijssel</v>
      </c>
      <c r="B796" t="str">
        <f>EC_projects_original!B796</f>
        <v>Twente</v>
      </c>
      <c r="C796" t="str">
        <f>EC_projects_original!C796</f>
        <v>Enschede</v>
      </c>
      <c r="D796" t="str" cm="1">
        <f t="array" ref="D796">_xlfn.IFNA(INDEX(municipalities!B:B, MATCH(EC_projects!C796,municipalities!C:C,0),0),"unknown")</f>
        <v>GM0153</v>
      </c>
      <c r="E796">
        <f>EC_projects_original!D796</f>
        <v>0</v>
      </c>
      <c r="F796" t="str">
        <f>EC_projects_original!E796</f>
        <v>EnschedeEnergie/ zonnedak Roossink</v>
      </c>
      <c r="G796" t="str">
        <f>EC_projects_original!G796</f>
        <v>realized</v>
      </c>
      <c r="H796">
        <f>EC_projects_original!H796</f>
        <v>2022</v>
      </c>
      <c r="I796" t="str">
        <f>EC_projects_original!I796</f>
        <v>PV</v>
      </c>
      <c r="J796" t="str">
        <f>EC_projects_original!J796</f>
        <v>rooftop</v>
      </c>
      <c r="K796" t="str">
        <f>EC_projects_original!K796</f>
        <v>lokale coöperatie</v>
      </c>
      <c r="L796" t="str">
        <f>EC_projects_original!L796</f>
        <v>Enschede Energie</v>
      </c>
      <c r="M796">
        <f>EC_projects_original!P796</f>
        <v>290</v>
      </c>
      <c r="N796">
        <f>EC_projects_original!R796</f>
        <v>1</v>
      </c>
    </row>
    <row r="797" spans="1:14" x14ac:dyDescent="0.25">
      <c r="A797" t="str">
        <f>EC_projects_original!A797</f>
        <v>Overijssel</v>
      </c>
      <c r="B797" t="str">
        <f>EC_projects_original!B797</f>
        <v>Twente</v>
      </c>
      <c r="C797" t="str">
        <f>EC_projects_original!C797</f>
        <v>Enschede</v>
      </c>
      <c r="D797" t="str" cm="1">
        <f t="array" ref="D797">_xlfn.IFNA(INDEX(municipalities!B:B, MATCH(EC_projects!C797,municipalities!C:C,0),0),"unknown")</f>
        <v>GM0153</v>
      </c>
      <c r="E797">
        <f>EC_projects_original!D797</f>
        <v>0</v>
      </c>
      <c r="F797" t="str">
        <f>EC_projects_original!E797</f>
        <v>EnschedeEnergie/ zonnedak Stokkers</v>
      </c>
      <c r="G797" t="str">
        <f>EC_projects_original!G797</f>
        <v>realized</v>
      </c>
      <c r="H797">
        <f>EC_projects_original!H797</f>
        <v>2022</v>
      </c>
      <c r="I797" t="str">
        <f>EC_projects_original!I797</f>
        <v>PV</v>
      </c>
      <c r="J797" t="str">
        <f>EC_projects_original!J797</f>
        <v>rooftop</v>
      </c>
      <c r="K797" t="str">
        <f>EC_projects_original!K797</f>
        <v>lokale coöperatie</v>
      </c>
      <c r="L797" t="str">
        <f>EC_projects_original!L797</f>
        <v>Enschede Energie</v>
      </c>
      <c r="M797">
        <f>EC_projects_original!P797</f>
        <v>296</v>
      </c>
      <c r="N797">
        <f>EC_projects_original!R797</f>
        <v>1</v>
      </c>
    </row>
    <row r="798" spans="1:14" x14ac:dyDescent="0.25">
      <c r="A798" t="str">
        <f>EC_projects_original!A798</f>
        <v>Overijssel</v>
      </c>
      <c r="B798" t="str">
        <f>EC_projects_original!B798</f>
        <v>Twente</v>
      </c>
      <c r="C798" t="str">
        <f>EC_projects_original!C798</f>
        <v>Enschede</v>
      </c>
      <c r="D798" t="str" cm="1">
        <f t="array" ref="D798">_xlfn.IFNA(INDEX(municipalities!B:B, MATCH(EC_projects!C798,municipalities!C:C,0),0),"unknown")</f>
        <v>GM0153</v>
      </c>
      <c r="E798">
        <f>EC_projects_original!D798</f>
        <v>0</v>
      </c>
      <c r="F798" t="str">
        <f>EC_projects_original!E798</f>
        <v>EnschedeEnergie/ zonnedak Technology Base Twente (overname 2022)</v>
      </c>
      <c r="G798" t="str">
        <f>EC_projects_original!G798</f>
        <v>realized</v>
      </c>
      <c r="H798">
        <f>EC_projects_original!H798</f>
        <v>2022</v>
      </c>
      <c r="I798" t="str">
        <f>EC_projects_original!I798</f>
        <v>PV</v>
      </c>
      <c r="J798" t="str">
        <f>EC_projects_original!J798</f>
        <v>rooftop</v>
      </c>
      <c r="K798" t="str">
        <f>EC_projects_original!K798</f>
        <v>lokale coöperatie</v>
      </c>
      <c r="L798" t="str">
        <f>EC_projects_original!L798</f>
        <v>Enschede Energie</v>
      </c>
      <c r="M798">
        <f>EC_projects_original!P798</f>
        <v>1325</v>
      </c>
      <c r="N798">
        <f>EC_projects_original!R798</f>
        <v>1</v>
      </c>
    </row>
    <row r="799" spans="1:14" x14ac:dyDescent="0.25">
      <c r="A799" t="str">
        <f>EC_projects_original!A799</f>
        <v>Overijssel</v>
      </c>
      <c r="B799" t="str">
        <f>EC_projects_original!B799</f>
        <v>Twente</v>
      </c>
      <c r="C799" t="str">
        <f>EC_projects_original!C799</f>
        <v>Enschede</v>
      </c>
      <c r="D799" t="str" cm="1">
        <f t="array" ref="D799">_xlfn.IFNA(INDEX(municipalities!B:B, MATCH(EC_projects!C799,municipalities!C:C,0),0),"unknown")</f>
        <v>GM0153</v>
      </c>
      <c r="E799">
        <f>EC_projects_original!D799</f>
        <v>0</v>
      </c>
      <c r="F799" t="str">
        <f>EC_projects_original!E799</f>
        <v>EnschedeEnergie/ zonnedak Ten Vergert</v>
      </c>
      <c r="G799" t="str">
        <f>EC_projects_original!G799</f>
        <v>realized</v>
      </c>
      <c r="H799">
        <f>EC_projects_original!H799</f>
        <v>2021</v>
      </c>
      <c r="I799" t="str">
        <f>EC_projects_original!I799</f>
        <v>PV</v>
      </c>
      <c r="J799" t="str">
        <f>EC_projects_original!J799</f>
        <v>rooftop</v>
      </c>
      <c r="K799" t="str">
        <f>EC_projects_original!K799</f>
        <v>lokale coöperatie</v>
      </c>
      <c r="L799" t="str">
        <f>EC_projects_original!L799</f>
        <v>Enschede Energie</v>
      </c>
      <c r="M799">
        <f>EC_projects_original!P799</f>
        <v>61.199999999999996</v>
      </c>
      <c r="N799">
        <f>EC_projects_original!R799</f>
        <v>1</v>
      </c>
    </row>
    <row r="800" spans="1:14" x14ac:dyDescent="0.25">
      <c r="A800" t="str">
        <f>EC_projects_original!A800</f>
        <v>Overijssel</v>
      </c>
      <c r="B800" t="str">
        <f>EC_projects_original!B800</f>
        <v>Twente</v>
      </c>
      <c r="C800" t="str">
        <f>EC_projects_original!C800</f>
        <v>Enschede</v>
      </c>
      <c r="D800" t="str" cm="1">
        <f t="array" ref="D800">_xlfn.IFNA(INDEX(municipalities!B:B, MATCH(EC_projects!C800,municipalities!C:C,0),0),"unknown")</f>
        <v>GM0153</v>
      </c>
      <c r="E800">
        <f>EC_projects_original!D800</f>
        <v>0</v>
      </c>
      <c r="F800" t="str">
        <f>EC_projects_original!E800</f>
        <v>EnschedeEnergie/ zonnedak Twente Milieu 1</v>
      </c>
      <c r="G800" t="str">
        <f>EC_projects_original!G800</f>
        <v>realized</v>
      </c>
      <c r="H800">
        <f>EC_projects_original!H800</f>
        <v>2018</v>
      </c>
      <c r="I800" t="str">
        <f>EC_projects_original!I800</f>
        <v>PV</v>
      </c>
      <c r="J800" t="str">
        <f>EC_projects_original!J800</f>
        <v>rooftop</v>
      </c>
      <c r="K800" t="str">
        <f>EC_projects_original!K800</f>
        <v>lokale coöperatie</v>
      </c>
      <c r="L800" t="str">
        <f>EC_projects_original!L800</f>
        <v>Enschede Energie</v>
      </c>
      <c r="M800">
        <f>EC_projects_original!P800</f>
        <v>226.8</v>
      </c>
      <c r="N800">
        <f>EC_projects_original!R800</f>
        <v>1</v>
      </c>
    </row>
    <row r="801" spans="1:14" x14ac:dyDescent="0.25">
      <c r="A801" t="str">
        <f>EC_projects_original!A801</f>
        <v>Overijssel</v>
      </c>
      <c r="B801" t="str">
        <f>EC_projects_original!B801</f>
        <v>Twente</v>
      </c>
      <c r="C801" t="str">
        <f>EC_projects_original!C801</f>
        <v>Enschede</v>
      </c>
      <c r="D801" t="str" cm="1">
        <f t="array" ref="D801">_xlfn.IFNA(INDEX(municipalities!B:B, MATCH(EC_projects!C801,municipalities!C:C,0),0),"unknown")</f>
        <v>GM0153</v>
      </c>
      <c r="E801">
        <f>EC_projects_original!D801</f>
        <v>0</v>
      </c>
      <c r="F801" t="str">
        <f>EC_projects_original!E801</f>
        <v>EnschedeEnergie/ zonnedak Twente Milieu 2</v>
      </c>
      <c r="G801" t="str">
        <f>EC_projects_original!G801</f>
        <v>realized</v>
      </c>
      <c r="H801">
        <f>EC_projects_original!H801</f>
        <v>2021</v>
      </c>
      <c r="I801" t="str">
        <f>EC_projects_original!I801</f>
        <v>PV</v>
      </c>
      <c r="J801" t="str">
        <f>EC_projects_original!J801</f>
        <v>rooftop</v>
      </c>
      <c r="K801" t="str">
        <f>EC_projects_original!K801</f>
        <v>lokale coöperatie</v>
      </c>
      <c r="L801" t="str">
        <f>EC_projects_original!L801</f>
        <v>Enschede Energie</v>
      </c>
      <c r="M801">
        <f>EC_projects_original!P801</f>
        <v>306.36</v>
      </c>
      <c r="N801">
        <f>EC_projects_original!R801</f>
        <v>1</v>
      </c>
    </row>
    <row r="802" spans="1:14" x14ac:dyDescent="0.25">
      <c r="A802" t="str">
        <f>EC_projects_original!A802</f>
        <v>Overijssel</v>
      </c>
      <c r="B802" t="str">
        <f>EC_projects_original!B802</f>
        <v>Twente</v>
      </c>
      <c r="C802" t="str">
        <f>EC_projects_original!C802</f>
        <v>Enschede</v>
      </c>
      <c r="D802" t="str" cm="1">
        <f t="array" ref="D802">_xlfn.IFNA(INDEX(municipalities!B:B, MATCH(EC_projects!C802,municipalities!C:C,0),0),"unknown")</f>
        <v>GM0153</v>
      </c>
      <c r="E802">
        <f>EC_projects_original!D802</f>
        <v>0</v>
      </c>
      <c r="F802" t="str">
        <f>EC_projects_original!E802</f>
        <v>EnschedeEnergie/ zonnedak ZonEx</v>
      </c>
      <c r="G802" t="str">
        <f>EC_projects_original!G802</f>
        <v>realized</v>
      </c>
      <c r="H802">
        <f>EC_projects_original!H802</f>
        <v>2020</v>
      </c>
      <c r="I802" t="str">
        <f>EC_projects_original!I802</f>
        <v>PV</v>
      </c>
      <c r="J802" t="str">
        <f>EC_projects_original!J802</f>
        <v>rooftop</v>
      </c>
      <c r="K802" t="str">
        <f>EC_projects_original!K802</f>
        <v>lokale coöperatie</v>
      </c>
      <c r="L802" t="str">
        <f>EC_projects_original!L802</f>
        <v>Enschede Energie</v>
      </c>
      <c r="M802">
        <f>EC_projects_original!P802</f>
        <v>85</v>
      </c>
      <c r="N802">
        <f>EC_projects_original!R802</f>
        <v>1</v>
      </c>
    </row>
    <row r="803" spans="1:14" x14ac:dyDescent="0.25">
      <c r="A803" t="str">
        <f>EC_projects_original!A803</f>
        <v>Overijssel</v>
      </c>
      <c r="B803" t="str">
        <f>EC_projects_original!B803</f>
        <v>Twente</v>
      </c>
      <c r="C803" t="str">
        <f>EC_projects_original!C803</f>
        <v>Hellendoorn</v>
      </c>
      <c r="D803" t="str" cm="1">
        <f t="array" ref="D803">_xlfn.IFNA(INDEX(municipalities!B:B, MATCH(EC_projects!C803,municipalities!C:C,0),0),"unknown")</f>
        <v>GM0163</v>
      </c>
      <c r="E803" t="str">
        <f>EC_projects_original!D803</f>
        <v>Haarle</v>
      </c>
      <c r="F803" t="str">
        <f>EC_projects_original!E803</f>
        <v>HaarleEnergieNeutraal/ zonnedak Hellendoorn op Rozen</v>
      </c>
      <c r="G803" t="str">
        <f>EC_projects_original!G803</f>
        <v>realized</v>
      </c>
      <c r="H803">
        <f>EC_projects_original!H803</f>
        <v>2020</v>
      </c>
      <c r="I803" t="str">
        <f>EC_projects_original!I803</f>
        <v>PV</v>
      </c>
      <c r="J803" t="str">
        <f>EC_projects_original!J803</f>
        <v>rooftop</v>
      </c>
      <c r="K803" t="str">
        <f>EC_projects_original!K803</f>
        <v>lokale coöperatie</v>
      </c>
      <c r="L803" t="str">
        <f>EC_projects_original!L803</f>
        <v>HaaarleEnergieNeutraal</v>
      </c>
      <c r="M803">
        <f>EC_projects_original!P803</f>
        <v>104.39999999999999</v>
      </c>
      <c r="N803">
        <f>EC_projects_original!R803</f>
        <v>1</v>
      </c>
    </row>
    <row r="804" spans="1:14" x14ac:dyDescent="0.25">
      <c r="A804" t="str">
        <f>EC_projects_original!A804</f>
        <v>Overijssel</v>
      </c>
      <c r="B804" t="str">
        <f>EC_projects_original!B804</f>
        <v>West-Overijssel</v>
      </c>
      <c r="C804" t="str">
        <f>EC_projects_original!C804</f>
        <v>Hellendoorn</v>
      </c>
      <c r="D804" t="str" cm="1">
        <f t="array" ref="D804">_xlfn.IFNA(INDEX(municipalities!B:B, MATCH(EC_projects!C804,municipalities!C:C,0),0),"unknown")</f>
        <v>GM0163</v>
      </c>
      <c r="E804">
        <f>EC_projects_original!D804</f>
        <v>0</v>
      </c>
      <c r="F804" t="str">
        <f>EC_projects_original!E804</f>
        <v>Duurzame Energie Hellendoorn/ zonnedak Puur Hoveniers</v>
      </c>
      <c r="G804" t="str">
        <f>EC_projects_original!G804</f>
        <v>realized</v>
      </c>
      <c r="H804">
        <f>EC_projects_original!H804</f>
        <v>2023</v>
      </c>
      <c r="I804" t="str">
        <f>EC_projects_original!I804</f>
        <v>PV</v>
      </c>
      <c r="J804" t="str">
        <f>EC_projects_original!J804</f>
        <v>rooftop</v>
      </c>
      <c r="K804" t="str">
        <f>EC_projects_original!K804</f>
        <v>lokale coöperatie</v>
      </c>
      <c r="L804" t="str">
        <f>EC_projects_original!L804</f>
        <v>Noaber&amp;Co Duurzaam Hellendoorn</v>
      </c>
      <c r="M804">
        <f>EC_projects_original!P804</f>
        <v>53.72</v>
      </c>
      <c r="N804">
        <f>EC_projects_original!R804</f>
        <v>1</v>
      </c>
    </row>
    <row r="805" spans="1:14" x14ac:dyDescent="0.25">
      <c r="A805" t="str">
        <f>EC_projects_original!A805</f>
        <v>Overijssel</v>
      </c>
      <c r="B805" t="str">
        <f>EC_projects_original!B805</f>
        <v>Twente</v>
      </c>
      <c r="C805" t="str">
        <f>EC_projects_original!C805</f>
        <v>Hengelo</v>
      </c>
      <c r="D805" t="str" cm="1">
        <f t="array" ref="D805">_xlfn.IFNA(INDEX(municipalities!B:B, MATCH(EC_projects!C805,municipalities!C:C,0),0),"unknown")</f>
        <v>GM0164</v>
      </c>
      <c r="E805">
        <f>EC_projects_original!D805</f>
        <v>0</v>
      </c>
      <c r="F805" t="str">
        <f>EC_projects_original!E805</f>
        <v>ZonnecollectiefHengeloTuindorp/ Zonnedak Klokstee</v>
      </c>
      <c r="G805" t="str">
        <f>EC_projects_original!G805</f>
        <v>realized</v>
      </c>
      <c r="H805">
        <f>EC_projects_original!H805</f>
        <v>2017</v>
      </c>
      <c r="I805" t="str">
        <f>EC_projects_original!I805</f>
        <v>PV</v>
      </c>
      <c r="J805" t="str">
        <f>EC_projects_original!J805</f>
        <v>rooftop</v>
      </c>
      <c r="K805" t="str">
        <f>EC_projects_original!K805</f>
        <v>productiecoöperatie/ bewonersinitiatief</v>
      </c>
      <c r="L805" t="str">
        <f>EC_projects_original!L805</f>
        <v>Zonnecollectief Hengelo Tuindorp</v>
      </c>
      <c r="M805">
        <f>EC_projects_original!P805</f>
        <v>177.32</v>
      </c>
      <c r="N805">
        <f>EC_projects_original!R805</f>
        <v>1</v>
      </c>
    </row>
    <row r="806" spans="1:14" x14ac:dyDescent="0.25">
      <c r="A806" t="str">
        <f>EC_projects_original!A806</f>
        <v>Overijssel</v>
      </c>
      <c r="B806" t="str">
        <f>EC_projects_original!B806</f>
        <v>Twente</v>
      </c>
      <c r="C806" t="str">
        <f>EC_projects_original!C806</f>
        <v>Hof van Twente</v>
      </c>
      <c r="D806" t="str" cm="1">
        <f t="array" ref="D806">_xlfn.IFNA(INDEX(municipalities!B:B, MATCH(EC_projects!C806,municipalities!C:C,0),0),"unknown")</f>
        <v>GM1735</v>
      </c>
      <c r="E806">
        <f>EC_projects_original!D806</f>
        <v>0</v>
      </c>
      <c r="F806" t="str">
        <f>EC_projects_original!E806</f>
        <v>ECHT/ zonnedak Kaasfabriek</v>
      </c>
      <c r="G806" t="str">
        <f>EC_projects_original!G806</f>
        <v>realized</v>
      </c>
      <c r="H806">
        <f>EC_projects_original!H806</f>
        <v>2019</v>
      </c>
      <c r="I806" t="str">
        <f>EC_projects_original!I806</f>
        <v>PV</v>
      </c>
      <c r="J806" t="str">
        <f>EC_projects_original!J806</f>
        <v>rooftop</v>
      </c>
      <c r="K806" t="str">
        <f>EC_projects_original!K806</f>
        <v>lokale coöperatie</v>
      </c>
      <c r="L806" t="str">
        <f>EC_projects_original!L806</f>
        <v>ECHT Hof van Twente</v>
      </c>
      <c r="M806">
        <f>EC_projects_original!P806</f>
        <v>67.2</v>
      </c>
      <c r="N806">
        <f>EC_projects_original!R806</f>
        <v>1</v>
      </c>
    </row>
    <row r="807" spans="1:14" x14ac:dyDescent="0.25">
      <c r="A807" t="str">
        <f>EC_projects_original!A807</f>
        <v>Overijssel</v>
      </c>
      <c r="B807" t="str">
        <f>EC_projects_original!B807</f>
        <v>Twente</v>
      </c>
      <c r="C807" t="str">
        <f>EC_projects_original!C807</f>
        <v>Hof van Twente</v>
      </c>
      <c r="D807" t="str" cm="1">
        <f t="array" ref="D807">_xlfn.IFNA(INDEX(municipalities!B:B, MATCH(EC_projects!C807,municipalities!C:C,0),0),"unknown")</f>
        <v>GM1735</v>
      </c>
      <c r="E807" t="str">
        <f>EC_projects_original!D807</f>
        <v>Ambt Delden</v>
      </c>
      <c r="F807" t="str">
        <f>EC_projects_original!E807</f>
        <v>HofopRozen/ zonnedak 2 Jansen Almelosestraat</v>
      </c>
      <c r="G807" t="str">
        <f>EC_projects_original!G807</f>
        <v>realized</v>
      </c>
      <c r="H807">
        <f>EC_projects_original!H807</f>
        <v>2022</v>
      </c>
      <c r="I807" t="str">
        <f>EC_projects_original!I807</f>
        <v>PV</v>
      </c>
      <c r="J807" t="str">
        <f>EC_projects_original!J807</f>
        <v>rooftop</v>
      </c>
      <c r="K807" t="str">
        <f>EC_projects_original!K807</f>
        <v>lokale coöperatie</v>
      </c>
      <c r="L807" t="str">
        <f>EC_projects_original!L807</f>
        <v>Hof op Rozen</v>
      </c>
      <c r="M807">
        <f>EC_projects_original!P807</f>
        <v>235.6</v>
      </c>
      <c r="N807">
        <f>EC_projects_original!R807</f>
        <v>1</v>
      </c>
    </row>
    <row r="808" spans="1:14" x14ac:dyDescent="0.25">
      <c r="A808" t="str">
        <f>EC_projects_original!A808</f>
        <v>Overijssel</v>
      </c>
      <c r="B808" t="str">
        <f>EC_projects_original!B808</f>
        <v>Twente</v>
      </c>
      <c r="C808" t="str">
        <f>EC_projects_original!C808</f>
        <v>Hof van Twente</v>
      </c>
      <c r="D808" t="str" cm="1">
        <f t="array" ref="D808">_xlfn.IFNA(INDEX(municipalities!B:B, MATCH(EC_projects!C808,municipalities!C:C,0),0),"unknown")</f>
        <v>GM1735</v>
      </c>
      <c r="E808" t="str">
        <f>EC_projects_original!D808</f>
        <v>Ambt Delden</v>
      </c>
      <c r="F808" t="str">
        <f>EC_projects_original!E808</f>
        <v>HofopRozen/ zonnedak 3 Truitman Lange Eschweg</v>
      </c>
      <c r="G808" t="str">
        <f>EC_projects_original!G808</f>
        <v>realized</v>
      </c>
      <c r="H808">
        <f>EC_projects_original!H808</f>
        <v>2022</v>
      </c>
      <c r="I808" t="str">
        <f>EC_projects_original!I808</f>
        <v>PV</v>
      </c>
      <c r="J808" t="str">
        <f>EC_projects_original!J808</f>
        <v>rooftop</v>
      </c>
      <c r="K808" t="str">
        <f>EC_projects_original!K808</f>
        <v>lokale coöperatie</v>
      </c>
      <c r="L808" t="str">
        <f>EC_projects_original!L808</f>
        <v>Hof op Rozen</v>
      </c>
      <c r="M808">
        <f>EC_projects_original!P808</f>
        <v>253.33</v>
      </c>
      <c r="N808">
        <f>EC_projects_original!R808</f>
        <v>1</v>
      </c>
    </row>
    <row r="809" spans="1:14" x14ac:dyDescent="0.25">
      <c r="A809" t="str">
        <f>EC_projects_original!A809</f>
        <v>Overijssel</v>
      </c>
      <c r="B809" t="str">
        <f>EC_projects_original!B809</f>
        <v>Twente</v>
      </c>
      <c r="C809" t="str">
        <f>EC_projects_original!C809</f>
        <v>Hof van Twente</v>
      </c>
      <c r="D809" t="str" cm="1">
        <f t="array" ref="D809">_xlfn.IFNA(INDEX(municipalities!B:B, MATCH(EC_projects!C809,municipalities!C:C,0),0),"unknown")</f>
        <v>GM1735</v>
      </c>
      <c r="E809" t="str">
        <f>EC_projects_original!D809</f>
        <v>Scholten</v>
      </c>
      <c r="F809" t="str">
        <f>EC_projects_original!E809</f>
        <v>HofopRozen/ zonnedak 4 Scholten Bentelosestraat</v>
      </c>
      <c r="G809" t="str">
        <f>EC_projects_original!G809</f>
        <v>realized</v>
      </c>
      <c r="H809">
        <f>EC_projects_original!H809</f>
        <v>2022</v>
      </c>
      <c r="I809" t="str">
        <f>EC_projects_original!I809</f>
        <v>PV</v>
      </c>
      <c r="J809" t="str">
        <f>EC_projects_original!J809</f>
        <v>rooftop</v>
      </c>
      <c r="K809" t="str">
        <f>EC_projects_original!K809</f>
        <v>lokale coöperatie</v>
      </c>
      <c r="L809" t="str">
        <f>EC_projects_original!L809</f>
        <v>Hof op Rozen</v>
      </c>
      <c r="M809">
        <f>EC_projects_original!P809</f>
        <v>91.77</v>
      </c>
      <c r="N809">
        <f>EC_projects_original!R809</f>
        <v>1</v>
      </c>
    </row>
    <row r="810" spans="1:14" x14ac:dyDescent="0.25">
      <c r="A810" t="str">
        <f>EC_projects_original!A810</f>
        <v>Overijssel</v>
      </c>
      <c r="B810" t="str">
        <f>EC_projects_original!B810</f>
        <v>Twente</v>
      </c>
      <c r="C810" t="str">
        <f>EC_projects_original!C810</f>
        <v>Hof van Twente</v>
      </c>
      <c r="D810" t="str" cm="1">
        <f t="array" ref="D810">_xlfn.IFNA(INDEX(municipalities!B:B, MATCH(EC_projects!C810,municipalities!C:C,0),0),"unknown")</f>
        <v>GM1735</v>
      </c>
      <c r="E810" t="str">
        <f>EC_projects_original!D810</f>
        <v>Bentelo</v>
      </c>
      <c r="F810" t="str">
        <f>EC_projects_original!E810</f>
        <v>HofopRozen/ zonnedak 5 WES Katiersweg (SCE)</v>
      </c>
      <c r="G810" t="str">
        <f>EC_projects_original!G810</f>
        <v>realized</v>
      </c>
      <c r="H810">
        <f>EC_projects_original!H810</f>
        <v>2022</v>
      </c>
      <c r="I810" t="str">
        <f>EC_projects_original!I810</f>
        <v>PV</v>
      </c>
      <c r="J810" t="str">
        <f>EC_projects_original!J810</f>
        <v>rooftop</v>
      </c>
      <c r="K810" t="str">
        <f>EC_projects_original!K810</f>
        <v>lokale coöperatie</v>
      </c>
      <c r="L810" t="str">
        <f>EC_projects_original!L810</f>
        <v>Hof op Rozen</v>
      </c>
      <c r="M810">
        <f>EC_projects_original!P810</f>
        <v>79.2</v>
      </c>
      <c r="N810">
        <f>EC_projects_original!R810</f>
        <v>1</v>
      </c>
    </row>
    <row r="811" spans="1:14" x14ac:dyDescent="0.25">
      <c r="A811" t="str">
        <f>EC_projects_original!A811</f>
        <v>Overijssel</v>
      </c>
      <c r="B811" t="str">
        <f>EC_projects_original!B811</f>
        <v>Twente</v>
      </c>
      <c r="C811" t="str">
        <f>EC_projects_original!C811</f>
        <v>Hof van Twente</v>
      </c>
      <c r="D811" t="str" cm="1">
        <f t="array" ref="D811">_xlfn.IFNA(INDEX(municipalities!B:B, MATCH(EC_projects!C811,municipalities!C:C,0),0),"unknown")</f>
        <v>GM1735</v>
      </c>
      <c r="E811" t="str">
        <f>EC_projects_original!D811</f>
        <v>Ambt Delden</v>
      </c>
      <c r="F811" t="str">
        <f>EC_projects_original!E811</f>
        <v>HofopRozen/ zonnedak 6a Nijland Veldhuisweg KV</v>
      </c>
      <c r="G811" t="str">
        <f>EC_projects_original!G811</f>
        <v>realized</v>
      </c>
      <c r="H811">
        <f>EC_projects_original!H811</f>
        <v>2022</v>
      </c>
      <c r="I811" t="str">
        <f>EC_projects_original!I811</f>
        <v>PV</v>
      </c>
      <c r="J811" t="str">
        <f>EC_projects_original!J811</f>
        <v>rooftop</v>
      </c>
      <c r="K811" t="str">
        <f>EC_projects_original!K811</f>
        <v>lokale coöperatie</v>
      </c>
      <c r="L811" t="str">
        <f>EC_projects_original!L811</f>
        <v>Hof op Rozen</v>
      </c>
      <c r="M811">
        <f>EC_projects_original!P811</f>
        <v>104.675</v>
      </c>
      <c r="N811">
        <f>EC_projects_original!R811</f>
        <v>1</v>
      </c>
    </row>
    <row r="812" spans="1:14" x14ac:dyDescent="0.25">
      <c r="A812" t="str">
        <f>EC_projects_original!A812</f>
        <v>Overijssel</v>
      </c>
      <c r="B812" t="str">
        <f>EC_projects_original!B812</f>
        <v>Twente</v>
      </c>
      <c r="C812" t="str">
        <f>EC_projects_original!C812</f>
        <v>Hof van Twente</v>
      </c>
      <c r="D812" t="str" cm="1">
        <f t="array" ref="D812">_xlfn.IFNA(INDEX(municipalities!B:B, MATCH(EC_projects!C812,municipalities!C:C,0),0),"unknown")</f>
        <v>GM1735</v>
      </c>
      <c r="E812" t="str">
        <f>EC_projects_original!D812</f>
        <v>Ambt Delden</v>
      </c>
      <c r="F812" t="str">
        <f>EC_projects_original!E812</f>
        <v>HofopRozen/ zonnedak 6b Nijland Veldhuisweg GV</v>
      </c>
      <c r="G812" t="str">
        <f>EC_projects_original!G812</f>
        <v>realized</v>
      </c>
      <c r="H812">
        <f>EC_projects_original!H812</f>
        <v>2022</v>
      </c>
      <c r="I812" t="str">
        <f>EC_projects_original!I812</f>
        <v>PV</v>
      </c>
      <c r="J812" t="str">
        <f>EC_projects_original!J812</f>
        <v>rooftop</v>
      </c>
      <c r="K812" t="str">
        <f>EC_projects_original!K812</f>
        <v>lokale coöperatie</v>
      </c>
      <c r="L812" t="str">
        <f>EC_projects_original!L812</f>
        <v>Hof op Rozen</v>
      </c>
      <c r="M812">
        <f>EC_projects_original!P812</f>
        <v>258.72500000000002</v>
      </c>
      <c r="N812">
        <f>EC_projects_original!R812</f>
        <v>1</v>
      </c>
    </row>
    <row r="813" spans="1:14" x14ac:dyDescent="0.25">
      <c r="A813" t="str">
        <f>EC_projects_original!A813</f>
        <v>Overijssel</v>
      </c>
      <c r="B813" t="str">
        <f>EC_projects_original!B813</f>
        <v>Twente</v>
      </c>
      <c r="C813" t="str">
        <f>EC_projects_original!C813</f>
        <v>Hof van Twente</v>
      </c>
      <c r="D813" t="str" cm="1">
        <f t="array" ref="D813">_xlfn.IFNA(INDEX(municipalities!B:B, MATCH(EC_projects!C813,municipalities!C:C,0),0),"unknown")</f>
        <v>GM1735</v>
      </c>
      <c r="E813" t="str">
        <f>EC_projects_original!D813</f>
        <v>Diepenheim</v>
      </c>
      <c r="F813" t="str">
        <f>EC_projects_original!E813</f>
        <v>HofopRozen/ zonnedak 7a Vehof Oude Haaksbergerweg KV</v>
      </c>
      <c r="G813" t="str">
        <f>EC_projects_original!G813</f>
        <v>realized</v>
      </c>
      <c r="H813">
        <f>EC_projects_original!H813</f>
        <v>2023</v>
      </c>
      <c r="I813" t="str">
        <f>EC_projects_original!I813</f>
        <v>PV</v>
      </c>
      <c r="J813" t="str">
        <f>EC_projects_original!J813</f>
        <v>rooftop</v>
      </c>
      <c r="K813" t="str">
        <f>EC_projects_original!K813</f>
        <v>lokale coöperatie</v>
      </c>
      <c r="L813" t="str">
        <f>EC_projects_original!L813</f>
        <v>Hof op Rozen</v>
      </c>
      <c r="M813">
        <f>EC_projects_original!P813</f>
        <v>92.201999999999998</v>
      </c>
      <c r="N813">
        <f>EC_projects_original!R813</f>
        <v>1</v>
      </c>
    </row>
    <row r="814" spans="1:14" x14ac:dyDescent="0.25">
      <c r="A814" t="str">
        <f>EC_projects_original!A814</f>
        <v>Overijssel</v>
      </c>
      <c r="B814" t="str">
        <f>EC_projects_original!B814</f>
        <v>Twente</v>
      </c>
      <c r="C814" t="str">
        <f>EC_projects_original!C814</f>
        <v>Hof van Twente</v>
      </c>
      <c r="D814" t="str" cm="1">
        <f t="array" ref="D814">_xlfn.IFNA(INDEX(municipalities!B:B, MATCH(EC_projects!C814,municipalities!C:C,0),0),"unknown")</f>
        <v>GM1735</v>
      </c>
      <c r="E814" t="str">
        <f>EC_projects_original!D814</f>
        <v>Diepenheim</v>
      </c>
      <c r="F814" t="str">
        <f>EC_projects_original!E814</f>
        <v>HofopRozen/ zonnedak 7b Vehof Oude Haaksbergerweg GV</v>
      </c>
      <c r="G814" t="str">
        <f>EC_projects_original!G814</f>
        <v>realized</v>
      </c>
      <c r="H814">
        <f>EC_projects_original!H814</f>
        <v>2022</v>
      </c>
      <c r="I814" t="str">
        <f>EC_projects_original!I814</f>
        <v>PV</v>
      </c>
      <c r="J814" t="str">
        <f>EC_projects_original!J814</f>
        <v>rooftop</v>
      </c>
      <c r="K814" t="str">
        <f>EC_projects_original!K814</f>
        <v>lokale coöperatie</v>
      </c>
      <c r="L814" t="str">
        <f>EC_projects_original!L814</f>
        <v>Hof op Rozen</v>
      </c>
      <c r="M814">
        <f>EC_projects_original!P814</f>
        <v>212.97900000000001</v>
      </c>
      <c r="N814">
        <f>EC_projects_original!R814</f>
        <v>1</v>
      </c>
    </row>
    <row r="815" spans="1:14" x14ac:dyDescent="0.25">
      <c r="A815" t="str">
        <f>EC_projects_original!A815</f>
        <v>Overijssel</v>
      </c>
      <c r="B815" t="str">
        <f>EC_projects_original!B815</f>
        <v>Twente</v>
      </c>
      <c r="C815" t="str">
        <f>EC_projects_original!C815</f>
        <v>Hof van Twente</v>
      </c>
      <c r="D815" t="str" cm="1">
        <f t="array" ref="D815">_xlfn.IFNA(INDEX(municipalities!B:B, MATCH(EC_projects!C815,municipalities!C:C,0),0),"unknown")</f>
        <v>GM1735</v>
      </c>
      <c r="E815" t="str">
        <f>EC_projects_original!D815</f>
        <v>Ambt Delden</v>
      </c>
      <c r="F815" t="str">
        <f>EC_projects_original!E815</f>
        <v xml:space="preserve">HofopRozen/ zonnedak 8a Overbeek Mossendamsweg KV </v>
      </c>
      <c r="G815" t="str">
        <f>EC_projects_original!G815</f>
        <v>realized</v>
      </c>
      <c r="H815">
        <f>EC_projects_original!H815</f>
        <v>2022</v>
      </c>
      <c r="I815" t="str">
        <f>EC_projects_original!I815</f>
        <v>PV</v>
      </c>
      <c r="J815" t="str">
        <f>EC_projects_original!J815</f>
        <v>rooftop</v>
      </c>
      <c r="K815" t="str">
        <f>EC_projects_original!K815</f>
        <v>lokale coöperatie</v>
      </c>
      <c r="L815" t="str">
        <f>EC_projects_original!L815</f>
        <v>Hof op Rozen</v>
      </c>
      <c r="M815">
        <f>EC_projects_original!P815</f>
        <v>99.375</v>
      </c>
      <c r="N815">
        <f>EC_projects_original!R815</f>
        <v>1</v>
      </c>
    </row>
    <row r="816" spans="1:14" x14ac:dyDescent="0.25">
      <c r="A816" t="str">
        <f>EC_projects_original!A816</f>
        <v>Overijssel</v>
      </c>
      <c r="B816" t="str">
        <f>EC_projects_original!B816</f>
        <v>Twente</v>
      </c>
      <c r="C816" t="str">
        <f>EC_projects_original!C816</f>
        <v>Hof van Twente</v>
      </c>
      <c r="D816" t="str" cm="1">
        <f t="array" ref="D816">_xlfn.IFNA(INDEX(municipalities!B:B, MATCH(EC_projects!C816,municipalities!C:C,0),0),"unknown")</f>
        <v>GM1735</v>
      </c>
      <c r="E816" t="str">
        <f>EC_projects_original!D816</f>
        <v>Ambt Delden</v>
      </c>
      <c r="F816" t="str">
        <f>EC_projects_original!E816</f>
        <v xml:space="preserve">HofopRozen/ zonnedak 8b Overbeek Mossendamsweg GV </v>
      </c>
      <c r="G816" t="str">
        <f>EC_projects_original!G816</f>
        <v>realized</v>
      </c>
      <c r="H816">
        <f>EC_projects_original!H816</f>
        <v>2022</v>
      </c>
      <c r="I816" t="str">
        <f>EC_projects_original!I816</f>
        <v>PV</v>
      </c>
      <c r="J816" t="str">
        <f>EC_projects_original!J816</f>
        <v>rooftop</v>
      </c>
      <c r="K816" t="str">
        <f>EC_projects_original!K816</f>
        <v>lokale coöperatie</v>
      </c>
      <c r="L816" t="str">
        <f>EC_projects_original!L816</f>
        <v>Hof op Rozen</v>
      </c>
      <c r="M816">
        <f>EC_projects_original!P816</f>
        <v>193.5</v>
      </c>
      <c r="N816">
        <f>EC_projects_original!R816</f>
        <v>1</v>
      </c>
    </row>
    <row r="817" spans="1:14" x14ac:dyDescent="0.25">
      <c r="A817" t="str">
        <f>EC_projects_original!A817</f>
        <v>Overijssel</v>
      </c>
      <c r="B817" t="str">
        <f>EC_projects_original!B817</f>
        <v>Twente</v>
      </c>
      <c r="C817" t="str">
        <f>EC_projects_original!C817</f>
        <v>Hof van Twente</v>
      </c>
      <c r="D817" t="str" cm="1">
        <f t="array" ref="D817">_xlfn.IFNA(INDEX(municipalities!B:B, MATCH(EC_projects!C817,municipalities!C:C,0),0),"unknown")</f>
        <v>GM1735</v>
      </c>
      <c r="E817">
        <f>EC_projects_original!D817</f>
        <v>0</v>
      </c>
      <c r="F817" t="str">
        <f>EC_projects_original!E817</f>
        <v>HofopRozen/ zonnedak 9 Van Egteren</v>
      </c>
      <c r="G817" t="str">
        <f>EC_projects_original!G817</f>
        <v>realized</v>
      </c>
      <c r="H817">
        <f>EC_projects_original!H817</f>
        <v>2023</v>
      </c>
      <c r="I817" t="str">
        <f>EC_projects_original!I817</f>
        <v>PV</v>
      </c>
      <c r="J817" t="str">
        <f>EC_projects_original!J817</f>
        <v>rooftop</v>
      </c>
      <c r="K817" t="str">
        <f>EC_projects_original!K817</f>
        <v>lokale coöperatie</v>
      </c>
      <c r="L817" t="str">
        <f>EC_projects_original!L817</f>
        <v>Hof op Rozen</v>
      </c>
      <c r="M817">
        <f>EC_projects_original!P817</f>
        <v>98.415000000000006</v>
      </c>
      <c r="N817">
        <f>EC_projects_original!R817</f>
        <v>1</v>
      </c>
    </row>
    <row r="818" spans="1:14" x14ac:dyDescent="0.25">
      <c r="A818" t="str">
        <f>EC_projects_original!A818</f>
        <v>Overijssel</v>
      </c>
      <c r="B818" t="str">
        <f>EC_projects_original!B818</f>
        <v>Twente</v>
      </c>
      <c r="C818" t="str">
        <f>EC_projects_original!C818</f>
        <v>Hof van Twente</v>
      </c>
      <c r="D818" t="str" cm="1">
        <f t="array" ref="D818">_xlfn.IFNA(INDEX(municipalities!B:B, MATCH(EC_projects!C818,municipalities!C:C,0),0),"unknown")</f>
        <v>GM1735</v>
      </c>
      <c r="E818">
        <f>EC_projects_original!D818</f>
        <v>0</v>
      </c>
      <c r="F818" t="str">
        <f>EC_projects_original!E818</f>
        <v>HofvanTwenteopRozen/  zonnedak 1 mts. Pelle-Rupert  (PCR)</v>
      </c>
      <c r="G818" t="str">
        <f>EC_projects_original!G818</f>
        <v>realized</v>
      </c>
      <c r="H818">
        <f>EC_projects_original!H818</f>
        <v>2018</v>
      </c>
      <c r="I818" t="str">
        <f>EC_projects_original!I818</f>
        <v>PV</v>
      </c>
      <c r="J818" t="str">
        <f>EC_projects_original!J818</f>
        <v>rooftop</v>
      </c>
      <c r="K818" t="str">
        <f>EC_projects_original!K818</f>
        <v>lokale coöperatie</v>
      </c>
      <c r="L818" t="str">
        <f>EC_projects_original!L818</f>
        <v>Hof van Twente op Rozen</v>
      </c>
      <c r="M818">
        <f>EC_projects_original!P818</f>
        <v>100.5</v>
      </c>
      <c r="N818">
        <f>EC_projects_original!R818</f>
        <v>1</v>
      </c>
    </row>
    <row r="819" spans="1:14" x14ac:dyDescent="0.25">
      <c r="A819" t="str">
        <f>EC_projects_original!A819</f>
        <v>Overijssel</v>
      </c>
      <c r="B819" t="str">
        <f>EC_projects_original!B819</f>
        <v>Twente</v>
      </c>
      <c r="C819" t="str">
        <f>EC_projects_original!C819</f>
        <v>Hof van Twente</v>
      </c>
      <c r="D819" t="str" cm="1">
        <f t="array" ref="D819">_xlfn.IFNA(INDEX(municipalities!B:B, MATCH(EC_projects!C819,municipalities!C:C,0),0),"unknown")</f>
        <v>GM1735</v>
      </c>
      <c r="E819">
        <f>EC_projects_original!D819</f>
        <v>0</v>
      </c>
      <c r="F819" t="str">
        <f>EC_projects_original!E819</f>
        <v>HofvanTwenteopRozen/  zonnedak 2 Jonker (PCR)</v>
      </c>
      <c r="G819" t="str">
        <f>EC_projects_original!G819</f>
        <v>realized</v>
      </c>
      <c r="H819">
        <f>EC_projects_original!H819</f>
        <v>2018</v>
      </c>
      <c r="I819" t="str">
        <f>EC_projects_original!I819</f>
        <v>PV</v>
      </c>
      <c r="J819" t="str">
        <f>EC_projects_original!J819</f>
        <v>rooftop</v>
      </c>
      <c r="K819" t="str">
        <f>EC_projects_original!K819</f>
        <v>lokale coöperatie</v>
      </c>
      <c r="L819" t="str">
        <f>EC_projects_original!L819</f>
        <v>Hof van Twente op Rozen</v>
      </c>
      <c r="M819">
        <f>EC_projects_original!P819</f>
        <v>107.2</v>
      </c>
      <c r="N819">
        <f>EC_projects_original!R819</f>
        <v>1</v>
      </c>
    </row>
    <row r="820" spans="1:14" x14ac:dyDescent="0.25">
      <c r="A820" t="str">
        <f>EC_projects_original!A820</f>
        <v>Overijssel</v>
      </c>
      <c r="B820" t="str">
        <f>EC_projects_original!B820</f>
        <v>Twente</v>
      </c>
      <c r="C820" t="str">
        <f>EC_projects_original!C820</f>
        <v>Hof van Twente</v>
      </c>
      <c r="D820" t="str" cm="1">
        <f t="array" ref="D820">_xlfn.IFNA(INDEX(municipalities!B:B, MATCH(EC_projects!C820,municipalities!C:C,0),0),"unknown")</f>
        <v>GM1735</v>
      </c>
      <c r="E820">
        <f>EC_projects_original!D820</f>
        <v>0</v>
      </c>
      <c r="F820" t="str">
        <f>EC_projects_original!E820</f>
        <v>HofvanTwenteopRozen/  zonnedak 3 Erve Meenderinkboer (PCR)</v>
      </c>
      <c r="G820" t="str">
        <f>EC_projects_original!G820</f>
        <v>realized</v>
      </c>
      <c r="H820">
        <f>EC_projects_original!H820</f>
        <v>2018</v>
      </c>
      <c r="I820" t="str">
        <f>EC_projects_original!I820</f>
        <v>PV</v>
      </c>
      <c r="J820" t="str">
        <f>EC_projects_original!J820</f>
        <v>rooftop</v>
      </c>
      <c r="K820" t="str">
        <f>EC_projects_original!K820</f>
        <v>lokale coöperatie</v>
      </c>
      <c r="L820" t="str">
        <f>EC_projects_original!L820</f>
        <v>Hof van Twente op Rozen</v>
      </c>
      <c r="M820">
        <f>EC_projects_original!P820</f>
        <v>113.28</v>
      </c>
      <c r="N820">
        <f>EC_projects_original!R820</f>
        <v>1</v>
      </c>
    </row>
    <row r="821" spans="1:14" x14ac:dyDescent="0.25">
      <c r="A821" t="str">
        <f>EC_projects_original!A821</f>
        <v>Overijssel</v>
      </c>
      <c r="B821" t="str">
        <f>EC_projects_original!B821</f>
        <v>Twente</v>
      </c>
      <c r="C821" t="str">
        <f>EC_projects_original!C821</f>
        <v>Hof van Twente</v>
      </c>
      <c r="D821" t="str" cm="1">
        <f t="array" ref="D821">_xlfn.IFNA(INDEX(municipalities!B:B, MATCH(EC_projects!C821,municipalities!C:C,0),0),"unknown")</f>
        <v>GM1735</v>
      </c>
      <c r="E821">
        <f>EC_projects_original!D821</f>
        <v>0</v>
      </c>
      <c r="F821" t="str">
        <f>EC_projects_original!E821</f>
        <v>HofvanTwenteopRozen/ zonnedak 4 Permess MultiSTiQ (PCR)</v>
      </c>
      <c r="G821" t="str">
        <f>EC_projects_original!G821</f>
        <v>realized</v>
      </c>
      <c r="H821">
        <f>EC_projects_original!H821</f>
        <v>2019</v>
      </c>
      <c r="I821" t="str">
        <f>EC_projects_original!I821</f>
        <v>PV</v>
      </c>
      <c r="J821" t="str">
        <f>EC_projects_original!J821</f>
        <v>rooftop</v>
      </c>
      <c r="K821" t="str">
        <f>EC_projects_original!K821</f>
        <v>lokale coöperatie</v>
      </c>
      <c r="L821" t="str">
        <f>EC_projects_original!L821</f>
        <v>Hof van Twente op Rozen</v>
      </c>
      <c r="M821">
        <f>EC_projects_original!P821</f>
        <v>475.08499999999998</v>
      </c>
      <c r="N821">
        <f>EC_projects_original!R821</f>
        <v>1</v>
      </c>
    </row>
    <row r="822" spans="1:14" x14ac:dyDescent="0.25">
      <c r="A822" t="str">
        <f>EC_projects_original!A822</f>
        <v>Overijssel</v>
      </c>
      <c r="B822" t="str">
        <f>EC_projects_original!B822</f>
        <v>Twente</v>
      </c>
      <c r="C822" t="str">
        <f>EC_projects_original!C822</f>
        <v>Hof van Twente</v>
      </c>
      <c r="D822" t="str" cm="1">
        <f t="array" ref="D822">_xlfn.IFNA(INDEX(municipalities!B:B, MATCH(EC_projects!C822,municipalities!C:C,0),0),"unknown")</f>
        <v>GM1735</v>
      </c>
      <c r="E822">
        <f>EC_projects_original!D822</f>
        <v>0</v>
      </c>
      <c r="F822" t="str">
        <f>EC_projects_original!E822</f>
        <v>HofvanTwenteopRozen/ zonnedak 5 Oolhorst (PCR)</v>
      </c>
      <c r="G822" t="str">
        <f>EC_projects_original!G822</f>
        <v>realized</v>
      </c>
      <c r="H822">
        <f>EC_projects_original!H822</f>
        <v>2022</v>
      </c>
      <c r="I822" t="str">
        <f>EC_projects_original!I822</f>
        <v>PV</v>
      </c>
      <c r="J822" t="str">
        <f>EC_projects_original!J822</f>
        <v>rooftop</v>
      </c>
      <c r="K822" t="str">
        <f>EC_projects_original!K822</f>
        <v>lokale coöperatie</v>
      </c>
      <c r="L822" t="str">
        <f>EC_projects_original!L822</f>
        <v>Hof van Twente op Rozen</v>
      </c>
      <c r="M822">
        <f>EC_projects_original!P822</f>
        <v>273.59999999999997</v>
      </c>
      <c r="N822">
        <f>EC_projects_original!R822</f>
        <v>1</v>
      </c>
    </row>
    <row r="823" spans="1:14" x14ac:dyDescent="0.25">
      <c r="A823" t="str">
        <f>EC_projects_original!A823</f>
        <v>Overijssel</v>
      </c>
      <c r="B823" t="str">
        <f>EC_projects_original!B823</f>
        <v>Twente</v>
      </c>
      <c r="C823" t="str">
        <f>EC_projects_original!C823</f>
        <v>Hof van Twente</v>
      </c>
      <c r="D823" t="str" cm="1">
        <f t="array" ref="D823">_xlfn.IFNA(INDEX(municipalities!B:B, MATCH(EC_projects!C823,municipalities!C:C,0),0),"unknown")</f>
        <v>GM1735</v>
      </c>
      <c r="E823">
        <f>EC_projects_original!D823</f>
        <v>0</v>
      </c>
      <c r="F823" t="str">
        <f>EC_projects_original!E823</f>
        <v xml:space="preserve">HofvanTwenteopRozen/ zonnedak 6 WES (PCR/ RVT) </v>
      </c>
      <c r="G823" t="str">
        <f>EC_projects_original!G823</f>
        <v>realized</v>
      </c>
      <c r="H823">
        <f>EC_projects_original!H823</f>
        <v>2022</v>
      </c>
      <c r="I823" t="str">
        <f>EC_projects_original!I823</f>
        <v>PV</v>
      </c>
      <c r="J823" t="str">
        <f>EC_projects_original!J823</f>
        <v>rooftop</v>
      </c>
      <c r="K823" t="str">
        <f>EC_projects_original!K823</f>
        <v>lokale coöperatie</v>
      </c>
      <c r="L823" t="str">
        <f>EC_projects_original!L823</f>
        <v>Hof van Twente op Rozen</v>
      </c>
      <c r="M823">
        <f>EC_projects_original!P823</f>
        <v>89.28</v>
      </c>
      <c r="N823">
        <f>EC_projects_original!R823</f>
        <v>1</v>
      </c>
    </row>
    <row r="824" spans="1:14" x14ac:dyDescent="0.25">
      <c r="A824" t="str">
        <f>EC_projects_original!A824</f>
        <v>Overijssel</v>
      </c>
      <c r="B824" t="str">
        <f>EC_projects_original!B824</f>
        <v>West-Overijssel</v>
      </c>
      <c r="C824" t="str">
        <f>EC_projects_original!C824</f>
        <v>Kampen</v>
      </c>
      <c r="D824" t="str" cm="1">
        <f t="array" ref="D824">_xlfn.IFNA(INDEX(municipalities!B:B, MATCH(EC_projects!C824,municipalities!C:C,0),0),"unknown")</f>
        <v>GM0166</v>
      </c>
      <c r="E824">
        <f>EC_projects_original!D824</f>
        <v>0</v>
      </c>
      <c r="F824" t="str">
        <f>EC_projects_original!E824</f>
        <v>DuurzaamZalk/ Postcoderoosproject MFD Zalk</v>
      </c>
      <c r="G824" t="str">
        <f>EC_projects_original!G824</f>
        <v>realized</v>
      </c>
      <c r="H824">
        <f>EC_projects_original!H824</f>
        <v>2019</v>
      </c>
      <c r="I824" t="str">
        <f>EC_projects_original!I824</f>
        <v>PV</v>
      </c>
      <c r="J824" t="str">
        <f>EC_projects_original!J824</f>
        <v>rooftop</v>
      </c>
      <c r="K824" t="str">
        <f>EC_projects_original!K824</f>
        <v>lokale coöperatie</v>
      </c>
      <c r="L824" t="str">
        <f>EC_projects_original!L824</f>
        <v>Duurzaam Zalk</v>
      </c>
      <c r="M824">
        <f>EC_projects_original!P824</f>
        <v>82.17</v>
      </c>
      <c r="N824">
        <f>EC_projects_original!R824</f>
        <v>1</v>
      </c>
    </row>
    <row r="825" spans="1:14" x14ac:dyDescent="0.25">
      <c r="A825" t="str">
        <f>EC_projects_original!A825</f>
        <v>Overijssel</v>
      </c>
      <c r="B825" t="str">
        <f>EC_projects_original!B825</f>
        <v>Twente</v>
      </c>
      <c r="C825" t="str">
        <f>EC_projects_original!C825</f>
        <v>Oldenzaal</v>
      </c>
      <c r="D825" t="str" cm="1">
        <f t="array" ref="D825">_xlfn.IFNA(INDEX(municipalities!B:B, MATCH(EC_projects!C825,municipalities!C:C,0),0),"unknown")</f>
        <v>GM0173</v>
      </c>
      <c r="E825">
        <f>EC_projects_original!D825</f>
        <v>0</v>
      </c>
      <c r="F825" t="str">
        <f>EC_projects_original!E825</f>
        <v>Boeskoolstroom/ zonnedak Shelter Storage (fase 1) - EC Bella</v>
      </c>
      <c r="G825" t="str">
        <f>EC_projects_original!G825</f>
        <v>realized</v>
      </c>
      <c r="H825">
        <f>EC_projects_original!H825</f>
        <v>2019</v>
      </c>
      <c r="I825" t="str">
        <f>EC_projects_original!I825</f>
        <v>PV</v>
      </c>
      <c r="J825" t="str">
        <f>EC_projects_original!J825</f>
        <v>rooftop</v>
      </c>
      <c r="K825" t="str">
        <f>EC_projects_original!K825</f>
        <v>lokale coöperatie</v>
      </c>
      <c r="L825" t="str">
        <f>EC_projects_original!L825</f>
        <v>Boeskoolstroom</v>
      </c>
      <c r="M825">
        <f>EC_projects_original!P825</f>
        <v>239.39999999999998</v>
      </c>
      <c r="N825">
        <f>EC_projects_original!R825</f>
        <v>1</v>
      </c>
    </row>
    <row r="826" spans="1:14" x14ac:dyDescent="0.25">
      <c r="A826" t="str">
        <f>EC_projects_original!A826</f>
        <v>Overijssel</v>
      </c>
      <c r="B826" t="str">
        <f>EC_projects_original!B826</f>
        <v>Twente</v>
      </c>
      <c r="C826" t="str">
        <f>EC_projects_original!C826</f>
        <v>Oldenzaal</v>
      </c>
      <c r="D826" t="str" cm="1">
        <f t="array" ref="D826">_xlfn.IFNA(INDEX(municipalities!B:B, MATCH(EC_projects!C826,municipalities!C:C,0),0),"unknown")</f>
        <v>GM0173</v>
      </c>
      <c r="E826">
        <f>EC_projects_original!D826</f>
        <v>0</v>
      </c>
      <c r="F826" t="str">
        <f>EC_projects_original!E826</f>
        <v>Boeskoolstroom/ zonnedak Shelter Storage (fase 2) - EC Anna</v>
      </c>
      <c r="G826" t="str">
        <f>EC_projects_original!G826</f>
        <v>realized</v>
      </c>
      <c r="H826">
        <f>EC_projects_original!H826</f>
        <v>2022</v>
      </c>
      <c r="I826" t="str">
        <f>EC_projects_original!I826</f>
        <v>PV</v>
      </c>
      <c r="J826" t="str">
        <f>EC_projects_original!J826</f>
        <v>rooftop</v>
      </c>
      <c r="K826" t="str">
        <f>EC_projects_original!K826</f>
        <v>lokale coöperatie</v>
      </c>
      <c r="L826" t="str">
        <f>EC_projects_original!L826</f>
        <v>Boeskoolstroom</v>
      </c>
      <c r="M826">
        <f>EC_projects_original!P826</f>
        <v>314.5</v>
      </c>
      <c r="N826">
        <f>EC_projects_original!R826</f>
        <v>1</v>
      </c>
    </row>
    <row r="827" spans="1:14" x14ac:dyDescent="0.25">
      <c r="A827" t="str">
        <f>EC_projects_original!A827</f>
        <v>Overijssel</v>
      </c>
      <c r="B827" t="str">
        <f>EC_projects_original!B827</f>
        <v>West-Overijssel</v>
      </c>
      <c r="C827" t="str">
        <f>EC_projects_original!C827</f>
        <v>Olst-Wijhe</v>
      </c>
      <c r="D827" t="str" cm="1">
        <f t="array" ref="D827">_xlfn.IFNA(INDEX(municipalities!B:B, MATCH(EC_projects!C827,municipalities!C:C,0),0),"unknown")</f>
        <v>GM1773</v>
      </c>
      <c r="E827" t="str">
        <f>EC_projects_original!D827</f>
        <v>Welsum</v>
      </c>
      <c r="F827" t="str">
        <f>EC_projects_original!E827</f>
        <v>WelsumDuurzaam/ zonnedak Bosgoed</v>
      </c>
      <c r="G827" t="str">
        <f>EC_projects_original!G827</f>
        <v>realized</v>
      </c>
      <c r="H827">
        <f>EC_projects_original!H827</f>
        <v>2022</v>
      </c>
      <c r="I827" t="str">
        <f>EC_projects_original!I827</f>
        <v>PV</v>
      </c>
      <c r="J827" t="str">
        <f>EC_projects_original!J827</f>
        <v>rooftop</v>
      </c>
      <c r="K827" t="str">
        <f>EC_projects_original!K827</f>
        <v>lokale coöperatie</v>
      </c>
      <c r="L827" t="str">
        <f>EC_projects_original!L827</f>
        <v>Duurzaam Welsum</v>
      </c>
      <c r="M827">
        <f>EC_projects_original!P827</f>
        <v>88.2</v>
      </c>
      <c r="N827">
        <f>EC_projects_original!R827</f>
        <v>1</v>
      </c>
    </row>
    <row r="828" spans="1:14" x14ac:dyDescent="0.25">
      <c r="A828" t="str">
        <f>EC_projects_original!A828</f>
        <v>Overijssel</v>
      </c>
      <c r="B828" t="str">
        <f>EC_projects_original!B828</f>
        <v>West-Overijssel</v>
      </c>
      <c r="C828" t="str">
        <f>EC_projects_original!C828</f>
        <v>Olst-Wijhe</v>
      </c>
      <c r="D828" t="str" cm="1">
        <f t="array" ref="D828">_xlfn.IFNA(INDEX(municipalities!B:B, MATCH(EC_projects!C828,municipalities!C:C,0),0),"unknown")</f>
        <v>GM1773</v>
      </c>
      <c r="E828" t="str">
        <f>EC_projects_original!D828</f>
        <v>Welsum</v>
      </c>
      <c r="F828" t="str">
        <f>EC_projects_original!E828</f>
        <v>WelsumDuurzaam/ zonnedak 't Middelark</v>
      </c>
      <c r="G828" t="str">
        <f>EC_projects_original!G828</f>
        <v>realized</v>
      </c>
      <c r="H828">
        <f>EC_projects_original!H828</f>
        <v>2022</v>
      </c>
      <c r="I828" t="str">
        <f>EC_projects_original!I828</f>
        <v>PV</v>
      </c>
      <c r="J828" t="str">
        <f>EC_projects_original!J828</f>
        <v>rooftop</v>
      </c>
      <c r="K828" t="str">
        <f>EC_projects_original!K828</f>
        <v>lokale coöperatie</v>
      </c>
      <c r="L828" t="str">
        <f>EC_projects_original!L828</f>
        <v>Duurzaam Welsum</v>
      </c>
      <c r="M828">
        <f>EC_projects_original!P828</f>
        <v>72.5</v>
      </c>
      <c r="N828">
        <f>EC_projects_original!R828</f>
        <v>1</v>
      </c>
    </row>
    <row r="829" spans="1:14" x14ac:dyDescent="0.25">
      <c r="A829" t="str">
        <f>EC_projects_original!A829</f>
        <v>Overijssel</v>
      </c>
      <c r="B829" t="str">
        <f>EC_projects_original!B829</f>
        <v>West-Overijssel</v>
      </c>
      <c r="C829" t="str">
        <f>EC_projects_original!C829</f>
        <v>Ommen</v>
      </c>
      <c r="D829" t="str" cm="1">
        <f t="array" ref="D829">_xlfn.IFNA(INDEX(municipalities!B:B, MATCH(EC_projects!C829,municipalities!C:C,0),0),"unknown")</f>
        <v>GM0175</v>
      </c>
      <c r="E829" t="str">
        <f>EC_projects_original!D829</f>
        <v>Vinkenbuurt</v>
      </c>
      <c r="F829" t="str">
        <f>EC_projects_original!E829</f>
        <v>VinkenbuurtStroomt/ zonnedak Vinkenbuurt Stroomt</v>
      </c>
      <c r="G829" t="str">
        <f>EC_projects_original!G829</f>
        <v>realized</v>
      </c>
      <c r="H829">
        <f>EC_projects_original!H829</f>
        <v>2021</v>
      </c>
      <c r="I829" t="str">
        <f>EC_projects_original!I829</f>
        <v>PV</v>
      </c>
      <c r="J829" t="str">
        <f>EC_projects_original!J829</f>
        <v>rooftop</v>
      </c>
      <c r="K829" t="str">
        <f>EC_projects_original!K829</f>
        <v>lokale coöperatie</v>
      </c>
      <c r="L829" t="str">
        <f>EC_projects_original!L829</f>
        <v>VinkenbuurtStroomt (met Dalfsen Stroomt)</v>
      </c>
      <c r="M829">
        <f>EC_projects_original!P829</f>
        <v>652.80000000000007</v>
      </c>
      <c r="N829">
        <f>EC_projects_original!R829</f>
        <v>1</v>
      </c>
    </row>
    <row r="830" spans="1:14" x14ac:dyDescent="0.25">
      <c r="A830" t="str">
        <f>EC_projects_original!A830</f>
        <v>Overijssel</v>
      </c>
      <c r="B830" t="str">
        <f>EC_projects_original!B830</f>
        <v>West-Overijssel</v>
      </c>
      <c r="C830" t="str">
        <f>EC_projects_original!C830</f>
        <v>Raalte</v>
      </c>
      <c r="D830" t="str" cm="1">
        <f t="array" ref="D830">_xlfn.IFNA(INDEX(municipalities!B:B, MATCH(EC_projects!C830,municipalities!C:C,0),0),"unknown")</f>
        <v>GM0177</v>
      </c>
      <c r="E830" t="str">
        <f>EC_projects_original!D830</f>
        <v>Marienheem</v>
      </c>
      <c r="F830" t="str">
        <f>EC_projects_original!E830</f>
        <v>Endona/ zonnedak Linderte</v>
      </c>
      <c r="G830" t="str">
        <f>EC_projects_original!G830</f>
        <v>realized</v>
      </c>
      <c r="H830">
        <f>EC_projects_original!H830</f>
        <v>2023</v>
      </c>
      <c r="I830" t="str">
        <f>EC_projects_original!I830</f>
        <v>PV</v>
      </c>
      <c r="J830" t="str">
        <f>EC_projects_original!J830</f>
        <v>rooftop</v>
      </c>
      <c r="K830" t="str">
        <f>EC_projects_original!K830</f>
        <v>lokale coöperatie</v>
      </c>
      <c r="L830" t="str">
        <f>EC_projects_original!L830</f>
        <v>Endona</v>
      </c>
      <c r="M830">
        <f>EC_projects_original!P830</f>
        <v>95</v>
      </c>
      <c r="N830">
        <f>EC_projects_original!R830</f>
        <v>1</v>
      </c>
    </row>
    <row r="831" spans="1:14" x14ac:dyDescent="0.25">
      <c r="A831" t="str">
        <f>EC_projects_original!A831</f>
        <v>Overijssel</v>
      </c>
      <c r="B831" t="str">
        <f>EC_projects_original!B831</f>
        <v>West-Overijssel</v>
      </c>
      <c r="C831" t="str">
        <f>EC_projects_original!C831</f>
        <v>Raalte</v>
      </c>
      <c r="D831" t="str" cm="1">
        <f t="array" ref="D831">_xlfn.IFNA(INDEX(municipalities!B:B, MATCH(EC_projects!C831,municipalities!C:C,0),0),"unknown")</f>
        <v>GM0177</v>
      </c>
      <c r="E831" t="str">
        <f>EC_projects_original!D831</f>
        <v>Heeten</v>
      </c>
      <c r="F831" t="str">
        <f>EC_projects_original!E831</f>
        <v>Endona/ Zonnedaken Manege Heeten (asbest eraf-project)</v>
      </c>
      <c r="G831" t="str">
        <f>EC_projects_original!G831</f>
        <v>realized</v>
      </c>
      <c r="H831">
        <f>EC_projects_original!H831</f>
        <v>2023</v>
      </c>
      <c r="I831" t="str">
        <f>EC_projects_original!I831</f>
        <v>PV</v>
      </c>
      <c r="J831" t="str">
        <f>EC_projects_original!J831</f>
        <v>rooftop</v>
      </c>
      <c r="K831" t="str">
        <f>EC_projects_original!K831</f>
        <v>lokale coöperatie</v>
      </c>
      <c r="L831" t="str">
        <f>EC_projects_original!L831</f>
        <v>Endona</v>
      </c>
      <c r="M831">
        <f>EC_projects_original!P831</f>
        <v>250</v>
      </c>
      <c r="N831">
        <f>EC_projects_original!R831</f>
        <v>1</v>
      </c>
    </row>
    <row r="832" spans="1:14" x14ac:dyDescent="0.25">
      <c r="A832" t="str">
        <f>EC_projects_original!A832</f>
        <v>Overijssel</v>
      </c>
      <c r="B832" t="str">
        <f>EC_projects_original!B832</f>
        <v>West-Overijssel</v>
      </c>
      <c r="C832" t="str">
        <f>EC_projects_original!C832</f>
        <v>Raalte</v>
      </c>
      <c r="D832" t="str" cm="1">
        <f t="array" ref="D832">_xlfn.IFNA(INDEX(municipalities!B:B, MATCH(EC_projects!C832,municipalities!C:C,0),0),"unknown")</f>
        <v>GM0177</v>
      </c>
      <c r="E832" t="str">
        <f>EC_projects_original!D832</f>
        <v>Luttenberg</v>
      </c>
      <c r="F832" t="str">
        <f>EC_projects_original!E832</f>
        <v>LuttenbergEnergie/ zonnedak Alferink 2022</v>
      </c>
      <c r="G832" t="str">
        <f>EC_projects_original!G832</f>
        <v>realized</v>
      </c>
      <c r="H832">
        <f>EC_projects_original!H832</f>
        <v>2023</v>
      </c>
      <c r="I832" t="str">
        <f>EC_projects_original!I832</f>
        <v>PV</v>
      </c>
      <c r="J832" t="str">
        <f>EC_projects_original!J832</f>
        <v>rooftop</v>
      </c>
      <c r="K832" t="str">
        <f>EC_projects_original!K832</f>
        <v>lokale coöperatie</v>
      </c>
      <c r="L832" t="str">
        <f>EC_projects_original!L832</f>
        <v>Luttenberg Energie</v>
      </c>
      <c r="M832">
        <f>EC_projects_original!P832</f>
        <v>86</v>
      </c>
      <c r="N832">
        <f>EC_projects_original!R832</f>
        <v>1</v>
      </c>
    </row>
    <row r="833" spans="1:14" x14ac:dyDescent="0.25">
      <c r="A833" t="str">
        <f>EC_projects_original!A833</f>
        <v>Overijssel</v>
      </c>
      <c r="B833" t="str">
        <f>EC_projects_original!B833</f>
        <v>West-Overijssel</v>
      </c>
      <c r="C833" t="str">
        <f>EC_projects_original!C833</f>
        <v>Raalte</v>
      </c>
      <c r="D833" t="str" cm="1">
        <f t="array" ref="D833">_xlfn.IFNA(INDEX(municipalities!B:B, MATCH(EC_projects!C833,municipalities!C:C,0),0),"unknown")</f>
        <v>GM0177</v>
      </c>
      <c r="E833" t="str">
        <f>EC_projects_original!D833</f>
        <v>Luttenberg</v>
      </c>
      <c r="F833" t="str">
        <f>EC_projects_original!E833</f>
        <v>LuttenbergEnergie/ zonnedak Maatschap Freriks</v>
      </c>
      <c r="G833" t="str">
        <f>EC_projects_original!G833</f>
        <v>realized</v>
      </c>
      <c r="H833">
        <f>EC_projects_original!H833</f>
        <v>2023</v>
      </c>
      <c r="I833" t="str">
        <f>EC_projects_original!I833</f>
        <v>PV</v>
      </c>
      <c r="J833" t="str">
        <f>EC_projects_original!J833</f>
        <v>rooftop</v>
      </c>
      <c r="K833" t="str">
        <f>EC_projects_original!K833</f>
        <v>lokale coöperatie</v>
      </c>
      <c r="L833" t="str">
        <f>EC_projects_original!L833</f>
        <v>Luttenberg Energie</v>
      </c>
      <c r="M833">
        <f>EC_projects_original!P833</f>
        <v>86</v>
      </c>
      <c r="N833">
        <f>EC_projects_original!R833</f>
        <v>1</v>
      </c>
    </row>
    <row r="834" spans="1:14" x14ac:dyDescent="0.25">
      <c r="A834" t="str">
        <f>EC_projects_original!A834</f>
        <v>Overijssel</v>
      </c>
      <c r="B834" t="str">
        <f>EC_projects_original!B834</f>
        <v>Twente</v>
      </c>
      <c r="C834" t="str">
        <f>EC_projects_original!C834</f>
        <v>Rijssen-Holten</v>
      </c>
      <c r="D834" t="str" cm="1">
        <f t="array" ref="D834">_xlfn.IFNA(INDEX(municipalities!B:B, MATCH(EC_projects!C834,municipalities!C:C,0),0),"unknown")</f>
        <v>GM1742</v>
      </c>
      <c r="E834" t="str">
        <f>EC_projects_original!D834</f>
        <v>Holten</v>
      </c>
      <c r="F834" t="str">
        <f>EC_projects_original!E834</f>
        <v>OpgewektRijssen/ zonnedak Dierenhotel A1</v>
      </c>
      <c r="G834" t="str">
        <f>EC_projects_original!G834</f>
        <v>realized</v>
      </c>
      <c r="H834">
        <f>EC_projects_original!H834</f>
        <v>2020</v>
      </c>
      <c r="I834" t="str">
        <f>EC_projects_original!I834</f>
        <v>PV</v>
      </c>
      <c r="J834" t="str">
        <f>EC_projects_original!J834</f>
        <v>rooftop</v>
      </c>
      <c r="K834" t="str">
        <f>EC_projects_original!K834</f>
        <v>lokale coöperatie</v>
      </c>
      <c r="L834" t="str">
        <f>EC_projects_original!L834</f>
        <v>Opgewekt Rijssen</v>
      </c>
      <c r="M834">
        <f>EC_projects_original!P834</f>
        <v>128.75</v>
      </c>
      <c r="N834">
        <f>EC_projects_original!R834</f>
        <v>1</v>
      </c>
    </row>
    <row r="835" spans="1:14" x14ac:dyDescent="0.25">
      <c r="A835" t="str">
        <f>EC_projects_original!A835</f>
        <v>Overijssel</v>
      </c>
      <c r="B835" t="str">
        <f>EC_projects_original!B835</f>
        <v>Twente</v>
      </c>
      <c r="C835" t="str">
        <f>EC_projects_original!C835</f>
        <v>Rijssen-Holten</v>
      </c>
      <c r="D835" t="str" cm="1">
        <f t="array" ref="D835">_xlfn.IFNA(INDEX(municipalities!B:B, MATCH(EC_projects!C835,municipalities!C:C,0),0),"unknown")</f>
        <v>GM1742</v>
      </c>
      <c r="E835" t="str">
        <f>EC_projects_original!D835</f>
        <v>Rijssen</v>
      </c>
      <c r="F835" t="str">
        <f>EC_projects_original!E835</f>
        <v>OpgewektRijssen/ zonnedak Leverink Transport</v>
      </c>
      <c r="G835" t="str">
        <f>EC_projects_original!G835</f>
        <v>realized</v>
      </c>
      <c r="H835">
        <f>EC_projects_original!H835</f>
        <v>2020</v>
      </c>
      <c r="I835" t="str">
        <f>EC_projects_original!I835</f>
        <v>PV</v>
      </c>
      <c r="J835" t="str">
        <f>EC_projects_original!J835</f>
        <v>rooftop</v>
      </c>
      <c r="K835" t="str">
        <f>EC_projects_original!K835</f>
        <v>lokale coöperatie</v>
      </c>
      <c r="L835" t="str">
        <f>EC_projects_original!L835</f>
        <v>Opgewekt Rijssen</v>
      </c>
      <c r="M835">
        <f>EC_projects_original!P835</f>
        <v>249.6</v>
      </c>
      <c r="N835">
        <f>EC_projects_original!R835</f>
        <v>1</v>
      </c>
    </row>
    <row r="836" spans="1:14" x14ac:dyDescent="0.25">
      <c r="A836" t="str">
        <f>EC_projects_original!A836</f>
        <v>Overijssel</v>
      </c>
      <c r="B836" t="str">
        <f>EC_projects_original!B836</f>
        <v>Twente</v>
      </c>
      <c r="C836" t="str">
        <f>EC_projects_original!C836</f>
        <v>Rijssen-Holten</v>
      </c>
      <c r="D836" t="str" cm="1">
        <f t="array" ref="D836">_xlfn.IFNA(INDEX(municipalities!B:B, MATCH(EC_projects!C836,municipalities!C:C,0),0),"unknown")</f>
        <v>GM1742</v>
      </c>
      <c r="E836" t="str">
        <f>EC_projects_original!D836</f>
        <v>Rijssen</v>
      </c>
      <c r="F836" t="str">
        <f>EC_projects_original!E836</f>
        <v>OpgewektRijssen/ zonnedak Ligtenberg I (Celsiusstraat)</v>
      </c>
      <c r="G836" t="str">
        <f>EC_projects_original!G836</f>
        <v>realized</v>
      </c>
      <c r="H836">
        <f>EC_projects_original!H836</f>
        <v>2023</v>
      </c>
      <c r="I836" t="str">
        <f>EC_projects_original!I836</f>
        <v>PV</v>
      </c>
      <c r="J836" t="str">
        <f>EC_projects_original!J836</f>
        <v>rooftop</v>
      </c>
      <c r="K836" t="str">
        <f>EC_projects_original!K836</f>
        <v>lokale coöperatie</v>
      </c>
      <c r="L836" t="str">
        <f>EC_projects_original!L836</f>
        <v>Opgewekt Rijssen</v>
      </c>
      <c r="M836">
        <f>EC_projects_original!P836</f>
        <v>250</v>
      </c>
      <c r="N836">
        <f>EC_projects_original!R836</f>
        <v>1</v>
      </c>
    </row>
    <row r="837" spans="1:14" x14ac:dyDescent="0.25">
      <c r="A837" t="str">
        <f>EC_projects_original!A837</f>
        <v>Overijssel</v>
      </c>
      <c r="B837" t="str">
        <f>EC_projects_original!B837</f>
        <v>Twente</v>
      </c>
      <c r="C837" t="str">
        <f>EC_projects_original!C837</f>
        <v>Rijssen-Holten</v>
      </c>
      <c r="D837" t="str" cm="1">
        <f t="array" ref="D837">_xlfn.IFNA(INDEX(municipalities!B:B, MATCH(EC_projects!C837,municipalities!C:C,0),0),"unknown")</f>
        <v>GM1742</v>
      </c>
      <c r="E837" t="str">
        <f>EC_projects_original!D837</f>
        <v>Rijssen</v>
      </c>
      <c r="F837" t="str">
        <f>EC_projects_original!E837</f>
        <v>OpgewektRijssen/ zonnedak Ligtenberg II</v>
      </c>
      <c r="G837" t="str">
        <f>EC_projects_original!G837</f>
        <v>realized</v>
      </c>
      <c r="H837">
        <f>EC_projects_original!H837</f>
        <v>2023</v>
      </c>
      <c r="I837" t="str">
        <f>EC_projects_original!I837</f>
        <v>PV</v>
      </c>
      <c r="J837" t="str">
        <f>EC_projects_original!J837</f>
        <v>rooftop</v>
      </c>
      <c r="K837" t="str">
        <f>EC_projects_original!K837</f>
        <v>lokale coöperatie</v>
      </c>
      <c r="L837" t="str">
        <f>EC_projects_original!L837</f>
        <v>Opgewekt Rijssen</v>
      </c>
      <c r="M837">
        <f>EC_projects_original!P837</f>
        <v>95</v>
      </c>
      <c r="N837">
        <f>EC_projects_original!R837</f>
        <v>1</v>
      </c>
    </row>
    <row r="838" spans="1:14" x14ac:dyDescent="0.25">
      <c r="A838" t="str">
        <f>EC_projects_original!A838</f>
        <v>Overijssel</v>
      </c>
      <c r="B838" t="str">
        <f>EC_projects_original!B838</f>
        <v>Twente</v>
      </c>
      <c r="C838" t="str">
        <f>EC_projects_original!C838</f>
        <v>Rijssen-Holten</v>
      </c>
      <c r="D838" t="str" cm="1">
        <f t="array" ref="D838">_xlfn.IFNA(INDEX(municipalities!B:B, MATCH(EC_projects!C838,municipalities!C:C,0),0),"unknown")</f>
        <v>GM1742</v>
      </c>
      <c r="E838" t="str">
        <f>EC_projects_original!D838</f>
        <v>Holten</v>
      </c>
      <c r="F838" t="str">
        <f>EC_projects_original!E838</f>
        <v>OpgewektRijssen/ zonnedak Lubbersen (Bijvanksweg)</v>
      </c>
      <c r="G838" t="str">
        <f>EC_projects_original!G838</f>
        <v>realized</v>
      </c>
      <c r="H838">
        <f>EC_projects_original!H838</f>
        <v>2022</v>
      </c>
      <c r="I838" t="str">
        <f>EC_projects_original!I838</f>
        <v>PV</v>
      </c>
      <c r="J838" t="str">
        <f>EC_projects_original!J838</f>
        <v>rooftop</v>
      </c>
      <c r="K838" t="str">
        <f>EC_projects_original!K838</f>
        <v>lokale coöperatie</v>
      </c>
      <c r="L838" t="str">
        <f>EC_projects_original!L838</f>
        <v>Opgewekt Rijssen</v>
      </c>
      <c r="M838">
        <f>EC_projects_original!P838</f>
        <v>92</v>
      </c>
      <c r="N838">
        <f>EC_projects_original!R838</f>
        <v>1</v>
      </c>
    </row>
    <row r="839" spans="1:14" x14ac:dyDescent="0.25">
      <c r="A839" t="str">
        <f>EC_projects_original!A839</f>
        <v>Overijssel</v>
      </c>
      <c r="B839" t="str">
        <f>EC_projects_original!B839</f>
        <v>Twente</v>
      </c>
      <c r="C839" t="str">
        <f>EC_projects_original!C839</f>
        <v>Rijssen-Holten</v>
      </c>
      <c r="D839" t="str" cm="1">
        <f t="array" ref="D839">_xlfn.IFNA(INDEX(municipalities!B:B, MATCH(EC_projects!C839,municipalities!C:C,0),0),"unknown")</f>
        <v>GM1742</v>
      </c>
      <c r="E839" t="str">
        <f>EC_projects_original!D839</f>
        <v>Holten</v>
      </c>
      <c r="F839" t="str">
        <f>EC_projects_original!E839</f>
        <v>OpgewektRijssen/ zonnedak Markvoort (Beusebergerweg)  2x SCE</v>
      </c>
      <c r="G839" t="str">
        <f>EC_projects_original!G839</f>
        <v>realized</v>
      </c>
      <c r="H839">
        <f>EC_projects_original!H839</f>
        <v>2023</v>
      </c>
      <c r="I839" t="str">
        <f>EC_projects_original!I839</f>
        <v>PV</v>
      </c>
      <c r="J839" t="str">
        <f>EC_projects_original!J839</f>
        <v>rooftop</v>
      </c>
      <c r="K839" t="str">
        <f>EC_projects_original!K839</f>
        <v>lokale coöperatie</v>
      </c>
      <c r="L839" t="str">
        <f>EC_projects_original!L839</f>
        <v>Opgewekt Rijssen</v>
      </c>
      <c r="M839">
        <f>EC_projects_original!P839</f>
        <v>132</v>
      </c>
      <c r="N839">
        <f>EC_projects_original!R839</f>
        <v>1</v>
      </c>
    </row>
    <row r="840" spans="1:14" x14ac:dyDescent="0.25">
      <c r="A840" t="str">
        <f>EC_projects_original!A840</f>
        <v>Overijssel</v>
      </c>
      <c r="B840" t="str">
        <f>EC_projects_original!B840</f>
        <v>Twente</v>
      </c>
      <c r="C840" t="str">
        <f>EC_projects_original!C840</f>
        <v>Rijssen-Holten</v>
      </c>
      <c r="D840" t="str" cm="1">
        <f t="array" ref="D840">_xlfn.IFNA(INDEX(municipalities!B:B, MATCH(EC_projects!C840,municipalities!C:C,0),0),"unknown")</f>
        <v>GM1742</v>
      </c>
      <c r="E840" t="str">
        <f>EC_projects_original!D840</f>
        <v>Zuna</v>
      </c>
      <c r="F840" t="str">
        <f>EC_projects_original!E840</f>
        <v>OpgewektRijssen/ zonnedak Ten Hove 1 Kalfsvlees Zuna)</v>
      </c>
      <c r="G840" t="str">
        <f>EC_projects_original!G840</f>
        <v>realized</v>
      </c>
      <c r="H840">
        <f>EC_projects_original!H840</f>
        <v>2023</v>
      </c>
      <c r="I840" t="str">
        <f>EC_projects_original!I840</f>
        <v>PV</v>
      </c>
      <c r="J840" t="str">
        <f>EC_projects_original!J840</f>
        <v>rooftop</v>
      </c>
      <c r="K840" t="str">
        <f>EC_projects_original!K840</f>
        <v>lokale coöperatie</v>
      </c>
      <c r="L840" t="str">
        <f>EC_projects_original!L840</f>
        <v>Opgewekt Rijssen</v>
      </c>
      <c r="M840">
        <f>EC_projects_original!P840</f>
        <v>91.64</v>
      </c>
      <c r="N840">
        <f>EC_projects_original!R840</f>
        <v>1</v>
      </c>
    </row>
    <row r="841" spans="1:14" x14ac:dyDescent="0.25">
      <c r="A841" t="str">
        <f>EC_projects_original!A841</f>
        <v>Overijssel</v>
      </c>
      <c r="B841" t="str">
        <f>EC_projects_original!B841</f>
        <v>Twente</v>
      </c>
      <c r="C841" t="str">
        <f>EC_projects_original!C841</f>
        <v>Rijssen-Holten</v>
      </c>
      <c r="D841" t="str" cm="1">
        <f t="array" ref="D841">_xlfn.IFNA(INDEX(municipalities!B:B, MATCH(EC_projects!C841,municipalities!C:C,0),0),"unknown")</f>
        <v>GM1742</v>
      </c>
      <c r="E841" t="str">
        <f>EC_projects_original!D841</f>
        <v>Zuna</v>
      </c>
      <c r="F841" t="str">
        <f>EC_projects_original!E841</f>
        <v>OpgewektRijssen/ zonnedak Ten Hove 2 (Kalfsvlees Zuna)</v>
      </c>
      <c r="G841" t="str">
        <f>EC_projects_original!G841</f>
        <v>realized</v>
      </c>
      <c r="H841">
        <f>EC_projects_original!H841</f>
        <v>2023</v>
      </c>
      <c r="I841" t="str">
        <f>EC_projects_original!I841</f>
        <v>PV</v>
      </c>
      <c r="J841" t="str">
        <f>EC_projects_original!J841</f>
        <v>rooftop</v>
      </c>
      <c r="K841" t="str">
        <f>EC_projects_original!K841</f>
        <v>lokale coöperatie</v>
      </c>
      <c r="L841" t="str">
        <f>EC_projects_original!L841</f>
        <v>Opgewekt Rijssen</v>
      </c>
      <c r="M841">
        <f>EC_projects_original!P841</f>
        <v>103.88500000000001</v>
      </c>
      <c r="N841">
        <f>EC_projects_original!R841</f>
        <v>1</v>
      </c>
    </row>
    <row r="842" spans="1:14" x14ac:dyDescent="0.25">
      <c r="A842" t="str">
        <f>EC_projects_original!A842</f>
        <v>Overijssel</v>
      </c>
      <c r="B842" t="str">
        <f>EC_projects_original!B842</f>
        <v>Twente</v>
      </c>
      <c r="C842" t="str">
        <f>EC_projects_original!C842</f>
        <v>Rijssen-Holten</v>
      </c>
      <c r="D842" t="str" cm="1">
        <f t="array" ref="D842">_xlfn.IFNA(INDEX(municipalities!B:B, MATCH(EC_projects!C842,municipalities!C:C,0),0),"unknown")</f>
        <v>GM1742</v>
      </c>
      <c r="E842" t="str">
        <f>EC_projects_original!D842</f>
        <v>Rijssen</v>
      </c>
      <c r="F842" t="str">
        <f>EC_projects_original!E842</f>
        <v>OpgewektRijssen/ zonnedak Troost Nijverdalseweg</v>
      </c>
      <c r="G842" t="str">
        <f>EC_projects_original!G842</f>
        <v>realized</v>
      </c>
      <c r="H842">
        <f>EC_projects_original!H842</f>
        <v>2023</v>
      </c>
      <c r="I842" t="str">
        <f>EC_projects_original!I842</f>
        <v>PV</v>
      </c>
      <c r="J842" t="str">
        <f>EC_projects_original!J842</f>
        <v>rooftop</v>
      </c>
      <c r="K842" t="str">
        <f>EC_projects_original!K842</f>
        <v>lokale coöperatie</v>
      </c>
      <c r="L842" t="str">
        <f>EC_projects_original!L842</f>
        <v>Opgewekt Rijssen</v>
      </c>
      <c r="M842">
        <f>EC_projects_original!P842</f>
        <v>77.385000000000005</v>
      </c>
      <c r="N842">
        <f>EC_projects_original!R842</f>
        <v>1</v>
      </c>
    </row>
    <row r="843" spans="1:14" x14ac:dyDescent="0.25">
      <c r="A843" t="str">
        <f>EC_projects_original!A843</f>
        <v>Overijssel</v>
      </c>
      <c r="B843" t="str">
        <f>EC_projects_original!B843</f>
        <v>Twente</v>
      </c>
      <c r="C843" t="str">
        <f>EC_projects_original!C843</f>
        <v>Rijssen-Holten</v>
      </c>
      <c r="D843" t="str" cm="1">
        <f t="array" ref="D843">_xlfn.IFNA(INDEX(municipalities!B:B, MATCH(EC_projects!C843,municipalities!C:C,0),0),"unknown")</f>
        <v>GM1742</v>
      </c>
      <c r="E843">
        <f>EC_projects_original!D843</f>
        <v>0</v>
      </c>
      <c r="F843" t="str">
        <f>EC_projects_original!E843</f>
        <v xml:space="preserve">OpgewektRijssen/ zonnedak Voortman Staal </v>
      </c>
      <c r="G843" t="str">
        <f>EC_projects_original!G843</f>
        <v>realized</v>
      </c>
      <c r="H843">
        <f>EC_projects_original!H843</f>
        <v>2019</v>
      </c>
      <c r="I843" t="str">
        <f>EC_projects_original!I843</f>
        <v>PV</v>
      </c>
      <c r="J843" t="str">
        <f>EC_projects_original!J843</f>
        <v>rooftop</v>
      </c>
      <c r="K843" t="str">
        <f>EC_projects_original!K843</f>
        <v>lokale coöperatie</v>
      </c>
      <c r="L843" t="str">
        <f>EC_projects_original!L843</f>
        <v>Opgewekt Rijssen</v>
      </c>
      <c r="M843">
        <f>EC_projects_original!P843</f>
        <v>861</v>
      </c>
      <c r="N843">
        <f>EC_projects_original!R843</f>
        <v>1</v>
      </c>
    </row>
    <row r="844" spans="1:14" x14ac:dyDescent="0.25">
      <c r="A844" t="str">
        <f>EC_projects_original!A844</f>
        <v>Overijssel</v>
      </c>
      <c r="B844" t="str">
        <f>EC_projects_original!B844</f>
        <v>Twente</v>
      </c>
      <c r="C844" t="str">
        <f>EC_projects_original!C844</f>
        <v>Rijssen-Holten</v>
      </c>
      <c r="D844" t="str" cm="1">
        <f t="array" ref="D844">_xlfn.IFNA(INDEX(municipalities!B:B, MATCH(EC_projects!C844,municipalities!C:C,0),0),"unknown")</f>
        <v>GM1742</v>
      </c>
      <c r="E844" t="str">
        <f>EC_projects_original!D844</f>
        <v>Holten</v>
      </c>
      <c r="F844" t="str">
        <f>EC_projects_original!E844</f>
        <v>ZonnepanelenDelen/ zonnedak Wijlhuizen</v>
      </c>
      <c r="G844" t="str">
        <f>EC_projects_original!G844</f>
        <v>realized</v>
      </c>
      <c r="H844">
        <f>EC_projects_original!H844</f>
        <v>2019</v>
      </c>
      <c r="I844" t="str">
        <f>EC_projects_original!I844</f>
        <v>PV</v>
      </c>
      <c r="J844" t="str">
        <f>EC_projects_original!J844</f>
        <v>rooftop</v>
      </c>
      <c r="K844" t="str">
        <f>EC_projects_original!K844</f>
        <v>participatie/ crowdfunding</v>
      </c>
      <c r="L844" t="str">
        <f>EC_projects_original!L844</f>
        <v>crowdfunding</v>
      </c>
      <c r="M844">
        <f>EC_projects_original!P844</f>
        <v>355</v>
      </c>
      <c r="N844">
        <f>EC_projects_original!R844</f>
        <v>0</v>
      </c>
    </row>
    <row r="845" spans="1:14" x14ac:dyDescent="0.25">
      <c r="A845" t="str">
        <f>EC_projects_original!A845</f>
        <v>Overijssel</v>
      </c>
      <c r="B845" t="str">
        <f>EC_projects_original!B845</f>
        <v>West-Overijssel</v>
      </c>
      <c r="C845" t="str">
        <f>EC_projects_original!C845</f>
        <v>Staphorst</v>
      </c>
      <c r="D845" t="str" cm="1">
        <f t="array" ref="D845">_xlfn.IFNA(INDEX(municipalities!B:B, MATCH(EC_projects!C845,municipalities!C:C,0),0),"unknown")</f>
        <v>GM0180</v>
      </c>
      <c r="E845" t="str">
        <f>EC_projects_original!D845</f>
        <v>Ijhorst</v>
      </c>
      <c r="F845" t="str">
        <f>EC_projects_original!E845</f>
        <v>ECIJhorst/  Panelen op andermans dak 1</v>
      </c>
      <c r="G845" t="str">
        <f>EC_projects_original!G845</f>
        <v>realized</v>
      </c>
      <c r="H845">
        <f>EC_projects_original!H845</f>
        <v>2020</v>
      </c>
      <c r="I845" t="str">
        <f>EC_projects_original!I845</f>
        <v>PV</v>
      </c>
      <c r="J845" t="str">
        <f>EC_projects_original!J845</f>
        <v>rooftop</v>
      </c>
      <c r="K845" t="str">
        <f>EC_projects_original!K845</f>
        <v>lokale coöperatie</v>
      </c>
      <c r="L845" t="str">
        <f>EC_projects_original!L845</f>
        <v>EC Ijhorst</v>
      </c>
      <c r="M845">
        <f>EC_projects_original!P845</f>
        <v>61.600000000000009</v>
      </c>
      <c r="N845">
        <f>EC_projects_original!R845</f>
        <v>1</v>
      </c>
    </row>
    <row r="846" spans="1:14" x14ac:dyDescent="0.25">
      <c r="A846" t="str">
        <f>EC_projects_original!A846</f>
        <v>Overijssel</v>
      </c>
      <c r="B846" t="str">
        <f>EC_projects_original!B846</f>
        <v>West-Overijssel</v>
      </c>
      <c r="C846" t="str">
        <f>EC_projects_original!C846</f>
        <v>Staphorst</v>
      </c>
      <c r="D846" t="str" cm="1">
        <f t="array" ref="D846">_xlfn.IFNA(INDEX(municipalities!B:B, MATCH(EC_projects!C846,municipalities!C:C,0),0),"unknown")</f>
        <v>GM0180</v>
      </c>
      <c r="E846" t="str">
        <f>EC_projects_original!D846</f>
        <v>Ijhorst</v>
      </c>
      <c r="F846" t="str">
        <f>EC_projects_original!E846</f>
        <v xml:space="preserve">ECIJhorst/  Panelen op andermans dak 2 Heerenweg </v>
      </c>
      <c r="G846" t="str">
        <f>EC_projects_original!G846</f>
        <v>realized</v>
      </c>
      <c r="H846">
        <f>EC_projects_original!H846</f>
        <v>2022</v>
      </c>
      <c r="I846" t="str">
        <f>EC_projects_original!I846</f>
        <v>PV</v>
      </c>
      <c r="J846" t="str">
        <f>EC_projects_original!J846</f>
        <v>rooftop</v>
      </c>
      <c r="K846" t="str">
        <f>EC_projects_original!K846</f>
        <v>lokale coöperatie</v>
      </c>
      <c r="L846" t="str">
        <f>EC_projects_original!L846</f>
        <v>EC Ijhorst</v>
      </c>
      <c r="M846">
        <f>EC_projects_original!P846</f>
        <v>54</v>
      </c>
      <c r="N846">
        <f>EC_projects_original!R846</f>
        <v>1</v>
      </c>
    </row>
    <row r="847" spans="1:14" x14ac:dyDescent="0.25">
      <c r="A847" t="str">
        <f>EC_projects_original!A847</f>
        <v>Overijssel</v>
      </c>
      <c r="B847" t="str">
        <f>EC_projects_original!B847</f>
        <v>West-Overijssel</v>
      </c>
      <c r="C847" t="str">
        <f>EC_projects_original!C847</f>
        <v>Staphorst</v>
      </c>
      <c r="D847" t="str" cm="1">
        <f t="array" ref="D847">_xlfn.IFNA(INDEX(municipalities!B:B, MATCH(EC_projects!C847,municipalities!C:C,0),0),"unknown")</f>
        <v>GM0180</v>
      </c>
      <c r="E847" t="str">
        <f>EC_projects_original!D847</f>
        <v>Rouveen</v>
      </c>
      <c r="F847" t="str">
        <f>EC_projects_original!E847</f>
        <v>EnergiekZwartewaterland/ zonnedak 1 PCR Zwartewaterkloosterweg</v>
      </c>
      <c r="G847" t="str">
        <f>EC_projects_original!G847</f>
        <v>realized</v>
      </c>
      <c r="H847">
        <f>EC_projects_original!H847</f>
        <v>2019</v>
      </c>
      <c r="I847" t="str">
        <f>EC_projects_original!I847</f>
        <v>PV</v>
      </c>
      <c r="J847" t="str">
        <f>EC_projects_original!J847</f>
        <v>rooftop</v>
      </c>
      <c r="K847" t="str">
        <f>EC_projects_original!K847</f>
        <v>lokale coöperatie</v>
      </c>
      <c r="L847" t="str">
        <f>EC_projects_original!L847</f>
        <v>Energiek Zwartewaterland</v>
      </c>
      <c r="M847">
        <f>EC_projects_original!P847</f>
        <v>45.599999999999994</v>
      </c>
      <c r="N847">
        <f>EC_projects_original!R847</f>
        <v>1</v>
      </c>
    </row>
    <row r="848" spans="1:14" x14ac:dyDescent="0.25">
      <c r="A848" t="str">
        <f>EC_projects_original!A848</f>
        <v>Overijssel</v>
      </c>
      <c r="B848" t="str">
        <f>EC_projects_original!B848</f>
        <v>West-Overijssel</v>
      </c>
      <c r="C848" t="str">
        <f>EC_projects_original!C848</f>
        <v>Steenwijkerland</v>
      </c>
      <c r="D848" t="str" cm="1">
        <f t="array" ref="D848">_xlfn.IFNA(INDEX(municipalities!B:B, MATCH(EC_projects!C848,municipalities!C:C,0),0),"unknown")</f>
        <v>GM1708</v>
      </c>
      <c r="E848" t="str">
        <f>EC_projects_original!D848</f>
        <v>Belt-Schutsloot</v>
      </c>
      <c r="F848" t="str">
        <f>EC_projects_original!E848</f>
        <v>DuurzaamBeltSchutsloot/ zonnedak Rietloods Arembergerweg</v>
      </c>
      <c r="G848" t="str">
        <f>EC_projects_original!G848</f>
        <v>realized</v>
      </c>
      <c r="H848">
        <f>EC_projects_original!H848</f>
        <v>2023</v>
      </c>
      <c r="I848" t="str">
        <f>EC_projects_original!I848</f>
        <v>PV</v>
      </c>
      <c r="J848" t="str">
        <f>EC_projects_original!J848</f>
        <v>rooftop</v>
      </c>
      <c r="K848" t="str">
        <f>EC_projects_original!K848</f>
        <v>lokale coöperatie</v>
      </c>
      <c r="L848" t="str">
        <f>EC_projects_original!L848</f>
        <v>Duurzaam Belt-Schutsloot</v>
      </c>
      <c r="M848">
        <f>EC_projects_original!P848</f>
        <v>100</v>
      </c>
      <c r="N848">
        <f>EC_projects_original!R848</f>
        <v>1</v>
      </c>
    </row>
    <row r="849" spans="1:14" x14ac:dyDescent="0.25">
      <c r="A849" t="str">
        <f>EC_projects_original!A849</f>
        <v>Overijssel</v>
      </c>
      <c r="B849" t="str">
        <f>EC_projects_original!B849</f>
        <v>West-Overijssel</v>
      </c>
      <c r="C849" t="str">
        <f>EC_projects_original!C849</f>
        <v>Steenwijkerland</v>
      </c>
      <c r="D849" t="str" cm="1">
        <f t="array" ref="D849">_xlfn.IFNA(INDEX(municipalities!B:B, MATCH(EC_projects!C849,municipalities!C:C,0),0),"unknown")</f>
        <v>GM1708</v>
      </c>
      <c r="E849" t="str">
        <f>EC_projects_original!D849</f>
        <v>Steenwijk</v>
      </c>
      <c r="F849" t="str">
        <f>EC_projects_original!E849</f>
        <v>ECSteenwijk/ zonnedak Pasman Manege</v>
      </c>
      <c r="G849" t="str">
        <f>EC_projects_original!G849</f>
        <v>realized</v>
      </c>
      <c r="H849">
        <f>EC_projects_original!H849</f>
        <v>2020</v>
      </c>
      <c r="I849" t="str">
        <f>EC_projects_original!I849</f>
        <v>PV</v>
      </c>
      <c r="J849" t="str">
        <f>EC_projects_original!J849</f>
        <v>rooftop</v>
      </c>
      <c r="K849" t="str">
        <f>EC_projects_original!K849</f>
        <v>lokale coöperatie</v>
      </c>
      <c r="L849" t="str">
        <f>EC_projects_original!L849</f>
        <v>EC Steenwijk</v>
      </c>
      <c r="M849">
        <f>EC_projects_original!P849</f>
        <v>202.00500000000002</v>
      </c>
      <c r="N849">
        <f>EC_projects_original!R849</f>
        <v>1</v>
      </c>
    </row>
    <row r="850" spans="1:14" x14ac:dyDescent="0.25">
      <c r="A850" t="str">
        <f>EC_projects_original!A850</f>
        <v>Overijssel</v>
      </c>
      <c r="B850" t="str">
        <f>EC_projects_original!B850</f>
        <v>West-Overijssel</v>
      </c>
      <c r="C850" t="str">
        <f>EC_projects_original!C850</f>
        <v>Steenwijkerland</v>
      </c>
      <c r="D850" t="str" cm="1">
        <f t="array" ref="D850">_xlfn.IFNA(INDEX(municipalities!B:B, MATCH(EC_projects!C850,municipalities!C:C,0),0),"unknown")</f>
        <v>GM1708</v>
      </c>
      <c r="E850" t="str">
        <f>EC_projects_original!D850</f>
        <v>Vollenhove</v>
      </c>
      <c r="F850" t="str">
        <f>EC_projects_original!E850</f>
        <v>Voorst tot Wieden/ zonnedak De Hagen</v>
      </c>
      <c r="G850" t="str">
        <f>EC_projects_original!G850</f>
        <v>realized</v>
      </c>
      <c r="H850">
        <f>EC_projects_original!H850</f>
        <v>2020</v>
      </c>
      <c r="I850" t="str">
        <f>EC_projects_original!I850</f>
        <v>PV</v>
      </c>
      <c r="J850" t="str">
        <f>EC_projects_original!J850</f>
        <v>rooftop</v>
      </c>
      <c r="K850" t="str">
        <f>EC_projects_original!K850</f>
        <v>lokale coöperatie</v>
      </c>
      <c r="L850" t="str">
        <f>EC_projects_original!L850</f>
        <v>Energiecoöperatie Voorst tot Wieden</v>
      </c>
      <c r="M850">
        <f>EC_projects_original!P850</f>
        <v>75.040000000000006</v>
      </c>
      <c r="N850">
        <f>EC_projects_original!R850</f>
        <v>1</v>
      </c>
    </row>
    <row r="851" spans="1:14" x14ac:dyDescent="0.25">
      <c r="A851" t="str">
        <f>EC_projects_original!A851</f>
        <v>Overijssel</v>
      </c>
      <c r="B851" t="str">
        <f>EC_projects_original!B851</f>
        <v>West-Overijssel</v>
      </c>
      <c r="C851" t="str">
        <f>EC_projects_original!C851</f>
        <v>Steenwijkerland</v>
      </c>
      <c r="D851" t="str" cm="1">
        <f t="array" ref="D851">_xlfn.IFNA(INDEX(municipalities!B:B, MATCH(EC_projects!C851,municipalities!C:C,0),0),"unknown")</f>
        <v>GM1708</v>
      </c>
      <c r="E851" t="str">
        <f>EC_projects_original!D851</f>
        <v>Giethoorn</v>
      </c>
      <c r="F851" t="str">
        <f>EC_projects_original!E851</f>
        <v>WiedenWeerribben/ zonnedak 1 Kanaaldijk 9 Helmer</v>
      </c>
      <c r="G851" t="str">
        <f>EC_projects_original!G851</f>
        <v>realized</v>
      </c>
      <c r="H851">
        <f>EC_projects_original!H851</f>
        <v>2018</v>
      </c>
      <c r="I851" t="str">
        <f>EC_projects_original!I851</f>
        <v>PV</v>
      </c>
      <c r="J851" t="str">
        <f>EC_projects_original!J851</f>
        <v>rooftop</v>
      </c>
      <c r="K851" t="str">
        <f>EC_projects_original!K851</f>
        <v>lokale coöperatie</v>
      </c>
      <c r="L851" t="str">
        <f>EC_projects_original!L851</f>
        <v>EC Wieden Weeribben</v>
      </c>
      <c r="M851">
        <f>EC_projects_original!P851</f>
        <v>120</v>
      </c>
      <c r="N851">
        <f>EC_projects_original!R851</f>
        <v>1</v>
      </c>
    </row>
    <row r="852" spans="1:14" x14ac:dyDescent="0.25">
      <c r="A852" t="str">
        <f>EC_projects_original!A852</f>
        <v>Overijssel</v>
      </c>
      <c r="B852" t="str">
        <f>EC_projects_original!B852</f>
        <v>West-Overijssel</v>
      </c>
      <c r="C852" t="str">
        <f>EC_projects_original!C852</f>
        <v>Steenwijkerland</v>
      </c>
      <c r="D852" t="str" cm="1">
        <f t="array" ref="D852">_xlfn.IFNA(INDEX(municipalities!B:B, MATCH(EC_projects!C852,municipalities!C:C,0),0),"unknown")</f>
        <v>GM1708</v>
      </c>
      <c r="E852" t="str">
        <f>EC_projects_original!D852</f>
        <v>Giethoorn</v>
      </c>
      <c r="F852" t="str">
        <f>EC_projects_original!E852</f>
        <v>WiedenWeerribben/ zonnedak 2 Kapelweg Knol</v>
      </c>
      <c r="G852" t="str">
        <f>EC_projects_original!G852</f>
        <v>realized</v>
      </c>
      <c r="H852">
        <f>EC_projects_original!H852</f>
        <v>2018</v>
      </c>
      <c r="I852" t="str">
        <f>EC_projects_original!I852</f>
        <v>PV</v>
      </c>
      <c r="J852" t="str">
        <f>EC_projects_original!J852</f>
        <v>rooftop</v>
      </c>
      <c r="K852" t="str">
        <f>EC_projects_original!K852</f>
        <v>lokale coöperatie</v>
      </c>
      <c r="L852" t="str">
        <f>EC_projects_original!L852</f>
        <v>EC Wieden Weeribben</v>
      </c>
      <c r="M852">
        <f>EC_projects_original!P852</f>
        <v>64.8</v>
      </c>
      <c r="N852">
        <f>EC_projects_original!R852</f>
        <v>1</v>
      </c>
    </row>
    <row r="853" spans="1:14" x14ac:dyDescent="0.25">
      <c r="A853" t="str">
        <f>EC_projects_original!A853</f>
        <v>Overijssel</v>
      </c>
      <c r="B853" t="str">
        <f>EC_projects_original!B853</f>
        <v>West-Overijssel</v>
      </c>
      <c r="C853" t="str">
        <f>EC_projects_original!C853</f>
        <v>Steenwijkerland</v>
      </c>
      <c r="D853" t="str" cm="1">
        <f t="array" ref="D853">_xlfn.IFNA(INDEX(municipalities!B:B, MATCH(EC_projects!C853,municipalities!C:C,0),0),"unknown")</f>
        <v>GM1708</v>
      </c>
      <c r="E853" t="str">
        <f>EC_projects_original!D853</f>
        <v>Giethoorn</v>
      </c>
      <c r="F853" t="str">
        <f>EC_projects_original!E853</f>
        <v>WiedenWeerribben/ zonnedak 3 Kanaaldijk Hensberger</v>
      </c>
      <c r="G853" t="str">
        <f>EC_projects_original!G853</f>
        <v>realized</v>
      </c>
      <c r="H853">
        <f>EC_projects_original!H853</f>
        <v>2019</v>
      </c>
      <c r="I853" t="str">
        <f>EC_projects_original!I853</f>
        <v>PV</v>
      </c>
      <c r="J853" t="str">
        <f>EC_projects_original!J853</f>
        <v>rooftop</v>
      </c>
      <c r="K853" t="str">
        <f>EC_projects_original!K853</f>
        <v>lokale coöperatie</v>
      </c>
      <c r="L853" t="str">
        <f>EC_projects_original!L853</f>
        <v>EC Wieden Weeribben</v>
      </c>
      <c r="M853">
        <f>EC_projects_original!P853</f>
        <v>108.9</v>
      </c>
      <c r="N853">
        <f>EC_projects_original!R853</f>
        <v>1</v>
      </c>
    </row>
    <row r="854" spans="1:14" x14ac:dyDescent="0.25">
      <c r="A854" t="str">
        <f>EC_projects_original!A854</f>
        <v>Overijssel</v>
      </c>
      <c r="B854" t="str">
        <f>EC_projects_original!B854</f>
        <v>West-Overijssel</v>
      </c>
      <c r="C854" t="str">
        <f>EC_projects_original!C854</f>
        <v>Steenwijkerland</v>
      </c>
      <c r="D854" t="str" cm="1">
        <f t="array" ref="D854">_xlfn.IFNA(INDEX(municipalities!B:B, MATCH(EC_projects!C854,municipalities!C:C,0),0),"unknown")</f>
        <v>GM1708</v>
      </c>
      <c r="E854" t="str">
        <f>EC_projects_original!D854</f>
        <v>Giethoorn</v>
      </c>
      <c r="F854" t="str">
        <f>EC_projects_original!E854</f>
        <v>WiedenWeerribben/ zonnedak 4  Kulturhus Giethoorn</v>
      </c>
      <c r="G854" t="str">
        <f>EC_projects_original!G854</f>
        <v>realized</v>
      </c>
      <c r="H854">
        <f>EC_projects_original!H854</f>
        <v>2022</v>
      </c>
      <c r="I854" t="str">
        <f>EC_projects_original!I854</f>
        <v>PV</v>
      </c>
      <c r="J854" t="str">
        <f>EC_projects_original!J854</f>
        <v>rooftop</v>
      </c>
      <c r="K854" t="str">
        <f>EC_projects_original!K854</f>
        <v>lokale coöperatie</v>
      </c>
      <c r="L854" t="str">
        <f>EC_projects_original!L854</f>
        <v>EC Wieden Weeribben</v>
      </c>
      <c r="M854">
        <f>EC_projects_original!P854</f>
        <v>66.599999999999994</v>
      </c>
      <c r="N854">
        <f>EC_projects_original!R854</f>
        <v>1</v>
      </c>
    </row>
    <row r="855" spans="1:14" x14ac:dyDescent="0.25">
      <c r="A855" t="str">
        <f>EC_projects_original!A855</f>
        <v>Overijssel</v>
      </c>
      <c r="B855" t="str">
        <f>EC_projects_original!B855</f>
        <v>Twente</v>
      </c>
      <c r="C855" t="str">
        <f>EC_projects_original!C855</f>
        <v>Tubbergen</v>
      </c>
      <c r="D855" t="str" cm="1">
        <f t="array" ref="D855">_xlfn.IFNA(INDEX(municipalities!B:B, MATCH(EC_projects!C855,municipalities!C:C,0),0),"unknown")</f>
        <v>GM0183</v>
      </c>
      <c r="E855" t="str">
        <f>EC_projects_original!D855</f>
        <v>Aalbergen</v>
      </c>
      <c r="F855" t="str">
        <f>EC_projects_original!E855</f>
        <v>Essenkracht/ zonnedak MFA Aalbergen (Bous Mös)</v>
      </c>
      <c r="G855" t="str">
        <f>EC_projects_original!G855</f>
        <v>realized</v>
      </c>
      <c r="H855">
        <f>EC_projects_original!H855</f>
        <v>2023</v>
      </c>
      <c r="I855" t="str">
        <f>EC_projects_original!I855</f>
        <v>PV</v>
      </c>
      <c r="J855" t="str">
        <f>EC_projects_original!J855</f>
        <v>rooftop</v>
      </c>
      <c r="K855" t="str">
        <f>EC_projects_original!K855</f>
        <v>lokale coöperatie</v>
      </c>
      <c r="L855" t="str">
        <f>EC_projects_original!L855</f>
        <v>Essenkracht</v>
      </c>
      <c r="M855">
        <f>EC_projects_original!P855</f>
        <v>78</v>
      </c>
      <c r="N855">
        <f>EC_projects_original!R855</f>
        <v>1</v>
      </c>
    </row>
    <row r="856" spans="1:14" x14ac:dyDescent="0.25">
      <c r="A856" t="str">
        <f>EC_projects_original!A856</f>
        <v>Overijssel</v>
      </c>
      <c r="B856" t="str">
        <f>EC_projects_original!B856</f>
        <v>Twente</v>
      </c>
      <c r="C856" t="str">
        <f>EC_projects_original!C856</f>
        <v>Tubbergen</v>
      </c>
      <c r="D856" t="str" cm="1">
        <f t="array" ref="D856">_xlfn.IFNA(INDEX(municipalities!B:B, MATCH(EC_projects!C856,municipalities!C:C,0),0),"unknown")</f>
        <v>GM0183</v>
      </c>
      <c r="E856" t="str">
        <f>EC_projects_original!D856</f>
        <v>Langeveen</v>
      </c>
      <c r="F856" t="str">
        <f>EC_projects_original!E856</f>
        <v>Essenkracht/ zonnedak Ter Braak</v>
      </c>
      <c r="G856" t="str">
        <f>EC_projects_original!G856</f>
        <v>realized</v>
      </c>
      <c r="H856">
        <f>EC_projects_original!H856</f>
        <v>2020</v>
      </c>
      <c r="I856" t="str">
        <f>EC_projects_original!I856</f>
        <v>PV</v>
      </c>
      <c r="J856" t="str">
        <f>EC_projects_original!J856</f>
        <v>rooftop</v>
      </c>
      <c r="K856" t="str">
        <f>EC_projects_original!K856</f>
        <v>lokale coöperatie</v>
      </c>
      <c r="L856" t="str">
        <f>EC_projects_original!L856</f>
        <v>Essenkracht</v>
      </c>
      <c r="M856">
        <f>EC_projects_original!P856</f>
        <v>123.42</v>
      </c>
      <c r="N856">
        <f>EC_projects_original!R856</f>
        <v>1</v>
      </c>
    </row>
    <row r="857" spans="1:14" x14ac:dyDescent="0.25">
      <c r="A857" t="str">
        <f>EC_projects_original!A857</f>
        <v>Overijssel</v>
      </c>
      <c r="B857" t="str">
        <f>EC_projects_original!B857</f>
        <v>West-Overijssel</v>
      </c>
      <c r="C857" t="str">
        <f>EC_projects_original!C857</f>
        <v>Zwartewaterland</v>
      </c>
      <c r="D857" t="str" cm="1">
        <f t="array" ref="D857">_xlfn.IFNA(INDEX(municipalities!B:B, MATCH(EC_projects!C857,municipalities!C:C,0),0),"unknown")</f>
        <v>GM1896</v>
      </c>
      <c r="E857">
        <f>EC_projects_original!D857</f>
        <v>0</v>
      </c>
      <c r="F857" t="str">
        <f>EC_projects_original!E857</f>
        <v>EnergiekZwartewaterland/ zonnedak 2 Velde 10 (PCR)</v>
      </c>
      <c r="G857" t="str">
        <f>EC_projects_original!G857</f>
        <v>realized</v>
      </c>
      <c r="H857">
        <f>EC_projects_original!H857</f>
        <v>2021</v>
      </c>
      <c r="I857" t="str">
        <f>EC_projects_original!I857</f>
        <v>PV</v>
      </c>
      <c r="J857" t="str">
        <f>EC_projects_original!J857</f>
        <v>rooftop</v>
      </c>
      <c r="K857" t="str">
        <f>EC_projects_original!K857</f>
        <v>lokale coöperatie</v>
      </c>
      <c r="L857" t="str">
        <f>EC_projects_original!L857</f>
        <v>Energiek Zwartewaterland</v>
      </c>
      <c r="M857">
        <f>EC_projects_original!P857</f>
        <v>57.599999999999994</v>
      </c>
      <c r="N857">
        <f>EC_projects_original!R857</f>
        <v>1</v>
      </c>
    </row>
    <row r="858" spans="1:14" x14ac:dyDescent="0.25">
      <c r="A858" t="str">
        <f>EC_projects_original!A858</f>
        <v>Overijssel</v>
      </c>
      <c r="B858" t="str">
        <f>EC_projects_original!B858</f>
        <v>West-Overijssel</v>
      </c>
      <c r="C858" t="str">
        <f>EC_projects_original!C858</f>
        <v>Zwartewaterland</v>
      </c>
      <c r="D858" t="str" cm="1">
        <f t="array" ref="D858">_xlfn.IFNA(INDEX(municipalities!B:B, MATCH(EC_projects!C858,municipalities!C:C,0),0),"unknown")</f>
        <v>GM1896</v>
      </c>
      <c r="E858" t="str">
        <f>EC_projects_original!D858</f>
        <v>Genemuiden</v>
      </c>
      <c r="F858" t="str">
        <f>EC_projects_original!E858</f>
        <v>ZonnepanelenDelen/  Zonnedak Visscher Carvelle</v>
      </c>
      <c r="G858" t="str">
        <f>EC_projects_original!G858</f>
        <v>realized</v>
      </c>
      <c r="H858">
        <f>EC_projects_original!H858</f>
        <v>2017</v>
      </c>
      <c r="I858" t="str">
        <f>EC_projects_original!I858</f>
        <v>PV</v>
      </c>
      <c r="J858" t="str">
        <f>EC_projects_original!J858</f>
        <v>rooftop</v>
      </c>
      <c r="K858" t="str">
        <f>EC_projects_original!K858</f>
        <v>participatie/ crowdfunding</v>
      </c>
      <c r="L858" t="str">
        <f>EC_projects_original!L858</f>
        <v>crowdfunding</v>
      </c>
      <c r="M858">
        <f>EC_projects_original!P858</f>
        <v>621.16000000000008</v>
      </c>
      <c r="N858">
        <f>EC_projects_original!R858</f>
        <v>0</v>
      </c>
    </row>
    <row r="859" spans="1:14" x14ac:dyDescent="0.25">
      <c r="A859" t="str">
        <f>EC_projects_original!A859</f>
        <v>Overijssel</v>
      </c>
      <c r="B859" t="str">
        <f>EC_projects_original!B859</f>
        <v>West-Overijssel</v>
      </c>
      <c r="C859" t="str">
        <f>EC_projects_original!C859</f>
        <v>Zwolle</v>
      </c>
      <c r="D859" t="str" cm="1">
        <f t="array" ref="D859">_xlfn.IFNA(INDEX(municipalities!B:B, MATCH(EC_projects!C859,municipalities!C:C,0),0),"unknown")</f>
        <v>GM0193</v>
      </c>
      <c r="E859">
        <f>EC_projects_original!D859</f>
        <v>0</v>
      </c>
      <c r="F859" t="str">
        <f>EC_projects_original!E859</f>
        <v>AllerZonst/ zonnedak Domusica</v>
      </c>
      <c r="G859" t="str">
        <f>EC_projects_original!G859</f>
        <v>realized</v>
      </c>
      <c r="H859">
        <f>EC_projects_original!H859</f>
        <v>2023</v>
      </c>
      <c r="I859" t="str">
        <f>EC_projects_original!I859</f>
        <v>PV</v>
      </c>
      <c r="J859" t="str">
        <f>EC_projects_original!J859</f>
        <v>rooftop</v>
      </c>
      <c r="K859" t="str">
        <f>EC_projects_original!K859</f>
        <v>lokale coöperatie</v>
      </c>
      <c r="L859" t="str">
        <f>EC_projects_original!L859</f>
        <v>Coöperatie AllerZonst</v>
      </c>
      <c r="M859">
        <f>EC_projects_original!P859</f>
        <v>54</v>
      </c>
      <c r="N859">
        <f>EC_projects_original!R859</f>
        <v>1</v>
      </c>
    </row>
    <row r="860" spans="1:14" x14ac:dyDescent="0.25">
      <c r="A860" t="str">
        <f>EC_projects_original!A860</f>
        <v>Overijssel</v>
      </c>
      <c r="B860" t="str">
        <f>EC_projects_original!B860</f>
        <v>West-Overijssel</v>
      </c>
      <c r="C860" t="str">
        <f>EC_projects_original!C860</f>
        <v>Zwolle</v>
      </c>
      <c r="D860" t="str" cm="1">
        <f t="array" ref="D860">_xlfn.IFNA(INDEX(municipalities!B:B, MATCH(EC_projects!C860,municipalities!C:C,0),0),"unknown")</f>
        <v>GM0193</v>
      </c>
      <c r="E860">
        <f>EC_projects_original!D860</f>
        <v>0</v>
      </c>
      <c r="F860" t="str">
        <f>EC_projects_original!E860</f>
        <v>Zonnebuur/ zonnedaken woningcorporatie (meerdere locaties) - 2022</v>
      </c>
      <c r="G860" t="str">
        <f>EC_projects_original!G860</f>
        <v>realized</v>
      </c>
      <c r="H860">
        <f>EC_projects_original!H860</f>
        <v>2022</v>
      </c>
      <c r="I860" t="str">
        <f>EC_projects_original!I860</f>
        <v>PV</v>
      </c>
      <c r="J860" t="str">
        <f>EC_projects_original!J860</f>
        <v>rooftop</v>
      </c>
      <c r="K860" t="str">
        <f>EC_projects_original!K860</f>
        <v>woco-coöperatie</v>
      </c>
      <c r="L860" t="str">
        <f>EC_projects_original!L860</f>
        <v>Zonnebuur</v>
      </c>
      <c r="M860">
        <f>EC_projects_original!P860</f>
        <v>273</v>
      </c>
      <c r="N860">
        <f>EC_projects_original!R860</f>
        <v>1</v>
      </c>
    </row>
    <row r="861" spans="1:14" x14ac:dyDescent="0.25">
      <c r="A861" t="str">
        <f>EC_projects_original!A861</f>
        <v>Overijssel</v>
      </c>
      <c r="B861" t="str">
        <f>EC_projects_original!B861</f>
        <v>West-Overijssel</v>
      </c>
      <c r="C861" t="str">
        <f>EC_projects_original!C861</f>
        <v>Zwolle</v>
      </c>
      <c r="D861" t="str" cm="1">
        <f t="array" ref="D861">_xlfn.IFNA(INDEX(municipalities!B:B, MATCH(EC_projects!C861,municipalities!C:C,0),0),"unknown")</f>
        <v>GM0193</v>
      </c>
      <c r="E861">
        <f>EC_projects_original!D861</f>
        <v>0</v>
      </c>
      <c r="F861" t="str">
        <f>EC_projects_original!E861</f>
        <v>Zonnebuur/ zonnedaken woningcorporatie (meerdere locaties) - 2023</v>
      </c>
      <c r="G861" t="str">
        <f>EC_projects_original!G861</f>
        <v>realized</v>
      </c>
      <c r="H861">
        <f>EC_projects_original!H861</f>
        <v>2023</v>
      </c>
      <c r="I861" t="str">
        <f>EC_projects_original!I861</f>
        <v>PV</v>
      </c>
      <c r="J861" t="str">
        <f>EC_projects_original!J861</f>
        <v>rooftop</v>
      </c>
      <c r="K861" t="str">
        <f>EC_projects_original!K861</f>
        <v>woco-coöperatie</v>
      </c>
      <c r="L861" t="str">
        <f>EC_projects_original!L861</f>
        <v>Zonnebuur</v>
      </c>
      <c r="M861">
        <f>EC_projects_original!P861</f>
        <v>203</v>
      </c>
      <c r="N861">
        <f>EC_projects_original!R861</f>
        <v>1</v>
      </c>
    </row>
    <row r="862" spans="1:14" x14ac:dyDescent="0.25">
      <c r="A862" t="str">
        <f>EC_projects_original!A862</f>
        <v>Overijssel</v>
      </c>
      <c r="B862" t="str">
        <f>EC_projects_original!B862</f>
        <v>West-Overijssel</v>
      </c>
      <c r="C862" t="str">
        <f>EC_projects_original!C862</f>
        <v>Zwolle</v>
      </c>
      <c r="D862" t="str" cm="1">
        <f t="array" ref="D862">_xlfn.IFNA(INDEX(municipalities!B:B, MATCH(EC_projects!C862,municipalities!C:C,0),0),"unknown")</f>
        <v>GM0193</v>
      </c>
      <c r="E862">
        <f>EC_projects_original!D862</f>
        <v>0</v>
      </c>
      <c r="F862" t="str">
        <f>EC_projects_original!E862</f>
        <v>ZonnepanelenDelen/ ZonopZorg Zonnedak Molenhof</v>
      </c>
      <c r="G862" t="str">
        <f>EC_projects_original!G862</f>
        <v>realized</v>
      </c>
      <c r="H862">
        <f>EC_projects_original!H862</f>
        <v>2017</v>
      </c>
      <c r="I862" t="str">
        <f>EC_projects_original!I862</f>
        <v>PV</v>
      </c>
      <c r="J862" t="str">
        <f>EC_projects_original!J862</f>
        <v>rooftop</v>
      </c>
      <c r="K862" t="str">
        <f>EC_projects_original!K862</f>
        <v>participatie/ crowdfunding</v>
      </c>
      <c r="L862" t="str">
        <f>EC_projects_original!L862</f>
        <v>crowdfunding</v>
      </c>
      <c r="M862">
        <f>EC_projects_original!P862</f>
        <v>79.5</v>
      </c>
      <c r="N862">
        <f>EC_projects_original!R862</f>
        <v>0</v>
      </c>
    </row>
    <row r="863" spans="1:14" x14ac:dyDescent="0.25">
      <c r="A863" t="str">
        <f>EC_projects_original!A863</f>
        <v>Utrecht</v>
      </c>
      <c r="B863" t="str">
        <f>EC_projects_original!B863</f>
        <v>Regio Amersfoort</v>
      </c>
      <c r="C863" t="str">
        <f>EC_projects_original!C863</f>
        <v>Amersfoort</v>
      </c>
      <c r="D863" t="str" cm="1">
        <f t="array" ref="D863">_xlfn.IFNA(INDEX(municipalities!B:B, MATCH(EC_projects!C863,municipalities!C:C,0),0),"unknown")</f>
        <v>GM0307</v>
      </c>
      <c r="E863">
        <f>EC_projects_original!D863</f>
        <v>0</v>
      </c>
      <c r="F863" t="str">
        <f>EC_projects_original!E863</f>
        <v>Duurzaam Soesterkwartier/ Zon op de Kubus</v>
      </c>
      <c r="G863" t="str">
        <f>EC_projects_original!G863</f>
        <v>realized</v>
      </c>
      <c r="H863">
        <f>EC_projects_original!H863</f>
        <v>2013</v>
      </c>
      <c r="I863" t="str">
        <f>EC_projects_original!I863</f>
        <v>PV</v>
      </c>
      <c r="J863" t="str">
        <f>EC_projects_original!J863</f>
        <v>rooftop</v>
      </c>
      <c r="K863" t="str">
        <f>EC_projects_original!K863</f>
        <v>lokale coöperatie</v>
      </c>
      <c r="L863" t="str">
        <f>EC_projects_original!L863</f>
        <v>Duurzaam Soesterkwartier</v>
      </c>
      <c r="M863">
        <f>EC_projects_original!P863</f>
        <v>15.6</v>
      </c>
      <c r="N863">
        <f>EC_projects_original!R863</f>
        <v>1</v>
      </c>
    </row>
    <row r="864" spans="1:14" x14ac:dyDescent="0.25">
      <c r="A864" t="str">
        <f>EC_projects_original!A864</f>
        <v>Utrecht</v>
      </c>
      <c r="B864" t="str">
        <f>EC_projects_original!B864</f>
        <v>Regio Amersfoort</v>
      </c>
      <c r="C864" t="str">
        <f>EC_projects_original!C864</f>
        <v>Amersfoort</v>
      </c>
      <c r="D864" t="str" cm="1">
        <f t="array" ref="D864">_xlfn.IFNA(INDEX(municipalities!B:B, MATCH(EC_projects!C864,municipalities!C:C,0),0),"unknown")</f>
        <v>GM0307</v>
      </c>
      <c r="E864">
        <f>EC_projects_original!D864</f>
        <v>0</v>
      </c>
      <c r="F864" t="str">
        <f>EC_projects_original!E864</f>
        <v>Duurzaam Soesterkwartier/ Zon op School/ Basisschool 't Anker</v>
      </c>
      <c r="G864" t="str">
        <f>EC_projects_original!G864</f>
        <v>realized</v>
      </c>
      <c r="H864">
        <f>EC_projects_original!H864</f>
        <v>2016</v>
      </c>
      <c r="I864" t="str">
        <f>EC_projects_original!I864</f>
        <v>PV</v>
      </c>
      <c r="J864" t="str">
        <f>EC_projects_original!J864</f>
        <v>rooftop</v>
      </c>
      <c r="K864" t="str">
        <f>EC_projects_original!K864</f>
        <v>lokale coöperatie</v>
      </c>
      <c r="L864" t="str">
        <f>EC_projects_original!L864</f>
        <v>Duurzaam Soesterkwartier</v>
      </c>
      <c r="M864">
        <f>EC_projects_original!P864</f>
        <v>20.8</v>
      </c>
      <c r="N864">
        <f>EC_projects_original!R864</f>
        <v>1</v>
      </c>
    </row>
    <row r="865" spans="1:14" x14ac:dyDescent="0.25">
      <c r="A865" t="str">
        <f>EC_projects_original!A865</f>
        <v>Utrecht</v>
      </c>
      <c r="B865" t="str">
        <f>EC_projects_original!B865</f>
        <v>Regio Amersfoort</v>
      </c>
      <c r="C865" t="str">
        <f>EC_projects_original!C865</f>
        <v>Amersfoort</v>
      </c>
      <c r="D865" t="str" cm="1">
        <f t="array" ref="D865">_xlfn.IFNA(INDEX(municipalities!B:B, MATCH(EC_projects!C865,municipalities!C:C,0),0),"unknown")</f>
        <v>GM0307</v>
      </c>
      <c r="E865">
        <f>EC_projects_original!D865</f>
        <v>0</v>
      </c>
      <c r="F865" t="str">
        <f>EC_projects_original!E865</f>
        <v>Eemstroom/ Zonneberg Sporthal Juliana van Stolberg</v>
      </c>
      <c r="G865" t="str">
        <f>EC_projects_original!G865</f>
        <v>realized</v>
      </c>
      <c r="H865">
        <f>EC_projects_original!H865</f>
        <v>2015</v>
      </c>
      <c r="I865" t="str">
        <f>EC_projects_original!I865</f>
        <v>PV</v>
      </c>
      <c r="J865" t="str">
        <f>EC_projects_original!J865</f>
        <v>rooftop</v>
      </c>
      <c r="K865" t="str">
        <f>EC_projects_original!K865</f>
        <v>lokale coöperatie</v>
      </c>
      <c r="L865" t="str">
        <f>EC_projects_original!L865</f>
        <v xml:space="preserve">Eemstroom /Stichting Duurzaam Bergkwartier </v>
      </c>
      <c r="M865">
        <f>EC_projects_original!P865</f>
        <v>117</v>
      </c>
      <c r="N865">
        <f>EC_projects_original!R865</f>
        <v>1</v>
      </c>
    </row>
    <row r="866" spans="1:14" x14ac:dyDescent="0.25">
      <c r="A866" t="str">
        <f>EC_projects_original!A866</f>
        <v>Utrecht</v>
      </c>
      <c r="B866" t="str">
        <f>EC_projects_original!B866</f>
        <v>Regio Amersfoort</v>
      </c>
      <c r="C866" t="str">
        <f>EC_projects_original!C866</f>
        <v>Amersfoort</v>
      </c>
      <c r="D866" t="str" cm="1">
        <f t="array" ref="D866">_xlfn.IFNA(INDEX(municipalities!B:B, MATCH(EC_projects!C866,municipalities!C:C,0),0),"unknown")</f>
        <v>GM0307</v>
      </c>
      <c r="E866">
        <f>EC_projects_original!D866</f>
        <v>0</v>
      </c>
      <c r="F866" t="str">
        <f>EC_projects_original!E866</f>
        <v>Postcodestroom/ zonnedak Pon Dealer  Amersfoort</v>
      </c>
      <c r="G866" t="str">
        <f>EC_projects_original!G866</f>
        <v>realized</v>
      </c>
      <c r="H866">
        <f>EC_projects_original!H866</f>
        <v>2017</v>
      </c>
      <c r="I866" t="str">
        <f>EC_projects_original!I866</f>
        <v>PV</v>
      </c>
      <c r="J866" t="str">
        <f>EC_projects_original!J866</f>
        <v>rooftop</v>
      </c>
      <c r="K866" t="str">
        <f>EC_projects_original!K866</f>
        <v>productiecoöperatie/ ontwikkelaar</v>
      </c>
      <c r="L866" t="str">
        <f>EC_projects_original!L866</f>
        <v>Postcodestroom</v>
      </c>
      <c r="M866">
        <f>EC_projects_original!P866</f>
        <v>250.12</v>
      </c>
      <c r="N866">
        <f>EC_projects_original!R866</f>
        <v>1</v>
      </c>
    </row>
    <row r="867" spans="1:14" x14ac:dyDescent="0.25">
      <c r="A867" t="str">
        <f>EC_projects_original!A867</f>
        <v>Utrecht</v>
      </c>
      <c r="B867" t="str">
        <f>EC_projects_original!B867</f>
        <v>Regio Amersfoort</v>
      </c>
      <c r="C867" t="str">
        <f>EC_projects_original!C867</f>
        <v>Amersfoort</v>
      </c>
      <c r="D867" t="str" cm="1">
        <f t="array" ref="D867">_xlfn.IFNA(INDEX(municipalities!B:B, MATCH(EC_projects!C867,municipalities!C:C,0),0),"unknown")</f>
        <v>GM0307</v>
      </c>
      <c r="E867" t="str">
        <f>EC_projects_original!D867</f>
        <v>Hoogland</v>
      </c>
      <c r="F867" t="str">
        <f>EC_projects_original!E867</f>
        <v xml:space="preserve">Zon op Hoogland/ zonnedak Breedvoort-1 </v>
      </c>
      <c r="G867" t="str">
        <f>EC_projects_original!G867</f>
        <v>realized</v>
      </c>
      <c r="H867">
        <f>EC_projects_original!H867</f>
        <v>2020</v>
      </c>
      <c r="I867" t="str">
        <f>EC_projects_original!I867</f>
        <v>PV</v>
      </c>
      <c r="J867" t="str">
        <f>EC_projects_original!J867</f>
        <v>rooftop</v>
      </c>
      <c r="K867" t="str">
        <f>EC_projects_original!K867</f>
        <v>productiecoöperatie/ bewonersinitiatief</v>
      </c>
      <c r="L867" t="str">
        <f>EC_projects_original!L867</f>
        <v>Zon op Hoogland</v>
      </c>
      <c r="M867">
        <f>EC_projects_original!P867</f>
        <v>70.349999999999994</v>
      </c>
      <c r="N867">
        <f>EC_projects_original!R867</f>
        <v>1</v>
      </c>
    </row>
    <row r="868" spans="1:14" x14ac:dyDescent="0.25">
      <c r="A868" t="str">
        <f>EC_projects_original!A868</f>
        <v>Utrecht</v>
      </c>
      <c r="B868" t="str">
        <f>EC_projects_original!B868</f>
        <v>Regio Amersfoort</v>
      </c>
      <c r="C868" t="str">
        <f>EC_projects_original!C868</f>
        <v>Amersfoort</v>
      </c>
      <c r="D868" t="str" cm="1">
        <f t="array" ref="D868">_xlfn.IFNA(INDEX(municipalities!B:B, MATCH(EC_projects!C868,municipalities!C:C,0),0),"unknown")</f>
        <v>GM0307</v>
      </c>
      <c r="E868" t="str">
        <f>EC_projects_original!D868</f>
        <v>Hoogland</v>
      </c>
      <c r="F868" t="str">
        <f>EC_projects_original!E868</f>
        <v>Zon op Hoogland/ zonnedak Breedvoort-2</v>
      </c>
      <c r="G868" t="str">
        <f>EC_projects_original!G868</f>
        <v>realized</v>
      </c>
      <c r="H868">
        <f>EC_projects_original!H868</f>
        <v>2021</v>
      </c>
      <c r="I868" t="str">
        <f>EC_projects_original!I868</f>
        <v>PV</v>
      </c>
      <c r="J868" t="str">
        <f>EC_projects_original!J868</f>
        <v>rooftop</v>
      </c>
      <c r="K868" t="str">
        <f>EC_projects_original!K868</f>
        <v>productiecoöperatie/ bewonersinitiatief</v>
      </c>
      <c r="L868" t="str">
        <f>EC_projects_original!L868</f>
        <v>Zon op Hoogland</v>
      </c>
      <c r="M868">
        <f>EC_projects_original!P868</f>
        <v>77.399999999999991</v>
      </c>
      <c r="N868">
        <f>EC_projects_original!R868</f>
        <v>1</v>
      </c>
    </row>
    <row r="869" spans="1:14" x14ac:dyDescent="0.25">
      <c r="A869" t="str">
        <f>EC_projects_original!A869</f>
        <v>Utrecht</v>
      </c>
      <c r="B869" t="str">
        <f>EC_projects_original!B869</f>
        <v>Regio Amersfoort</v>
      </c>
      <c r="C869" t="str">
        <f>EC_projects_original!C869</f>
        <v>Amersfoort</v>
      </c>
      <c r="D869" t="str" cm="1">
        <f t="array" ref="D869">_xlfn.IFNA(INDEX(municipalities!B:B, MATCH(EC_projects!C869,municipalities!C:C,0),0),"unknown")</f>
        <v>GM0307</v>
      </c>
      <c r="E869">
        <f>EC_projects_original!D869</f>
        <v>0</v>
      </c>
      <c r="F869" t="str">
        <f>EC_projects_original!E869</f>
        <v>ZonnePanelenDelen/ zonnedak Solisplan GymXL</v>
      </c>
      <c r="G869" t="str">
        <f>EC_projects_original!G869</f>
        <v>realized</v>
      </c>
      <c r="H869">
        <f>EC_projects_original!H869</f>
        <v>2017</v>
      </c>
      <c r="I869" t="str">
        <f>EC_projects_original!I869</f>
        <v>PV</v>
      </c>
      <c r="J869" t="str">
        <f>EC_projects_original!J869</f>
        <v>rooftop</v>
      </c>
      <c r="K869" t="str">
        <f>EC_projects_original!K869</f>
        <v>participatie/ crowdfunding</v>
      </c>
      <c r="L869" t="str">
        <f>EC_projects_original!L869</f>
        <v>crowdfunding</v>
      </c>
      <c r="M869">
        <f>EC_projects_original!P869</f>
        <v>50.35</v>
      </c>
      <c r="N869">
        <f>EC_projects_original!R869</f>
        <v>0</v>
      </c>
    </row>
    <row r="870" spans="1:14" x14ac:dyDescent="0.25">
      <c r="A870" t="str">
        <f>EC_projects_original!A870</f>
        <v>Utrecht</v>
      </c>
      <c r="B870" t="str">
        <f>EC_projects_original!B870</f>
        <v>Regio Amersfoort</v>
      </c>
      <c r="C870" t="str">
        <f>EC_projects_original!C870</f>
        <v>Baarn</v>
      </c>
      <c r="D870" t="str" cm="1">
        <f t="array" ref="D870">_xlfn.IFNA(INDEX(municipalities!B:B, MATCH(EC_projects!C870,municipalities!C:C,0),0),"unknown")</f>
        <v>GM0308</v>
      </c>
      <c r="E870">
        <f>EC_projects_original!D870</f>
        <v>0</v>
      </c>
      <c r="F870" t="str">
        <f>EC_projects_original!E870</f>
        <v xml:space="preserve">OnzeZon Baarn zonnedak </v>
      </c>
      <c r="G870" t="str">
        <f>EC_projects_original!G870</f>
        <v>realized</v>
      </c>
      <c r="H870">
        <f>EC_projects_original!H870</f>
        <v>2019</v>
      </c>
      <c r="I870" t="str">
        <f>EC_projects_original!I870</f>
        <v>PV</v>
      </c>
      <c r="J870" t="str">
        <f>EC_projects_original!J870</f>
        <v>rooftop</v>
      </c>
      <c r="K870" t="str">
        <f>EC_projects_original!K870</f>
        <v>productiecoöperatie/ bewonersinitiatief</v>
      </c>
      <c r="L870" t="str">
        <f>EC_projects_original!L870</f>
        <v>OnzeZon Baarn</v>
      </c>
      <c r="M870">
        <f>EC_projects_original!P870</f>
        <v>318.63</v>
      </c>
      <c r="N870">
        <f>EC_projects_original!R870</f>
        <v>1</v>
      </c>
    </row>
    <row r="871" spans="1:14" x14ac:dyDescent="0.25">
      <c r="A871" t="str">
        <f>EC_projects_original!A871</f>
        <v>Utrecht</v>
      </c>
      <c r="B871" t="str">
        <f>EC_projects_original!B871</f>
        <v>Regio U16</v>
      </c>
      <c r="C871" t="str">
        <f>EC_projects_original!C871</f>
        <v>De Bilt</v>
      </c>
      <c r="D871" t="str" cm="1">
        <f t="array" ref="D871">_xlfn.IFNA(INDEX(municipalities!B:B, MATCH(EC_projects!C871,municipalities!C:C,0),0),"unknown")</f>
        <v>GM0310</v>
      </c>
      <c r="E871" t="str">
        <f>EC_projects_original!D871</f>
        <v>Bilthoven</v>
      </c>
      <c r="F871" t="str">
        <f>EC_projects_original!E871</f>
        <v>VvE Poorthoven II</v>
      </c>
      <c r="G871" t="str">
        <f>EC_projects_original!G871</f>
        <v>realized</v>
      </c>
      <c r="H871">
        <f>EC_projects_original!H871</f>
        <v>2023</v>
      </c>
      <c r="I871" t="str">
        <f>EC_projects_original!I871</f>
        <v>PV</v>
      </c>
      <c r="J871" t="str">
        <f>EC_projects_original!J871</f>
        <v>rooftop</v>
      </c>
      <c r="K871" t="str">
        <f>EC_projects_original!K871</f>
        <v>VVE-coöperatie</v>
      </c>
      <c r="L871" t="str">
        <f>EC_projects_original!L871</f>
        <v>VVE divers</v>
      </c>
      <c r="M871">
        <f>EC_projects_original!P871</f>
        <v>54</v>
      </c>
      <c r="N871">
        <f>EC_projects_original!R871</f>
        <v>1</v>
      </c>
    </row>
    <row r="872" spans="1:14" x14ac:dyDescent="0.25">
      <c r="A872" t="str">
        <f>EC_projects_original!A872</f>
        <v>Utrecht</v>
      </c>
      <c r="B872" t="str">
        <f>EC_projects_original!B872</f>
        <v>Regio U16</v>
      </c>
      <c r="C872" t="str">
        <f>EC_projects_original!C872</f>
        <v>Bunnik</v>
      </c>
      <c r="D872" t="str" cm="1">
        <f t="array" ref="D872">_xlfn.IFNA(INDEX(municipalities!B:B, MATCH(EC_projects!C872,municipalities!C:C,0),0),"unknown")</f>
        <v>GM0312</v>
      </c>
      <c r="E872">
        <f>EC_projects_original!D872</f>
        <v>0</v>
      </c>
      <c r="F872" t="str">
        <f>EC_projects_original!E872</f>
        <v>EnergieU/ Buurtstroom Bunnik (PCR)</v>
      </c>
      <c r="G872" t="str">
        <f>EC_projects_original!G872</f>
        <v>realized</v>
      </c>
      <c r="H872">
        <f>EC_projects_original!H872</f>
        <v>2018</v>
      </c>
      <c r="I872" t="str">
        <f>EC_projects_original!I872</f>
        <v>PV</v>
      </c>
      <c r="J872" t="str">
        <f>EC_projects_original!J872</f>
        <v>rooftop</v>
      </c>
      <c r="K872" t="str">
        <f>EC_projects_original!K872</f>
        <v>productiecoöperatie/ bewonersinitiatief</v>
      </c>
      <c r="L872" t="str">
        <f>EC_projects_original!L872</f>
        <v>EnergieU/ buurtstroom</v>
      </c>
      <c r="M872">
        <f>EC_projects_original!P872</f>
        <v>58.320000000000007</v>
      </c>
      <c r="N872">
        <f>EC_projects_original!R872</f>
        <v>1</v>
      </c>
    </row>
    <row r="873" spans="1:14" x14ac:dyDescent="0.25">
      <c r="A873" t="str">
        <f>EC_projects_original!A873</f>
        <v>Utrecht</v>
      </c>
      <c r="B873" t="str">
        <f>EC_projects_original!B873</f>
        <v>Regio U16</v>
      </c>
      <c r="C873" t="str">
        <f>EC_projects_original!C873</f>
        <v>Bunnik</v>
      </c>
      <c r="D873" t="str" cm="1">
        <f t="array" ref="D873">_xlfn.IFNA(INDEX(municipalities!B:B, MATCH(EC_projects!C873,municipalities!C:C,0),0),"unknown")</f>
        <v>GM0312</v>
      </c>
      <c r="E873" t="str">
        <f>EC_projects_original!D873</f>
        <v>Werkhoven</v>
      </c>
      <c r="F873" t="str">
        <f>EC_projects_original!E873</f>
        <v>EnergieU/ Buurtstroom Werkhoven (PCR)</v>
      </c>
      <c r="G873" t="str">
        <f>EC_projects_original!G873</f>
        <v>realized</v>
      </c>
      <c r="H873">
        <f>EC_projects_original!H873</f>
        <v>2019</v>
      </c>
      <c r="I873" t="str">
        <f>EC_projects_original!I873</f>
        <v>PV</v>
      </c>
      <c r="J873" t="str">
        <f>EC_projects_original!J873</f>
        <v>rooftop</v>
      </c>
      <c r="K873" t="str">
        <f>EC_projects_original!K873</f>
        <v>productiecoöperatie/ bewonersinitiatief</v>
      </c>
      <c r="L873" t="str">
        <f>EC_projects_original!L873</f>
        <v>EnergieU/ buurtstroom</v>
      </c>
      <c r="M873">
        <f>EC_projects_original!P873</f>
        <v>67.86</v>
      </c>
      <c r="N873">
        <f>EC_projects_original!R873</f>
        <v>1</v>
      </c>
    </row>
    <row r="874" spans="1:14" x14ac:dyDescent="0.25">
      <c r="A874" t="str">
        <f>EC_projects_original!A874</f>
        <v>Utrecht</v>
      </c>
      <c r="B874" t="str">
        <f>EC_projects_original!B874</f>
        <v>Regio U16</v>
      </c>
      <c r="C874" t="str">
        <f>EC_projects_original!C874</f>
        <v>Bunnik</v>
      </c>
      <c r="D874" t="str" cm="1">
        <f t="array" ref="D874">_xlfn.IFNA(INDEX(municipalities!B:B, MATCH(EC_projects!C874,municipalities!C:C,0),0),"unknown")</f>
        <v>GM0312</v>
      </c>
      <c r="E874">
        <f>EC_projects_original!D874</f>
        <v>0</v>
      </c>
      <c r="F874" t="str">
        <f>EC_projects_original!E874</f>
        <v>ZonnepanelenDelen/ Zonopzorg Zonnedak Bunninchem</v>
      </c>
      <c r="G874" t="str">
        <f>EC_projects_original!G874</f>
        <v>realized</v>
      </c>
      <c r="H874">
        <f>EC_projects_original!H874</f>
        <v>2018</v>
      </c>
      <c r="I874" t="str">
        <f>EC_projects_original!I874</f>
        <v>PV</v>
      </c>
      <c r="J874" t="str">
        <f>EC_projects_original!J874</f>
        <v>rooftop</v>
      </c>
      <c r="K874" t="str">
        <f>EC_projects_original!K874</f>
        <v>participatie/ crowdfunding</v>
      </c>
      <c r="L874" t="str">
        <f>EC_projects_original!L874</f>
        <v>crowdfunding</v>
      </c>
      <c r="M874">
        <f>EC_projects_original!P874</f>
        <v>90</v>
      </c>
      <c r="N874">
        <f>EC_projects_original!R874</f>
        <v>0</v>
      </c>
    </row>
    <row r="875" spans="1:14" x14ac:dyDescent="0.25">
      <c r="A875" t="str">
        <f>EC_projects_original!A875</f>
        <v>Utrecht</v>
      </c>
      <c r="B875" t="str">
        <f>EC_projects_original!B875</f>
        <v>Regio U16</v>
      </c>
      <c r="C875" t="str">
        <f>EC_projects_original!C875</f>
        <v>De Bilt</v>
      </c>
      <c r="D875" t="str" cm="1">
        <f t="array" ref="D875">_xlfn.IFNA(INDEX(municipalities!B:B, MATCH(EC_projects!C875,municipalities!C:C,0),0),"unknown")</f>
        <v>GM0310</v>
      </c>
      <c r="E875" t="str">
        <f>EC_projects_original!D875</f>
        <v>Maartensdijk</v>
      </c>
      <c r="F875" t="str">
        <f>EC_projects_original!E875</f>
        <v>BENG! Bilstroom/ zonnedak Nieuw Toutenburg</v>
      </c>
      <c r="G875" t="str">
        <f>EC_projects_original!G875</f>
        <v>realized</v>
      </c>
      <c r="H875">
        <f>EC_projects_original!H875</f>
        <v>2018</v>
      </c>
      <c r="I875" t="str">
        <f>EC_projects_original!I875</f>
        <v>PV</v>
      </c>
      <c r="J875" t="str">
        <f>EC_projects_original!J875</f>
        <v>rooftop</v>
      </c>
      <c r="K875" t="str">
        <f>EC_projects_original!K875</f>
        <v>lokale coöperatie</v>
      </c>
      <c r="L875" t="str">
        <f>EC_projects_original!L875</f>
        <v>BENG!/ Bilstroom</v>
      </c>
      <c r="M875">
        <f>EC_projects_original!P875</f>
        <v>82.224999999999994</v>
      </c>
      <c r="N875">
        <f>EC_projects_original!R875</f>
        <v>1</v>
      </c>
    </row>
    <row r="876" spans="1:14" x14ac:dyDescent="0.25">
      <c r="A876" t="str">
        <f>EC_projects_original!A876</f>
        <v>Utrecht</v>
      </c>
      <c r="B876" t="str">
        <f>EC_projects_original!B876</f>
        <v>Regio U16</v>
      </c>
      <c r="C876" t="str">
        <f>EC_projects_original!C876</f>
        <v>De Bilt</v>
      </c>
      <c r="D876" t="str" cm="1">
        <f t="array" ref="D876">_xlfn.IFNA(INDEX(municipalities!B:B, MATCH(EC_projects!C876,municipalities!C:C,0),0),"unknown")</f>
        <v>GM0310</v>
      </c>
      <c r="E876" t="str">
        <f>EC_projects_original!D876</f>
        <v>Bilthoven</v>
      </c>
      <c r="F876" t="str">
        <f>EC_projects_original!E876</f>
        <v>BENG! Biltsroom/ zonnedak Landwinkel De Hooierij (PCR)</v>
      </c>
      <c r="G876" t="str">
        <f>EC_projects_original!G876</f>
        <v>realized</v>
      </c>
      <c r="H876">
        <f>EC_projects_original!H876</f>
        <v>2018</v>
      </c>
      <c r="I876" t="str">
        <f>EC_projects_original!I876</f>
        <v>PV</v>
      </c>
      <c r="J876" t="str">
        <f>EC_projects_original!J876</f>
        <v>rooftop</v>
      </c>
      <c r="K876" t="str">
        <f>EC_projects_original!K876</f>
        <v>lokale coöperatie</v>
      </c>
      <c r="L876" t="str">
        <f>EC_projects_original!L876</f>
        <v>BENG!/ Bilstroom</v>
      </c>
      <c r="M876">
        <f>EC_projects_original!P876</f>
        <v>81</v>
      </c>
      <c r="N876">
        <f>EC_projects_original!R876</f>
        <v>1</v>
      </c>
    </row>
    <row r="877" spans="1:14" x14ac:dyDescent="0.25">
      <c r="A877" t="str">
        <f>EC_projects_original!A877</f>
        <v>Utrecht</v>
      </c>
      <c r="B877" t="str">
        <f>EC_projects_original!B877</f>
        <v>Regio U16</v>
      </c>
      <c r="C877" t="str">
        <f>EC_projects_original!C877</f>
        <v>De Bilt</v>
      </c>
      <c r="D877" t="str" cm="1">
        <f t="array" ref="D877">_xlfn.IFNA(INDEX(municipalities!B:B, MATCH(EC_projects!C877,municipalities!C:C,0),0),"unknown")</f>
        <v>GM0310</v>
      </c>
      <c r="E877">
        <f>EC_projects_original!D877</f>
        <v>0</v>
      </c>
      <c r="F877" t="str">
        <f>EC_projects_original!E877</f>
        <v>BENG!/ Utrecht Science Park Bilthoven (RIVM-terrein) (alleen ontwikkeling, geen eigendom)</v>
      </c>
      <c r="G877" t="str">
        <f>EC_projects_original!G877</f>
        <v>realized</v>
      </c>
      <c r="H877">
        <f>EC_projects_original!H877</f>
        <v>2020</v>
      </c>
      <c r="I877" t="str">
        <f>EC_projects_original!I877</f>
        <v>PV</v>
      </c>
      <c r="J877" t="str">
        <f>EC_projects_original!J877</f>
        <v>rooftop</v>
      </c>
      <c r="K877" t="str">
        <f>EC_projects_original!K877</f>
        <v>lokale coöperatie</v>
      </c>
      <c r="L877" t="str">
        <f>EC_projects_original!L877</f>
        <v>BENG!/ Bilstroom</v>
      </c>
      <c r="M877">
        <f>EC_projects_original!P877</f>
        <v>0</v>
      </c>
      <c r="N877">
        <f>EC_projects_original!R877</f>
        <v>0</v>
      </c>
    </row>
    <row r="878" spans="1:14" x14ac:dyDescent="0.25">
      <c r="A878" t="str">
        <f>EC_projects_original!A878</f>
        <v>Utrecht</v>
      </c>
      <c r="B878" t="str">
        <f>EC_projects_original!B878</f>
        <v>Regio U16</v>
      </c>
      <c r="C878" t="str">
        <f>EC_projects_original!C878</f>
        <v>De Ronde Venen</v>
      </c>
      <c r="D878" t="str" cm="1">
        <f t="array" ref="D878">_xlfn.IFNA(INDEX(municipalities!B:B, MATCH(EC_projects!C878,municipalities!C:C,0),0),"unknown")</f>
        <v>GM0736</v>
      </c>
      <c r="E878" t="str">
        <f>EC_projects_original!D878</f>
        <v>Baambrugge</v>
      </c>
      <c r="F878" t="str">
        <f>EC_projects_original!E878</f>
        <v>Zon op De Ronde Venen/ zonnedak Dorpshuis Baambrugge</v>
      </c>
      <c r="G878" t="str">
        <f>EC_projects_original!G878</f>
        <v>realized</v>
      </c>
      <c r="H878">
        <f>EC_projects_original!H878</f>
        <v>2018</v>
      </c>
      <c r="I878" t="str">
        <f>EC_projects_original!I878</f>
        <v>PV</v>
      </c>
      <c r="J878" t="str">
        <f>EC_projects_original!J878</f>
        <v>rooftop</v>
      </c>
      <c r="K878" t="str">
        <f>EC_projects_original!K878</f>
        <v>productiecoöperatie/ bewonersinitiatief</v>
      </c>
      <c r="L878" t="str">
        <f>EC_projects_original!L878</f>
        <v>Zon op de Ronde Venen</v>
      </c>
      <c r="M878">
        <f>EC_projects_original!P878</f>
        <v>62.4</v>
      </c>
      <c r="N878">
        <f>EC_projects_original!R878</f>
        <v>1</v>
      </c>
    </row>
    <row r="879" spans="1:14" x14ac:dyDescent="0.25">
      <c r="A879" t="str">
        <f>EC_projects_original!A879</f>
        <v>Utrecht</v>
      </c>
      <c r="B879" t="str">
        <f>EC_projects_original!B879</f>
        <v>Regio U16</v>
      </c>
      <c r="C879" t="str">
        <f>EC_projects_original!C879</f>
        <v>De Ronde Venen</v>
      </c>
      <c r="D879" t="str" cm="1">
        <f t="array" ref="D879">_xlfn.IFNA(INDEX(municipalities!B:B, MATCH(EC_projects!C879,municipalities!C:C,0),0),"unknown")</f>
        <v>GM0736</v>
      </c>
      <c r="E879" t="str">
        <f>EC_projects_original!D879</f>
        <v>Mijdrecht</v>
      </c>
      <c r="F879" t="str">
        <f>EC_projects_original!E879</f>
        <v>Zon op De Ronde Venen/ zonnedak Veenweidebad</v>
      </c>
      <c r="G879" t="str">
        <f>EC_projects_original!G879</f>
        <v>realized</v>
      </c>
      <c r="H879">
        <f>EC_projects_original!H879</f>
        <v>2018</v>
      </c>
      <c r="I879" t="str">
        <f>EC_projects_original!I879</f>
        <v>PV</v>
      </c>
      <c r="J879" t="str">
        <f>EC_projects_original!J879</f>
        <v>rooftop</v>
      </c>
      <c r="K879" t="str">
        <f>EC_projects_original!K879</f>
        <v>productiecoöperatie/ bewonersinitiatief</v>
      </c>
      <c r="L879" t="str">
        <f>EC_projects_original!L879</f>
        <v>Zon op de Ronde Venen</v>
      </c>
      <c r="M879">
        <f>EC_projects_original!P879</f>
        <v>121</v>
      </c>
      <c r="N879">
        <f>EC_projects_original!R879</f>
        <v>1</v>
      </c>
    </row>
    <row r="880" spans="1:14" x14ac:dyDescent="0.25">
      <c r="A880" t="str">
        <f>EC_projects_original!A880</f>
        <v>Utrecht</v>
      </c>
      <c r="B880" t="str">
        <f>EC_projects_original!B880</f>
        <v>Regio U16</v>
      </c>
      <c r="C880" t="str">
        <f>EC_projects_original!C880</f>
        <v>De Ronde Venen</v>
      </c>
      <c r="D880" t="str" cm="1">
        <f t="array" ref="D880">_xlfn.IFNA(INDEX(municipalities!B:B, MATCH(EC_projects!C880,municipalities!C:C,0),0),"unknown")</f>
        <v>GM0736</v>
      </c>
      <c r="E880" t="str">
        <f>EC_projects_original!D880</f>
        <v>Wilnis</v>
      </c>
      <c r="F880" t="str">
        <f>EC_projects_original!E880</f>
        <v>Zon op De Ronde Venen/ zonnedak Wilnis 3648</v>
      </c>
      <c r="G880" t="str">
        <f>EC_projects_original!G880</f>
        <v>realized</v>
      </c>
      <c r="H880">
        <f>EC_projects_original!H880</f>
        <v>2022</v>
      </c>
      <c r="I880" t="str">
        <f>EC_projects_original!I880</f>
        <v>PV</v>
      </c>
      <c r="J880" t="str">
        <f>EC_projects_original!J880</f>
        <v>rooftop</v>
      </c>
      <c r="K880" t="str">
        <f>EC_projects_original!K880</f>
        <v>productiecoöperatie/ bewonersinitiatief</v>
      </c>
      <c r="L880" t="str">
        <f>EC_projects_original!L880</f>
        <v>Zon op de Ronde Venen</v>
      </c>
      <c r="M880">
        <f>EC_projects_original!P880</f>
        <v>75</v>
      </c>
      <c r="N880">
        <f>EC_projects_original!R880</f>
        <v>1</v>
      </c>
    </row>
    <row r="881" spans="1:14" x14ac:dyDescent="0.25">
      <c r="A881" t="str">
        <f>EC_projects_original!A881</f>
        <v>Utrecht</v>
      </c>
      <c r="B881" t="str">
        <f>EC_projects_original!B881</f>
        <v>Regio U16</v>
      </c>
      <c r="C881" t="str">
        <f>EC_projects_original!C881</f>
        <v>De Ronde Venen</v>
      </c>
      <c r="D881" t="str" cm="1">
        <f t="array" ref="D881">_xlfn.IFNA(INDEX(municipalities!B:B, MATCH(EC_projects!C881,municipalities!C:C,0),0),"unknown")</f>
        <v>GM0736</v>
      </c>
      <c r="E881" t="str">
        <f>EC_projects_original!D881</f>
        <v>Abcoude</v>
      </c>
      <c r="F881" t="str">
        <f>EC_projects_original!E881</f>
        <v>Zon op De Ronde Venen/ zonnedak Zorgboerderij</v>
      </c>
      <c r="G881" t="str">
        <f>EC_projects_original!G881</f>
        <v>realized</v>
      </c>
      <c r="H881">
        <f>EC_projects_original!H881</f>
        <v>2020</v>
      </c>
      <c r="I881" t="str">
        <f>EC_projects_original!I881</f>
        <v>PV</v>
      </c>
      <c r="J881" t="str">
        <f>EC_projects_original!J881</f>
        <v>rooftop</v>
      </c>
      <c r="K881" t="str">
        <f>EC_projects_original!K881</f>
        <v>productiecoöperatie/ bewonersinitiatief</v>
      </c>
      <c r="L881" t="str">
        <f>EC_projects_original!L881</f>
        <v>Zon op de Ronde Venen</v>
      </c>
      <c r="M881">
        <f>EC_projects_original!P881</f>
        <v>76.16</v>
      </c>
      <c r="N881">
        <f>EC_projects_original!R881</f>
        <v>1</v>
      </c>
    </row>
    <row r="882" spans="1:14" x14ac:dyDescent="0.25">
      <c r="A882" t="str">
        <f>EC_projects_original!A882</f>
        <v>Utrecht</v>
      </c>
      <c r="B882" t="str">
        <f>EC_projects_original!B882</f>
        <v>Regio U16</v>
      </c>
      <c r="C882" t="str">
        <f>EC_projects_original!C882</f>
        <v>De Ronde Venen</v>
      </c>
      <c r="D882" t="str" cm="1">
        <f t="array" ref="D882">_xlfn.IFNA(INDEX(municipalities!B:B, MATCH(EC_projects!C882,municipalities!C:C,0),0),"unknown")</f>
        <v>GM0736</v>
      </c>
      <c r="E882" t="str">
        <f>EC_projects_original!D882</f>
        <v>Mijdrecht</v>
      </c>
      <c r="F882" t="str">
        <f>EC_projects_original!E882</f>
        <v>Zon op Waternet</v>
      </c>
      <c r="G882" t="str">
        <f>EC_projects_original!G882</f>
        <v>realized</v>
      </c>
      <c r="H882">
        <f>EC_projects_original!H882</f>
        <v>2014</v>
      </c>
      <c r="I882" t="str">
        <f>EC_projects_original!I882</f>
        <v>PV</v>
      </c>
      <c r="J882" t="str">
        <f>EC_projects_original!J882</f>
        <v>rooftop</v>
      </c>
      <c r="K882" t="str">
        <f>EC_projects_original!K882</f>
        <v>productiecoöperatie/ bewonersinitiatief</v>
      </c>
      <c r="L882" t="str">
        <f>EC_projects_original!L882</f>
        <v>Zon op Waternet</v>
      </c>
      <c r="M882">
        <f>EC_projects_original!P882</f>
        <v>18.72</v>
      </c>
      <c r="N882">
        <f>EC_projects_original!R882</f>
        <v>1</v>
      </c>
    </row>
    <row r="883" spans="1:14" x14ac:dyDescent="0.25">
      <c r="A883" t="str">
        <f>EC_projects_original!A883</f>
        <v>Utrecht</v>
      </c>
      <c r="B883" t="str">
        <f>EC_projects_original!B883</f>
        <v>Regio U16</v>
      </c>
      <c r="C883" t="str">
        <f>EC_projects_original!C883</f>
        <v>Houten</v>
      </c>
      <c r="D883" t="str" cm="1">
        <f t="array" ref="D883">_xlfn.IFNA(INDEX(municipalities!B:B, MATCH(EC_projects!C883,municipalities!C:C,0),0),"unknown")</f>
        <v>GM0321</v>
      </c>
      <c r="E883" t="str">
        <f>EC_projects_original!D883</f>
        <v>Onze</v>
      </c>
      <c r="F883" t="str">
        <f>EC_projects_original!E883</f>
        <v>OnzeZon Houten zonnedak Zoutloods Houten (A27)</v>
      </c>
      <c r="G883" t="str">
        <f>EC_projects_original!G883</f>
        <v>realized</v>
      </c>
      <c r="H883">
        <f>EC_projects_original!H883</f>
        <v>2017</v>
      </c>
      <c r="I883" t="str">
        <f>EC_projects_original!I883</f>
        <v>PV</v>
      </c>
      <c r="J883" t="str">
        <f>EC_projects_original!J883</f>
        <v>rooftop</v>
      </c>
      <c r="K883" t="str">
        <f>EC_projects_original!K883</f>
        <v>productiecoöperatie/ bewonersinitiatief</v>
      </c>
      <c r="L883" t="str">
        <f>EC_projects_original!L883</f>
        <v>OnzeZon Houten</v>
      </c>
      <c r="M883">
        <f>EC_projects_original!P883</f>
        <v>423.36</v>
      </c>
      <c r="N883">
        <f>EC_projects_original!R883</f>
        <v>1</v>
      </c>
    </row>
    <row r="884" spans="1:14" x14ac:dyDescent="0.25">
      <c r="A884" t="str">
        <f>EC_projects_original!A884</f>
        <v>Utrecht</v>
      </c>
      <c r="B884" t="str">
        <f>EC_projects_original!B884</f>
        <v>Regio U16</v>
      </c>
      <c r="C884" t="str">
        <f>EC_projects_original!C884</f>
        <v>Houten</v>
      </c>
      <c r="D884" t="str" cm="1">
        <f t="array" ref="D884">_xlfn.IFNA(INDEX(municipalities!B:B, MATCH(EC_projects!C884,municipalities!C:C,0),0),"unknown")</f>
        <v>GM0321</v>
      </c>
      <c r="E884" t="str">
        <f>EC_projects_original!D884</f>
        <v>Schalkwijk</v>
      </c>
      <c r="F884" t="str">
        <f>EC_projects_original!E884</f>
        <v>OpgewektHouten/ zonnedak AchterDijk (SCE: Van Dijk)</v>
      </c>
      <c r="G884" t="str">
        <f>EC_projects_original!G884</f>
        <v>realized</v>
      </c>
      <c r="H884">
        <f>EC_projects_original!H884</f>
        <v>2023</v>
      </c>
      <c r="I884" t="str">
        <f>EC_projects_original!I884</f>
        <v>PV</v>
      </c>
      <c r="J884" t="str">
        <f>EC_projects_original!J884</f>
        <v>rooftop</v>
      </c>
      <c r="K884" t="str">
        <f>EC_projects_original!K884</f>
        <v>lokale coöperatie</v>
      </c>
      <c r="L884" t="str">
        <f>EC_projects_original!L884</f>
        <v>Opgewekt Houten</v>
      </c>
      <c r="M884">
        <f>EC_projects_original!P884</f>
        <v>50.4</v>
      </c>
      <c r="N884">
        <f>EC_projects_original!R884</f>
        <v>1</v>
      </c>
    </row>
    <row r="885" spans="1:14" x14ac:dyDescent="0.25">
      <c r="A885" t="str">
        <f>EC_projects_original!A885</f>
        <v>Utrecht</v>
      </c>
      <c r="B885" t="str">
        <f>EC_projects_original!B885</f>
        <v>Regio U16</v>
      </c>
      <c r="C885" t="str">
        <f>EC_projects_original!C885</f>
        <v>Houten</v>
      </c>
      <c r="D885" t="str" cm="1">
        <f t="array" ref="D885">_xlfn.IFNA(INDEX(municipalities!B:B, MATCH(EC_projects!C885,municipalities!C:C,0),0),"unknown")</f>
        <v>GM0321</v>
      </c>
      <c r="E885">
        <f>EC_projects_original!D885</f>
        <v>0</v>
      </c>
      <c r="F885" t="str">
        <f>EC_projects_original!E885</f>
        <v xml:space="preserve">OpgewektHouten/ zonnedak Basisschool De Vlinder </v>
      </c>
      <c r="G885" t="str">
        <f>EC_projects_original!G885</f>
        <v>realized</v>
      </c>
      <c r="H885">
        <f>EC_projects_original!H885</f>
        <v>2022</v>
      </c>
      <c r="I885" t="str">
        <f>EC_projects_original!I885</f>
        <v>PV</v>
      </c>
      <c r="J885" t="str">
        <f>EC_projects_original!J885</f>
        <v>rooftop</v>
      </c>
      <c r="K885" t="str">
        <f>EC_projects_original!K885</f>
        <v>lokale coöperatie</v>
      </c>
      <c r="L885" t="str">
        <f>EC_projects_original!L885</f>
        <v>Opgewekt Houten</v>
      </c>
      <c r="M885">
        <f>EC_projects_original!P885</f>
        <v>53.46</v>
      </c>
      <c r="N885">
        <f>EC_projects_original!R885</f>
        <v>1</v>
      </c>
    </row>
    <row r="886" spans="1:14" x14ac:dyDescent="0.25">
      <c r="A886" t="str">
        <f>EC_projects_original!A886</f>
        <v>Utrecht</v>
      </c>
      <c r="B886" t="str">
        <f>EC_projects_original!B886</f>
        <v>Regio U16</v>
      </c>
      <c r="C886" t="str">
        <f>EC_projects_original!C886</f>
        <v>Houten</v>
      </c>
      <c r="D886" t="str" cm="1">
        <f t="array" ref="D886">_xlfn.IFNA(INDEX(municipalities!B:B, MATCH(EC_projects!C886,municipalities!C:C,0),0),"unknown")</f>
        <v>GM0321</v>
      </c>
      <c r="E886" t="str">
        <f>EC_projects_original!D886</f>
        <v>Schalkwijk</v>
      </c>
      <c r="F886" t="str">
        <f>EC_projects_original!E886</f>
        <v>OpgewektHouten/ zonnedak De Kloostergaarde</v>
      </c>
      <c r="G886" t="str">
        <f>EC_projects_original!G886</f>
        <v>realized</v>
      </c>
      <c r="H886">
        <f>EC_projects_original!H886</f>
        <v>2020</v>
      </c>
      <c r="I886" t="str">
        <f>EC_projects_original!I886</f>
        <v>PV</v>
      </c>
      <c r="J886" t="str">
        <f>EC_projects_original!J886</f>
        <v>rooftop</v>
      </c>
      <c r="K886" t="str">
        <f>EC_projects_original!K886</f>
        <v>lokale coöperatie</v>
      </c>
      <c r="L886" t="str">
        <f>EC_projects_original!L886</f>
        <v>Opgewekt Houten</v>
      </c>
      <c r="M886">
        <f>EC_projects_original!P886</f>
        <v>56.550000000000004</v>
      </c>
      <c r="N886">
        <f>EC_projects_original!R886</f>
        <v>1</v>
      </c>
    </row>
    <row r="887" spans="1:14" x14ac:dyDescent="0.25">
      <c r="A887" t="str">
        <f>EC_projects_original!A887</f>
        <v>Utrecht</v>
      </c>
      <c r="B887" t="str">
        <f>EC_projects_original!B887</f>
        <v>Regio U16</v>
      </c>
      <c r="C887" t="str">
        <f>EC_projects_original!C887</f>
        <v>Houten</v>
      </c>
      <c r="D887" t="str" cm="1">
        <f t="array" ref="D887">_xlfn.IFNA(INDEX(municipalities!B:B, MATCH(EC_projects!C887,municipalities!C:C,0),0),"unknown")</f>
        <v>GM0321</v>
      </c>
      <c r="E887">
        <f>EC_projects_original!D887</f>
        <v>0</v>
      </c>
      <c r="F887" t="str">
        <f>EC_projects_original!E887</f>
        <v>OpgewektHouten/ zonnedak de Kruisboog</v>
      </c>
      <c r="G887" t="str">
        <f>EC_projects_original!G887</f>
        <v>realized</v>
      </c>
      <c r="H887">
        <f>EC_projects_original!H887</f>
        <v>2017</v>
      </c>
      <c r="I887" t="str">
        <f>EC_projects_original!I887</f>
        <v>PV</v>
      </c>
      <c r="J887" t="str">
        <f>EC_projects_original!J887</f>
        <v>rooftop</v>
      </c>
      <c r="K887" t="str">
        <f>EC_projects_original!K887</f>
        <v>lokale coöperatie</v>
      </c>
      <c r="L887" t="str">
        <f>EC_projects_original!L887</f>
        <v>Opgewekt Houten</v>
      </c>
      <c r="M887">
        <f>EC_projects_original!P887</f>
        <v>95.16</v>
      </c>
      <c r="N887">
        <f>EC_projects_original!R887</f>
        <v>1</v>
      </c>
    </row>
    <row r="888" spans="1:14" x14ac:dyDescent="0.25">
      <c r="A888" t="str">
        <f>EC_projects_original!A888</f>
        <v>Utrecht</v>
      </c>
      <c r="B888" t="str">
        <f>EC_projects_original!B888</f>
        <v>Regio U16</v>
      </c>
      <c r="C888" t="str">
        <f>EC_projects_original!C888</f>
        <v>Houten</v>
      </c>
      <c r="D888" t="str" cm="1">
        <f t="array" ref="D888">_xlfn.IFNA(INDEX(municipalities!B:B, MATCH(EC_projects!C888,municipalities!C:C,0),0),"unknown")</f>
        <v>GM0321</v>
      </c>
      <c r="E888">
        <f>EC_projects_original!D888</f>
        <v>0</v>
      </c>
      <c r="F888" t="str">
        <f>EC_projects_original!E888</f>
        <v>OpgewektHouten/ zonnedak De Zevensprong</v>
      </c>
      <c r="G888" t="str">
        <f>EC_projects_original!G888</f>
        <v>realized</v>
      </c>
      <c r="H888">
        <f>EC_projects_original!H888</f>
        <v>2023</v>
      </c>
      <c r="I888" t="str">
        <f>EC_projects_original!I888</f>
        <v>PV</v>
      </c>
      <c r="J888" t="str">
        <f>EC_projects_original!J888</f>
        <v>rooftop</v>
      </c>
      <c r="K888" t="str">
        <f>EC_projects_original!K888</f>
        <v>lokale coöperatie</v>
      </c>
      <c r="L888" t="str">
        <f>EC_projects_original!L888</f>
        <v>Opgewekt Houten</v>
      </c>
      <c r="M888">
        <f>EC_projects_original!P888</f>
        <v>69.7</v>
      </c>
      <c r="N888">
        <f>EC_projects_original!R888</f>
        <v>1</v>
      </c>
    </row>
    <row r="889" spans="1:14" x14ac:dyDescent="0.25">
      <c r="A889" t="str">
        <f>EC_projects_original!A889</f>
        <v>Utrecht</v>
      </c>
      <c r="B889" t="str">
        <f>EC_projects_original!B889</f>
        <v>Regio U16</v>
      </c>
      <c r="C889" t="str">
        <f>EC_projects_original!C889</f>
        <v>Houten</v>
      </c>
      <c r="D889" t="str" cm="1">
        <f t="array" ref="D889">_xlfn.IFNA(INDEX(municipalities!B:B, MATCH(EC_projects!C889,municipalities!C:C,0),0),"unknown")</f>
        <v>GM0321</v>
      </c>
      <c r="E889">
        <f>EC_projects_original!D889</f>
        <v>0</v>
      </c>
      <c r="F889" t="str">
        <f>EC_projects_original!E889</f>
        <v>OpgewektHouten/ zonnedak Sporthal De Wetering</v>
      </c>
      <c r="G889" t="str">
        <f>EC_projects_original!G889</f>
        <v>realized</v>
      </c>
      <c r="H889">
        <f>EC_projects_original!H889</f>
        <v>2019</v>
      </c>
      <c r="I889" t="str">
        <f>EC_projects_original!I889</f>
        <v>PV</v>
      </c>
      <c r="J889" t="str">
        <f>EC_projects_original!J889</f>
        <v>rooftop</v>
      </c>
      <c r="K889" t="str">
        <f>EC_projects_original!K889</f>
        <v>lokale coöperatie</v>
      </c>
      <c r="L889" t="str">
        <f>EC_projects_original!L889</f>
        <v>Opgewekt Houten</v>
      </c>
      <c r="M889">
        <f>EC_projects_original!P889</f>
        <v>198.4</v>
      </c>
      <c r="N889">
        <f>EC_projects_original!R889</f>
        <v>1</v>
      </c>
    </row>
    <row r="890" spans="1:14" x14ac:dyDescent="0.25">
      <c r="A890" t="str">
        <f>EC_projects_original!A890</f>
        <v>Utrecht</v>
      </c>
      <c r="B890" t="str">
        <f>EC_projects_original!B890</f>
        <v>Regio U16</v>
      </c>
      <c r="C890" t="str">
        <f>EC_projects_original!C890</f>
        <v>Houten</v>
      </c>
      <c r="D890" t="str" cm="1">
        <f t="array" ref="D890">_xlfn.IFNA(INDEX(municipalities!B:B, MATCH(EC_projects!C890,municipalities!C:C,0),0),"unknown")</f>
        <v>GM0321</v>
      </c>
      <c r="E890">
        <f>EC_projects_original!D890</f>
        <v>0</v>
      </c>
      <c r="F890" t="str">
        <f>EC_projects_original!E890</f>
        <v>OpgewektHouten/ zonnedak The Dome</v>
      </c>
      <c r="G890" t="str">
        <f>EC_projects_original!G890</f>
        <v>realized</v>
      </c>
      <c r="H890">
        <f>EC_projects_original!H890</f>
        <v>2022</v>
      </c>
      <c r="I890" t="str">
        <f>EC_projects_original!I890</f>
        <v>PV</v>
      </c>
      <c r="J890" t="str">
        <f>EC_projects_original!J890</f>
        <v>rooftop</v>
      </c>
      <c r="K890" t="str">
        <f>EC_projects_original!K890</f>
        <v>lokale coöperatie</v>
      </c>
      <c r="L890" t="str">
        <f>EC_projects_original!L890</f>
        <v>Opgewekt Houten</v>
      </c>
      <c r="M890">
        <f>EC_projects_original!P890</f>
        <v>81</v>
      </c>
      <c r="N890">
        <f>EC_projects_original!R890</f>
        <v>1</v>
      </c>
    </row>
    <row r="891" spans="1:14" x14ac:dyDescent="0.25">
      <c r="A891" t="str">
        <f>EC_projects_original!A891</f>
        <v>Utrecht</v>
      </c>
      <c r="B891" t="str">
        <f>EC_projects_original!B891</f>
        <v>Regio U16</v>
      </c>
      <c r="C891" t="str">
        <f>EC_projects_original!C891</f>
        <v>Ijsselstein</v>
      </c>
      <c r="D891" t="str" cm="1">
        <f t="array" ref="D891">_xlfn.IFNA(INDEX(municipalities!B:B, MATCH(EC_projects!C891,municipalities!C:C,0),0),"unknown")</f>
        <v>GM0353</v>
      </c>
      <c r="E891">
        <f>EC_projects_original!D891</f>
        <v>0</v>
      </c>
      <c r="F891" t="str">
        <f>EC_projects_original!E891</f>
        <v>EnergieU/ Buurtstroom Ijsselstein De Oever</v>
      </c>
      <c r="G891" t="str">
        <f>EC_projects_original!G891</f>
        <v>realized</v>
      </c>
      <c r="H891">
        <f>EC_projects_original!H891</f>
        <v>2020</v>
      </c>
      <c r="I891" t="str">
        <f>EC_projects_original!I891</f>
        <v>PV</v>
      </c>
      <c r="J891" t="str">
        <f>EC_projects_original!J891</f>
        <v>rooftop</v>
      </c>
      <c r="K891" t="str">
        <f>EC_projects_original!K891</f>
        <v>productiecoöperatie/ bewonersinitiatief</v>
      </c>
      <c r="L891" t="str">
        <f>EC_projects_original!L891</f>
        <v>EnergieU/ buurtstroom</v>
      </c>
      <c r="M891">
        <f>EC_projects_original!P891</f>
        <v>53.46</v>
      </c>
      <c r="N891">
        <f>EC_projects_original!R891</f>
        <v>1</v>
      </c>
    </row>
    <row r="892" spans="1:14" x14ac:dyDescent="0.25">
      <c r="A892" t="str">
        <f>EC_projects_original!A892</f>
        <v>Utrecht</v>
      </c>
      <c r="B892" t="str">
        <f>EC_projects_original!B892</f>
        <v>Regio Amersfoort</v>
      </c>
      <c r="C892" t="str">
        <f>EC_projects_original!C892</f>
        <v>Leusden</v>
      </c>
      <c r="D892" t="str" cm="1">
        <f t="array" ref="D892">_xlfn.IFNA(INDEX(municipalities!B:B, MATCH(EC_projects!C892,municipalities!C:C,0),0),"unknown")</f>
        <v>GM0327</v>
      </c>
      <c r="E892" t="str">
        <f>EC_projects_original!D892</f>
        <v>Stoutenburg</v>
      </c>
      <c r="F892" t="str">
        <f>EC_projects_original!E892</f>
        <v>ECDeel/ zonnedak DEEL Collectieve zonnedaken 1 (Blommendal )</v>
      </c>
      <c r="G892" t="str">
        <f>EC_projects_original!G892</f>
        <v>realized</v>
      </c>
      <c r="H892">
        <f>EC_projects_original!H892</f>
        <v>2023</v>
      </c>
      <c r="I892" t="str">
        <f>EC_projects_original!I892</f>
        <v>PV</v>
      </c>
      <c r="J892" t="str">
        <f>EC_projects_original!J892</f>
        <v>rooftop</v>
      </c>
      <c r="K892" t="str">
        <f>EC_projects_original!K892</f>
        <v>lokale coöperatie</v>
      </c>
      <c r="L892" t="str">
        <f>EC_projects_original!L892</f>
        <v>EC Deel (Energie Leusden)</v>
      </c>
      <c r="M892">
        <f>EC_projects_original!P892</f>
        <v>70</v>
      </c>
      <c r="N892">
        <f>EC_projects_original!R892</f>
        <v>1</v>
      </c>
    </row>
    <row r="893" spans="1:14" x14ac:dyDescent="0.25">
      <c r="A893" t="str">
        <f>EC_projects_original!A893</f>
        <v>Utrecht</v>
      </c>
      <c r="B893" t="str">
        <f>EC_projects_original!B893</f>
        <v>Regio Amersfoort</v>
      </c>
      <c r="C893" t="str">
        <f>EC_projects_original!C893</f>
        <v>Leusden</v>
      </c>
      <c r="D893" t="str" cm="1">
        <f t="array" ref="D893">_xlfn.IFNA(INDEX(municipalities!B:B, MATCH(EC_projects!C893,municipalities!C:C,0),0),"unknown")</f>
        <v>GM0327</v>
      </c>
      <c r="E893" t="str">
        <f>EC_projects_original!D893</f>
        <v>Stoutenburg</v>
      </c>
      <c r="F893" t="str">
        <f>EC_projects_original!E893</f>
        <v>ECDeel/ zonnedak DEEL Collectieve zonnedaken 2 (Overgoor)</v>
      </c>
      <c r="G893" t="str">
        <f>EC_projects_original!G893</f>
        <v>realized</v>
      </c>
      <c r="H893">
        <f>EC_projects_original!H893</f>
        <v>2023</v>
      </c>
      <c r="I893" t="str">
        <f>EC_projects_original!I893</f>
        <v>PV</v>
      </c>
      <c r="J893" t="str">
        <f>EC_projects_original!J893</f>
        <v>rooftop</v>
      </c>
      <c r="K893" t="str">
        <f>EC_projects_original!K893</f>
        <v>lokale coöperatie</v>
      </c>
      <c r="L893" t="str">
        <f>EC_projects_original!L893</f>
        <v>EC Deel (Energie Leusden)</v>
      </c>
      <c r="M893">
        <f>EC_projects_original!P893</f>
        <v>69.7</v>
      </c>
      <c r="N893">
        <f>EC_projects_original!R893</f>
        <v>1</v>
      </c>
    </row>
    <row r="894" spans="1:14" x14ac:dyDescent="0.25">
      <c r="A894" t="str">
        <f>EC_projects_original!A894</f>
        <v>Utrecht</v>
      </c>
      <c r="B894" t="str">
        <f>EC_projects_original!B894</f>
        <v>Regio Amersfoort</v>
      </c>
      <c r="C894" t="str">
        <f>EC_projects_original!C894</f>
        <v>Leusden</v>
      </c>
      <c r="D894" t="str" cm="1">
        <f t="array" ref="D894">_xlfn.IFNA(INDEX(municipalities!B:B, MATCH(EC_projects!C894,municipalities!C:C,0),0),"unknown")</f>
        <v>GM0327</v>
      </c>
      <c r="E894">
        <f>EC_projects_original!D894</f>
        <v>0</v>
      </c>
      <c r="F894" t="str">
        <f>EC_projects_original!E894</f>
        <v>ValleiZon/ zonnedak Wiebelwagen</v>
      </c>
      <c r="G894" t="str">
        <f>EC_projects_original!G894</f>
        <v>realized</v>
      </c>
      <c r="H894">
        <f>EC_projects_original!H894</f>
        <v>2021</v>
      </c>
      <c r="I894" t="str">
        <f>EC_projects_original!I894</f>
        <v>PV</v>
      </c>
      <c r="J894" t="str">
        <f>EC_projects_original!J894</f>
        <v>rooftop</v>
      </c>
      <c r="K894" t="str">
        <f>EC_projects_original!K894</f>
        <v>lokale coöperatie</v>
      </c>
      <c r="L894" t="str">
        <f>EC_projects_original!L894</f>
        <v>ValleiZon Leusden</v>
      </c>
      <c r="M894">
        <f>EC_projects_original!P894</f>
        <v>71.3</v>
      </c>
      <c r="N894">
        <f>EC_projects_original!R894</f>
        <v>1</v>
      </c>
    </row>
    <row r="895" spans="1:14" x14ac:dyDescent="0.25">
      <c r="A895" t="str">
        <f>EC_projects_original!A895</f>
        <v>Utrecht</v>
      </c>
      <c r="B895" t="str">
        <f>EC_projects_original!B895</f>
        <v>Regio Amersfoort</v>
      </c>
      <c r="C895" t="str">
        <f>EC_projects_original!C895</f>
        <v>Leusden</v>
      </c>
      <c r="D895" t="str" cm="1">
        <f t="array" ref="D895">_xlfn.IFNA(INDEX(municipalities!B:B, MATCH(EC_projects!C895,municipalities!C:C,0),0),"unknown")</f>
        <v>GM0327</v>
      </c>
      <c r="E895" t="str">
        <f>EC_projects_original!D895</f>
        <v>Zonnedak</v>
      </c>
      <c r="F895" t="str">
        <f>EC_projects_original!E895</f>
        <v xml:space="preserve">Zonnedak De Korf </v>
      </c>
      <c r="G895" t="str">
        <f>EC_projects_original!G895</f>
        <v>realized</v>
      </c>
      <c r="H895">
        <f>EC_projects_original!H895</f>
        <v>2017</v>
      </c>
      <c r="I895" t="str">
        <f>EC_projects_original!I895</f>
        <v>PV</v>
      </c>
      <c r="J895" t="str">
        <f>EC_projects_original!J895</f>
        <v>rooftop</v>
      </c>
      <c r="K895" t="str">
        <f>EC_projects_original!K895</f>
        <v>productiecoöperatie/ bewonersinitiatief</v>
      </c>
      <c r="L895" t="str">
        <f>EC_projects_original!L895</f>
        <v>projectcoöperaties divers</v>
      </c>
      <c r="M895">
        <f>EC_projects_original!P895</f>
        <v>72.8</v>
      </c>
      <c r="N895">
        <f>EC_projects_original!R895</f>
        <v>1</v>
      </c>
    </row>
    <row r="896" spans="1:14" x14ac:dyDescent="0.25">
      <c r="A896" t="str">
        <f>EC_projects_original!A896</f>
        <v>Utrecht</v>
      </c>
      <c r="B896" t="str">
        <f>EC_projects_original!B896</f>
        <v>Regio U16</v>
      </c>
      <c r="C896" t="str">
        <f>EC_projects_original!C896</f>
        <v>Nieuwegein</v>
      </c>
      <c r="D896" t="str" cm="1">
        <f t="array" ref="D896">_xlfn.IFNA(INDEX(municipalities!B:B, MATCH(EC_projects!C896,municipalities!C:C,0),0),"unknown")</f>
        <v>GM0356</v>
      </c>
      <c r="E896" t="str">
        <f>EC_projects_original!D896</f>
        <v>Utrecht</v>
      </c>
      <c r="F896" t="str">
        <f>EC_projects_original!E896</f>
        <v>GWZonnestroom/ zonnedaken met woningcorporatie</v>
      </c>
      <c r="G896" t="str">
        <f>EC_projects_original!G896</f>
        <v>realized</v>
      </c>
      <c r="H896">
        <f>EC_projects_original!H896</f>
        <v>2021</v>
      </c>
      <c r="I896" t="str">
        <f>EC_projects_original!I896</f>
        <v>PV</v>
      </c>
      <c r="J896" t="str">
        <f>EC_projects_original!J896</f>
        <v>rooftop</v>
      </c>
      <c r="K896" t="str">
        <f>EC_projects_original!K896</f>
        <v>woco-coöperatie</v>
      </c>
      <c r="L896" t="str">
        <f>EC_projects_original!L896</f>
        <v>GW Zonnestroom</v>
      </c>
      <c r="M896">
        <f>EC_projects_original!P896</f>
        <v>203</v>
      </c>
      <c r="N896">
        <f>EC_projects_original!R896</f>
        <v>1</v>
      </c>
    </row>
    <row r="897" spans="1:14" x14ac:dyDescent="0.25">
      <c r="A897" t="str">
        <f>EC_projects_original!A897</f>
        <v>Utrecht</v>
      </c>
      <c r="B897" t="str">
        <f>EC_projects_original!B897</f>
        <v>Regio U16</v>
      </c>
      <c r="C897" t="str">
        <f>EC_projects_original!C897</f>
        <v>Renswoude</v>
      </c>
      <c r="D897" t="str" cm="1">
        <f t="array" ref="D897">_xlfn.IFNA(INDEX(municipalities!B:B, MATCH(EC_projects!C897,municipalities!C:C,0),0),"unknown")</f>
        <v>GM0339</v>
      </c>
      <c r="E897">
        <f>EC_projects_original!D897</f>
        <v>0</v>
      </c>
      <c r="F897" t="str">
        <f>EC_projects_original!E897</f>
        <v>ValleiEnergie/ Zonnecentrale Kooiweg</v>
      </c>
      <c r="G897" t="str">
        <f>EC_projects_original!G897</f>
        <v>realized</v>
      </c>
      <c r="H897">
        <f>EC_projects_original!H897</f>
        <v>2020</v>
      </c>
      <c r="I897" t="str">
        <f>EC_projects_original!I897</f>
        <v>PV</v>
      </c>
      <c r="J897" t="str">
        <f>EC_projects_original!J897</f>
        <v>rooftop</v>
      </c>
      <c r="K897" t="str">
        <f>EC_projects_original!K897</f>
        <v>lokale coöperatie</v>
      </c>
      <c r="L897" t="str">
        <f>EC_projects_original!L897</f>
        <v>ValleiEnergie</v>
      </c>
      <c r="M897">
        <f>EC_projects_original!P897</f>
        <v>100.44</v>
      </c>
      <c r="N897">
        <f>EC_projects_original!R897</f>
        <v>1</v>
      </c>
    </row>
    <row r="898" spans="1:14" x14ac:dyDescent="0.25">
      <c r="A898" t="str">
        <f>EC_projects_original!A898</f>
        <v>Utrecht</v>
      </c>
      <c r="B898" t="str">
        <f>EC_projects_original!B898</f>
        <v>Food Valley</v>
      </c>
      <c r="C898" t="str">
        <f>EC_projects_original!C898</f>
        <v>Rhenen</v>
      </c>
      <c r="D898" t="str" cm="1">
        <f t="array" ref="D898">_xlfn.IFNA(INDEX(municipalities!B:B, MATCH(EC_projects!C898,municipalities!C:C,0),0),"unknown")</f>
        <v>GM0340</v>
      </c>
      <c r="E898" t="str">
        <f>EC_projects_original!D898</f>
        <v>Greencrowd</v>
      </c>
      <c r="F898" t="str">
        <f>EC_projects_original!E898</f>
        <v>Greencrowd/ basisschool de Springplank</v>
      </c>
      <c r="G898" t="str">
        <f>EC_projects_original!G898</f>
        <v>realized</v>
      </c>
      <c r="H898">
        <f>EC_projects_original!H898</f>
        <v>2018</v>
      </c>
      <c r="I898" t="str">
        <f>EC_projects_original!I898</f>
        <v>PV</v>
      </c>
      <c r="J898" t="str">
        <f>EC_projects_original!J898</f>
        <v>rooftop</v>
      </c>
      <c r="K898" t="str">
        <f>EC_projects_original!K898</f>
        <v>participatie/ crowdfunding</v>
      </c>
      <c r="L898" t="str">
        <f>EC_projects_original!L898</f>
        <v>crowdfunding</v>
      </c>
      <c r="M898">
        <f>EC_projects_original!P898</f>
        <v>26</v>
      </c>
      <c r="N898">
        <f>EC_projects_original!R898</f>
        <v>0</v>
      </c>
    </row>
    <row r="899" spans="1:14" x14ac:dyDescent="0.25">
      <c r="A899" t="str">
        <f>EC_projects_original!A899</f>
        <v>Utrecht</v>
      </c>
      <c r="B899" t="str">
        <f>EC_projects_original!B899</f>
        <v>Food Valley</v>
      </c>
      <c r="C899" t="str">
        <f>EC_projects_original!C899</f>
        <v>Rhenen</v>
      </c>
      <c r="D899" t="str" cm="1">
        <f t="array" ref="D899">_xlfn.IFNA(INDEX(municipalities!B:B, MATCH(EC_projects!C899,municipalities!C:C,0),0),"unknown")</f>
        <v>GM0340</v>
      </c>
      <c r="E899" t="str">
        <f>EC_projects_original!D899</f>
        <v>Achterberg</v>
      </c>
      <c r="F899" t="str">
        <f>EC_projects_original!E899</f>
        <v>ValleiEnergie/ Hogesteeg Achterberg Rhenen</v>
      </c>
      <c r="G899" t="str">
        <f>EC_projects_original!G899</f>
        <v>realized</v>
      </c>
      <c r="H899">
        <f>EC_projects_original!H899</f>
        <v>2018</v>
      </c>
      <c r="I899" t="str">
        <f>EC_projects_original!I899</f>
        <v>PV</v>
      </c>
      <c r="J899" t="str">
        <f>EC_projects_original!J899</f>
        <v>rooftop</v>
      </c>
      <c r="K899" t="str">
        <f>EC_projects_original!K899</f>
        <v>lokale coöperatie</v>
      </c>
      <c r="L899" t="str">
        <f>EC_projects_original!L899</f>
        <v>ValleiEnergie</v>
      </c>
      <c r="M899">
        <f>EC_projects_original!P899</f>
        <v>29.150000000000002</v>
      </c>
      <c r="N899">
        <f>EC_projects_original!R899</f>
        <v>1</v>
      </c>
    </row>
    <row r="900" spans="1:14" x14ac:dyDescent="0.25">
      <c r="A900" t="str">
        <f>EC_projects_original!A900</f>
        <v>Utrecht</v>
      </c>
      <c r="B900" t="str">
        <f>EC_projects_original!B900</f>
        <v>Regio U16</v>
      </c>
      <c r="C900" t="str">
        <f>EC_projects_original!C900</f>
        <v>Stichtse Vecht</v>
      </c>
      <c r="D900" t="str" cm="1">
        <f t="array" ref="D900">_xlfn.IFNA(INDEX(municipalities!B:B, MATCH(EC_projects!C900,municipalities!C:C,0),0),"unknown")</f>
        <v>GM1904</v>
      </c>
      <c r="E900">
        <f>EC_projects_original!D900</f>
        <v>0</v>
      </c>
      <c r="F900" t="str">
        <f>EC_projects_original!E900</f>
        <v>DuurzameVecht/ MHV-energieneutraal (advies)</v>
      </c>
      <c r="G900" t="str">
        <f>EC_projects_original!G900</f>
        <v>realized</v>
      </c>
      <c r="H900">
        <f>EC_projects_original!H900</f>
        <v>2019</v>
      </c>
      <c r="I900" t="str">
        <f>EC_projects_original!I900</f>
        <v>PV</v>
      </c>
      <c r="J900" t="str">
        <f>EC_projects_original!J900</f>
        <v>rooftop</v>
      </c>
      <c r="K900" t="str">
        <f>EC_projects_original!K900</f>
        <v>lokale coöperatie</v>
      </c>
      <c r="L900" t="str">
        <f>EC_projects_original!L900</f>
        <v>Duurzaam Stichtse Vecht</v>
      </c>
      <c r="M900">
        <f>EC_projects_original!P900</f>
        <v>84.16</v>
      </c>
      <c r="N900">
        <f>EC_projects_original!R900</f>
        <v>0</v>
      </c>
    </row>
    <row r="901" spans="1:14" x14ac:dyDescent="0.25">
      <c r="A901" t="str">
        <f>EC_projects_original!A901</f>
        <v>Utrecht</v>
      </c>
      <c r="B901" t="str">
        <f>EC_projects_original!B901</f>
        <v>Regio U16</v>
      </c>
      <c r="C901" t="str">
        <f>EC_projects_original!C901</f>
        <v>Stichtse Vecht</v>
      </c>
      <c r="D901" t="str" cm="1">
        <f t="array" ref="D901">_xlfn.IFNA(INDEX(municipalities!B:B, MATCH(EC_projects!C901,municipalities!C:C,0),0),"unknown")</f>
        <v>GM1904</v>
      </c>
      <c r="E901" t="str">
        <f>EC_projects_original!D901</f>
        <v>Breukelen</v>
      </c>
      <c r="F901" t="str">
        <f>EC_projects_original!E901</f>
        <v xml:space="preserve">EC2030/ zonnedak PCR Polder Nijenrode </v>
      </c>
      <c r="G901" t="str">
        <f>EC_projects_original!G901</f>
        <v>realized</v>
      </c>
      <c r="H901">
        <f>EC_projects_original!H901</f>
        <v>2019</v>
      </c>
      <c r="I901" t="str">
        <f>EC_projects_original!I901</f>
        <v>PV</v>
      </c>
      <c r="J901" t="str">
        <f>EC_projects_original!J901</f>
        <v>rooftop</v>
      </c>
      <c r="K901" t="str">
        <f>EC_projects_original!K901</f>
        <v>lokale coöperatie</v>
      </c>
      <c r="L901" t="str">
        <f>EC_projects_original!L901</f>
        <v>EC 2030.nu</v>
      </c>
      <c r="M901">
        <f>EC_projects_original!P901</f>
        <v>66.825000000000003</v>
      </c>
      <c r="N901">
        <f>EC_projects_original!R901</f>
        <v>1</v>
      </c>
    </row>
    <row r="902" spans="1:14" x14ac:dyDescent="0.25">
      <c r="A902" t="str">
        <f>EC_projects_original!A902</f>
        <v>Utrecht</v>
      </c>
      <c r="B902" t="str">
        <f>EC_projects_original!B902</f>
        <v>Regio U16</v>
      </c>
      <c r="C902" t="str">
        <f>EC_projects_original!C902</f>
        <v>Stichtse Vecht</v>
      </c>
      <c r="D902" t="str" cm="1">
        <f t="array" ref="D902">_xlfn.IFNA(INDEX(municipalities!B:B, MATCH(EC_projects!C902,municipalities!C:C,0),0),"unknown")</f>
        <v>GM1904</v>
      </c>
      <c r="E902" t="str">
        <f>EC_projects_original!D902</f>
        <v xml:space="preserve"> Loenen aan de Vecht</v>
      </c>
      <c r="F902" t="str">
        <f>EC_projects_original!E902</f>
        <v>ZonnepanelenDelen/ ZonopZorg Zonnedak 't Kampje</v>
      </c>
      <c r="G902" t="str">
        <f>EC_projects_original!G902</f>
        <v>realized</v>
      </c>
      <c r="H902">
        <f>EC_projects_original!H902</f>
        <v>2017</v>
      </c>
      <c r="I902" t="str">
        <f>EC_projects_original!I902</f>
        <v>PV</v>
      </c>
      <c r="J902" t="str">
        <f>EC_projects_original!J902</f>
        <v>rooftop</v>
      </c>
      <c r="K902" t="str">
        <f>EC_projects_original!K902</f>
        <v>participatie/ crowdfunding</v>
      </c>
      <c r="L902" t="str">
        <f>EC_projects_original!L902</f>
        <v>crowdfunding</v>
      </c>
      <c r="M902">
        <f>EC_projects_original!P902</f>
        <v>124.80000000000001</v>
      </c>
      <c r="N902">
        <f>EC_projects_original!R902</f>
        <v>0</v>
      </c>
    </row>
    <row r="903" spans="1:14" x14ac:dyDescent="0.25">
      <c r="A903" t="str">
        <f>EC_projects_original!A903</f>
        <v>Utrecht</v>
      </c>
      <c r="B903" t="str">
        <f>EC_projects_original!B903</f>
        <v>Regio U16</v>
      </c>
      <c r="C903" t="str">
        <f>EC_projects_original!C903</f>
        <v>Utrecht</v>
      </c>
      <c r="D903" t="str" cm="1">
        <f t="array" ref="D903">_xlfn.IFNA(INDEX(municipalities!B:B, MATCH(EC_projects!C903,municipalities!C:C,0),0),"unknown")</f>
        <v>GM0344</v>
      </c>
      <c r="E903">
        <f>EC_projects_original!D903</f>
        <v>0</v>
      </c>
      <c r="F903" t="str">
        <f>EC_projects_original!E903</f>
        <v>EnergieU/ Buurtstroom 11 Rehobotkerk</v>
      </c>
      <c r="G903" t="str">
        <f>EC_projects_original!G903</f>
        <v>realized</v>
      </c>
      <c r="H903">
        <f>EC_projects_original!H903</f>
        <v>2021</v>
      </c>
      <c r="I903" t="str">
        <f>EC_projects_original!I903</f>
        <v>PV</v>
      </c>
      <c r="J903" t="str">
        <f>EC_projects_original!J903</f>
        <v>rooftop</v>
      </c>
      <c r="K903" t="str">
        <f>EC_projects_original!K903</f>
        <v>productiecoöperatie/ bewonersinitiatief</v>
      </c>
      <c r="L903" t="str">
        <f>EC_projects_original!L903</f>
        <v>EnergieU/ buurtstroom</v>
      </c>
      <c r="M903">
        <f>EC_projects_original!P903</f>
        <v>52.894999999999996</v>
      </c>
      <c r="N903">
        <f>EC_projects_original!R903</f>
        <v>1</v>
      </c>
    </row>
    <row r="904" spans="1:14" x14ac:dyDescent="0.25">
      <c r="A904" t="str">
        <f>EC_projects_original!A904</f>
        <v>Utrecht</v>
      </c>
      <c r="B904" t="str">
        <f>EC_projects_original!B904</f>
        <v>Regio U16</v>
      </c>
      <c r="C904" t="str">
        <f>EC_projects_original!C904</f>
        <v>Utrecht</v>
      </c>
      <c r="D904" t="str" cm="1">
        <f t="array" ref="D904">_xlfn.IFNA(INDEX(municipalities!B:B, MATCH(EC_projects!C904,municipalities!C:C,0),0),"unknown")</f>
        <v>GM0344</v>
      </c>
      <c r="E904">
        <f>EC_projects_original!D904</f>
        <v>0</v>
      </c>
      <c r="F904" t="str">
        <f>EC_projects_original!E904</f>
        <v>EnergieU/ Buurtstroom De Wissel</v>
      </c>
      <c r="G904" t="str">
        <f>EC_projects_original!G904</f>
        <v>realized</v>
      </c>
      <c r="H904">
        <f>EC_projects_original!H904</f>
        <v>2019</v>
      </c>
      <c r="I904" t="str">
        <f>EC_projects_original!I904</f>
        <v>PV</v>
      </c>
      <c r="J904" t="str">
        <f>EC_projects_original!J904</f>
        <v>rooftop</v>
      </c>
      <c r="K904" t="str">
        <f>EC_projects_original!K904</f>
        <v>productiecoöperatie/ bewonersinitiatief</v>
      </c>
      <c r="L904" t="str">
        <f>EC_projects_original!L904</f>
        <v>EnergieU/ buurtstroom</v>
      </c>
      <c r="M904">
        <f>EC_projects_original!P904</f>
        <v>38.4</v>
      </c>
      <c r="N904">
        <f>EC_projects_original!R904</f>
        <v>1</v>
      </c>
    </row>
    <row r="905" spans="1:14" x14ac:dyDescent="0.25">
      <c r="A905" t="str">
        <f>EC_projects_original!A905</f>
        <v>Utrecht</v>
      </c>
      <c r="B905" t="str">
        <f>EC_projects_original!B905</f>
        <v>Regio U16</v>
      </c>
      <c r="C905" t="str">
        <f>EC_projects_original!C905</f>
        <v>Utrecht</v>
      </c>
      <c r="D905" t="str" cm="1">
        <f t="array" ref="D905">_xlfn.IFNA(INDEX(municipalities!B:B, MATCH(EC_projects!C905,municipalities!C:C,0),0),"unknown")</f>
        <v>GM0344</v>
      </c>
      <c r="E905">
        <f>EC_projects_original!D905</f>
        <v>0</v>
      </c>
      <c r="F905" t="str">
        <f>EC_projects_original!E905</f>
        <v xml:space="preserve">EnergieU/ Buurtstroom Griftkwartier 2 </v>
      </c>
      <c r="G905" t="str">
        <f>EC_projects_original!G905</f>
        <v>realized</v>
      </c>
      <c r="H905">
        <f>EC_projects_original!H905</f>
        <v>2018</v>
      </c>
      <c r="I905" t="str">
        <f>EC_projects_original!I905</f>
        <v>PV</v>
      </c>
      <c r="J905" t="str">
        <f>EC_projects_original!J905</f>
        <v>rooftop</v>
      </c>
      <c r="K905" t="str">
        <f>EC_projects_original!K905</f>
        <v>productiecoöperatie/ bewonersinitiatief</v>
      </c>
      <c r="L905" t="str">
        <f>EC_projects_original!L905</f>
        <v>EnergieU/ buurtstroom</v>
      </c>
      <c r="M905">
        <f>EC_projects_original!P905</f>
        <v>56.7</v>
      </c>
      <c r="N905">
        <f>EC_projects_original!R905</f>
        <v>1</v>
      </c>
    </row>
    <row r="906" spans="1:14" x14ac:dyDescent="0.25">
      <c r="A906" t="str">
        <f>EC_projects_original!A906</f>
        <v>Utrecht</v>
      </c>
      <c r="B906" t="str">
        <f>EC_projects_original!B906</f>
        <v>Regio U16</v>
      </c>
      <c r="C906" t="str">
        <f>EC_projects_original!C906</f>
        <v>Utrecht</v>
      </c>
      <c r="D906" t="str" cm="1">
        <f t="array" ref="D906">_xlfn.IFNA(INDEX(municipalities!B:B, MATCH(EC_projects!C906,municipalities!C:C,0),0),"unknown")</f>
        <v>GM0344</v>
      </c>
      <c r="E906">
        <f>EC_projects_original!D906</f>
        <v>0</v>
      </c>
      <c r="F906" t="str">
        <f>EC_projects_original!E906</f>
        <v xml:space="preserve">EnergieU/ Buurtstroom Griftkwartier 3 </v>
      </c>
      <c r="G906" t="str">
        <f>EC_projects_original!G906</f>
        <v>realized</v>
      </c>
      <c r="H906">
        <f>EC_projects_original!H906</f>
        <v>2020</v>
      </c>
      <c r="I906" t="str">
        <f>EC_projects_original!I906</f>
        <v>PV</v>
      </c>
      <c r="J906" t="str">
        <f>EC_projects_original!J906</f>
        <v>rooftop</v>
      </c>
      <c r="K906" t="str">
        <f>EC_projects_original!K906</f>
        <v>productiecoöperatie/ bewonersinitiatief</v>
      </c>
      <c r="L906" t="str">
        <f>EC_projects_original!L906</f>
        <v>EnergieU/ buurtstroom</v>
      </c>
      <c r="M906">
        <f>EC_projects_original!P906</f>
        <v>51.84</v>
      </c>
      <c r="N906">
        <f>EC_projects_original!R906</f>
        <v>1</v>
      </c>
    </row>
    <row r="907" spans="1:14" x14ac:dyDescent="0.25">
      <c r="A907" t="str">
        <f>EC_projects_original!A907</f>
        <v>Utrecht</v>
      </c>
      <c r="B907" t="str">
        <f>EC_projects_original!B907</f>
        <v>Regio U16</v>
      </c>
      <c r="C907" t="str">
        <f>EC_projects_original!C907</f>
        <v>Utrecht</v>
      </c>
      <c r="D907" t="str" cm="1">
        <f t="array" ref="D907">_xlfn.IFNA(INDEX(municipalities!B:B, MATCH(EC_projects!C907,municipalities!C:C,0),0),"unknown")</f>
        <v>GM0344</v>
      </c>
      <c r="E907">
        <f>EC_projects_original!D907</f>
        <v>0</v>
      </c>
      <c r="F907" t="str">
        <f>EC_projects_original!E907</f>
        <v xml:space="preserve">EnergieU/ Buurtstroom Griftkwartier I </v>
      </c>
      <c r="G907" t="str">
        <f>EC_projects_original!G907</f>
        <v>realized</v>
      </c>
      <c r="H907">
        <f>EC_projects_original!H907</f>
        <v>2018</v>
      </c>
      <c r="I907" t="str">
        <f>EC_projects_original!I907</f>
        <v>PV</v>
      </c>
      <c r="J907" t="str">
        <f>EC_projects_original!J907</f>
        <v>rooftop</v>
      </c>
      <c r="K907" t="str">
        <f>EC_projects_original!K907</f>
        <v>productiecoöperatie/ bewonersinitiatief</v>
      </c>
      <c r="L907" t="str">
        <f>EC_projects_original!L907</f>
        <v>EnergieU/ buurtstroom</v>
      </c>
      <c r="M907">
        <f>EC_projects_original!P907</f>
        <v>56.7</v>
      </c>
      <c r="N907">
        <f>EC_projects_original!R907</f>
        <v>1</v>
      </c>
    </row>
    <row r="908" spans="1:14" x14ac:dyDescent="0.25">
      <c r="A908" t="str">
        <f>EC_projects_original!A908</f>
        <v>Utrecht</v>
      </c>
      <c r="B908" t="str">
        <f>EC_projects_original!B908</f>
        <v>Regio U16</v>
      </c>
      <c r="C908" t="str">
        <f>EC_projects_original!C908</f>
        <v>Utrecht</v>
      </c>
      <c r="D908" t="str" cm="1">
        <f t="array" ref="D908">_xlfn.IFNA(INDEX(municipalities!B:B, MATCH(EC_projects!C908,municipalities!C:C,0),0),"unknown")</f>
        <v>GM0344</v>
      </c>
      <c r="E908">
        <f>EC_projects_original!D908</f>
        <v>0</v>
      </c>
      <c r="F908" t="str">
        <f>EC_projects_original!E908</f>
        <v xml:space="preserve">EnergieU/ Buurtstroom Hoograven de A.R.M. </v>
      </c>
      <c r="G908" t="str">
        <f>EC_projects_original!G908</f>
        <v>realized</v>
      </c>
      <c r="H908">
        <f>EC_projects_original!H908</f>
        <v>2017</v>
      </c>
      <c r="I908" t="str">
        <f>EC_projects_original!I908</f>
        <v>PV</v>
      </c>
      <c r="J908" t="str">
        <f>EC_projects_original!J908</f>
        <v>rooftop</v>
      </c>
      <c r="K908" t="str">
        <f>EC_projects_original!K908</f>
        <v>productiecoöperatie/ bewonersinitiatief</v>
      </c>
      <c r="L908" t="str">
        <f>EC_projects_original!L908</f>
        <v>EnergieU/ buurtstroom</v>
      </c>
      <c r="M908">
        <f>EC_projects_original!P908</f>
        <v>65</v>
      </c>
      <c r="N908">
        <f>EC_projects_original!R908</f>
        <v>1</v>
      </c>
    </row>
    <row r="909" spans="1:14" x14ac:dyDescent="0.25">
      <c r="A909" t="str">
        <f>EC_projects_original!A909</f>
        <v>Utrecht</v>
      </c>
      <c r="B909" t="str">
        <f>EC_projects_original!B909</f>
        <v>Regio U16</v>
      </c>
      <c r="C909" t="str">
        <f>EC_projects_original!C909</f>
        <v>Utrecht</v>
      </c>
      <c r="D909" t="str" cm="1">
        <f t="array" ref="D909">_xlfn.IFNA(INDEX(municipalities!B:B, MATCH(EC_projects!C909,municipalities!C:C,0),0),"unknown")</f>
        <v>GM0344</v>
      </c>
      <c r="E909">
        <f>EC_projects_original!D909</f>
        <v>0</v>
      </c>
      <c r="F909" t="str">
        <f>EC_projects_original!E909</f>
        <v xml:space="preserve">EnergieU/ Buurtstroom Molenstraat </v>
      </c>
      <c r="G909" t="str">
        <f>EC_projects_original!G909</f>
        <v>realized</v>
      </c>
      <c r="H909">
        <f>EC_projects_original!H909</f>
        <v>2017</v>
      </c>
      <c r="I909" t="str">
        <f>EC_projects_original!I909</f>
        <v>PV</v>
      </c>
      <c r="J909" t="str">
        <f>EC_projects_original!J909</f>
        <v>rooftop</v>
      </c>
      <c r="K909" t="str">
        <f>EC_projects_original!K909</f>
        <v>productiecoöperatie/ bewonersinitiatief</v>
      </c>
      <c r="L909" t="str">
        <f>EC_projects_original!L909</f>
        <v>EnergieU/ buurtstroom</v>
      </c>
      <c r="M909">
        <f>EC_projects_original!P909</f>
        <v>27.04</v>
      </c>
      <c r="N909">
        <f>EC_projects_original!R909</f>
        <v>1</v>
      </c>
    </row>
    <row r="910" spans="1:14" x14ac:dyDescent="0.25">
      <c r="A910" t="str">
        <f>EC_projects_original!A910</f>
        <v>Utrecht</v>
      </c>
      <c r="B910" t="str">
        <f>EC_projects_original!B910</f>
        <v>Regio U16</v>
      </c>
      <c r="C910" t="str">
        <f>EC_projects_original!C910</f>
        <v>Utrecht</v>
      </c>
      <c r="D910" t="str" cm="1">
        <f t="array" ref="D910">_xlfn.IFNA(INDEX(municipalities!B:B, MATCH(EC_projects!C910,municipalities!C:C,0),0),"unknown")</f>
        <v>GM0344</v>
      </c>
      <c r="E910" t="str">
        <f>EC_projects_original!D910</f>
        <v>Zuilen</v>
      </c>
      <c r="F910" t="str">
        <f>EC_projects_original!E910</f>
        <v xml:space="preserve">EnergieU/ Buurtstroom Zuilen </v>
      </c>
      <c r="G910" t="str">
        <f>EC_projects_original!G910</f>
        <v>realized</v>
      </c>
      <c r="H910">
        <f>EC_projects_original!H910</f>
        <v>2018</v>
      </c>
      <c r="I910" t="str">
        <f>EC_projects_original!I910</f>
        <v>PV</v>
      </c>
      <c r="J910" t="str">
        <f>EC_projects_original!J910</f>
        <v>rooftop</v>
      </c>
      <c r="K910" t="str">
        <f>EC_projects_original!K910</f>
        <v>productiecoöperatie/ bewonersinitiatief</v>
      </c>
      <c r="L910" t="str">
        <f>EC_projects_original!L910</f>
        <v>EnergieU/ buurtstroom</v>
      </c>
      <c r="M910">
        <f>EC_projects_original!P910</f>
        <v>67.8</v>
      </c>
      <c r="N910">
        <f>EC_projects_original!R910</f>
        <v>1</v>
      </c>
    </row>
    <row r="911" spans="1:14" x14ac:dyDescent="0.25">
      <c r="A911" t="str">
        <f>EC_projects_original!A911</f>
        <v>Utrecht</v>
      </c>
      <c r="B911" t="str">
        <f>EC_projects_original!B911</f>
        <v>Regio U16</v>
      </c>
      <c r="C911" t="str">
        <f>EC_projects_original!C911</f>
        <v>Utrecht</v>
      </c>
      <c r="D911" t="str" cm="1">
        <f t="array" ref="D911">_xlfn.IFNA(INDEX(municipalities!B:B, MATCH(EC_projects!C911,municipalities!C:C,0),0),"unknown")</f>
        <v>GM0344</v>
      </c>
      <c r="E911" t="str">
        <f>EC_projects_original!D911</f>
        <v>Utrecht en Goor</v>
      </c>
      <c r="F911" t="str">
        <f>EC_projects_original!E911</f>
        <v>Greencrowd/ Zon voor USD</v>
      </c>
      <c r="G911" t="str">
        <f>EC_projects_original!G911</f>
        <v>realized</v>
      </c>
      <c r="H911">
        <f>EC_projects_original!H911</f>
        <v>2019</v>
      </c>
      <c r="I911" t="str">
        <f>EC_projects_original!I911</f>
        <v>PV</v>
      </c>
      <c r="J911" t="str">
        <f>EC_projects_original!J911</f>
        <v>rooftop</v>
      </c>
      <c r="K911" t="str">
        <f>EC_projects_original!K911</f>
        <v>participatie/ crowdfunding</v>
      </c>
      <c r="L911" t="str">
        <f>EC_projects_original!L911</f>
        <v>crowdfunding</v>
      </c>
      <c r="M911">
        <f>EC_projects_original!P911</f>
        <v>3120</v>
      </c>
      <c r="N911">
        <f>EC_projects_original!R911</f>
        <v>0</v>
      </c>
    </row>
    <row r="912" spans="1:14" x14ac:dyDescent="0.25">
      <c r="A912" t="str">
        <f>EC_projects_original!A912</f>
        <v>Utrecht</v>
      </c>
      <c r="B912" t="str">
        <f>EC_projects_original!B912</f>
        <v>Regio U16</v>
      </c>
      <c r="C912" t="str">
        <f>EC_projects_original!C912</f>
        <v>Utrecht</v>
      </c>
      <c r="D912" t="str" cm="1">
        <f t="array" ref="D912">_xlfn.IFNA(INDEX(municipalities!B:B, MATCH(EC_projects!C912,municipalities!C:C,0),0),"unknown")</f>
        <v>GM0344</v>
      </c>
      <c r="E912" t="str">
        <f>EC_projects_original!D912</f>
        <v>Haarzuilen</v>
      </c>
      <c r="F912" t="str">
        <f>EC_projects_original!E912</f>
        <v>Haarse Zon/ zonnedak  (fase 1)</v>
      </c>
      <c r="G912" t="str">
        <f>EC_projects_original!G912</f>
        <v>realized</v>
      </c>
      <c r="H912">
        <f>EC_projects_original!H912</f>
        <v>2018</v>
      </c>
      <c r="I912" t="str">
        <f>EC_projects_original!I912</f>
        <v>PV</v>
      </c>
      <c r="J912" t="str">
        <f>EC_projects_original!J912</f>
        <v>rooftop</v>
      </c>
      <c r="K912" t="str">
        <f>EC_projects_original!K912</f>
        <v>productiecoöperatie/ bewonersinitiatief</v>
      </c>
      <c r="L912" t="str">
        <f>EC_projects_original!L912</f>
        <v>Haarse Zon</v>
      </c>
      <c r="M912">
        <f>EC_projects_original!P912</f>
        <v>211.20000000000002</v>
      </c>
      <c r="N912">
        <f>EC_projects_original!R912</f>
        <v>1</v>
      </c>
    </row>
    <row r="913" spans="1:14" x14ac:dyDescent="0.25">
      <c r="A913" t="str">
        <f>EC_projects_original!A913</f>
        <v>Utrecht</v>
      </c>
      <c r="B913" t="str">
        <f>EC_projects_original!B913</f>
        <v>Regio U16</v>
      </c>
      <c r="C913" t="str">
        <f>EC_projects_original!C913</f>
        <v>Utrecht</v>
      </c>
      <c r="D913" t="str" cm="1">
        <f t="array" ref="D913">_xlfn.IFNA(INDEX(municipalities!B:B, MATCH(EC_projects!C913,municipalities!C:C,0),0),"unknown")</f>
        <v>GM0344</v>
      </c>
      <c r="E913" t="str">
        <f>EC_projects_original!D913</f>
        <v>Haarzuilen</v>
      </c>
      <c r="F913" t="str">
        <f>EC_projects_original!E913</f>
        <v>Haarse Zon/ zonnedak (fase 2)</v>
      </c>
      <c r="G913" t="str">
        <f>EC_projects_original!G913</f>
        <v>realized</v>
      </c>
      <c r="H913">
        <f>EC_projects_original!H913</f>
        <v>2019</v>
      </c>
      <c r="I913" t="str">
        <f>EC_projects_original!I913</f>
        <v>PV</v>
      </c>
      <c r="J913" t="str">
        <f>EC_projects_original!J913</f>
        <v>rooftop</v>
      </c>
      <c r="K913" t="str">
        <f>EC_projects_original!K913</f>
        <v>productiecoöperatie/ bewonersinitiatief</v>
      </c>
      <c r="L913" t="str">
        <f>EC_projects_original!L913</f>
        <v>Haarse Zon</v>
      </c>
      <c r="M913">
        <f>EC_projects_original!P913</f>
        <v>250.1</v>
      </c>
      <c r="N913">
        <f>EC_projects_original!R913</f>
        <v>1</v>
      </c>
    </row>
    <row r="914" spans="1:14" x14ac:dyDescent="0.25">
      <c r="A914" t="str">
        <f>EC_projects_original!A914</f>
        <v>Utrecht</v>
      </c>
      <c r="B914" t="str">
        <f>EC_projects_original!B914</f>
        <v>Regio U16</v>
      </c>
      <c r="C914" t="str">
        <f>EC_projects_original!C914</f>
        <v>Utrecht</v>
      </c>
      <c r="D914" t="str" cm="1">
        <f t="array" ref="D914">_xlfn.IFNA(INDEX(municipalities!B:B, MATCH(EC_projects!C914,municipalities!C:C,0),0),"unknown")</f>
        <v>GM0344</v>
      </c>
      <c r="E914" t="str">
        <f>EC_projects_original!D914</f>
        <v>Hercules</v>
      </c>
      <c r="F914" t="str">
        <f>EC_projects_original!E914</f>
        <v>Hercules sportvereniging/ zonnedak</v>
      </c>
      <c r="G914" t="str">
        <f>EC_projects_original!G914</f>
        <v>realized</v>
      </c>
      <c r="H914">
        <f>EC_projects_original!H914</f>
        <v>2016</v>
      </c>
      <c r="I914" t="str">
        <f>EC_projects_original!I914</f>
        <v>PV</v>
      </c>
      <c r="J914" t="str">
        <f>EC_projects_original!J914</f>
        <v>rooftop</v>
      </c>
      <c r="K914" t="str">
        <f>EC_projects_original!K914</f>
        <v>lokale coöperatie</v>
      </c>
      <c r="L914" t="str">
        <f>EC_projects_original!L914</f>
        <v>EnergieU</v>
      </c>
      <c r="M914">
        <f>EC_projects_original!P914</f>
        <v>130</v>
      </c>
      <c r="N914">
        <f>EC_projects_original!R914</f>
        <v>0</v>
      </c>
    </row>
    <row r="915" spans="1:14" x14ac:dyDescent="0.25">
      <c r="A915" t="str">
        <f>EC_projects_original!A915</f>
        <v>Utrecht</v>
      </c>
      <c r="B915" t="str">
        <f>EC_projects_original!B915</f>
        <v>Regio U16</v>
      </c>
      <c r="C915" t="str">
        <f>EC_projects_original!C915</f>
        <v>Utrecht</v>
      </c>
      <c r="D915" t="str" cm="1">
        <f t="array" ref="D915">_xlfn.IFNA(INDEX(municipalities!B:B, MATCH(EC_projects!C915,municipalities!C:C,0),0),"unknown")</f>
        <v>GM0344</v>
      </c>
      <c r="E915">
        <f>EC_projects_original!D915</f>
        <v>0</v>
      </c>
      <c r="F915" t="str">
        <f>EC_projects_original!E915</f>
        <v>Postcodestroom/ zonnedak Gietijzerstraat  Utrecht</v>
      </c>
      <c r="G915" t="str">
        <f>EC_projects_original!G915</f>
        <v>realized</v>
      </c>
      <c r="H915">
        <f>EC_projects_original!H915</f>
        <v>2020</v>
      </c>
      <c r="I915" t="str">
        <f>EC_projects_original!I915</f>
        <v>PV</v>
      </c>
      <c r="J915" t="str">
        <f>EC_projects_original!J915</f>
        <v>rooftop</v>
      </c>
      <c r="K915" t="str">
        <f>EC_projects_original!K915</f>
        <v>productiecoöperatie/ ontwikkelaar</v>
      </c>
      <c r="L915" t="str">
        <f>EC_projects_original!L915</f>
        <v>Postcodestroom</v>
      </c>
      <c r="M915">
        <f>EC_projects_original!P915</f>
        <v>69</v>
      </c>
      <c r="N915">
        <f>EC_projects_original!R915</f>
        <v>1</v>
      </c>
    </row>
    <row r="916" spans="1:14" x14ac:dyDescent="0.25">
      <c r="A916" t="str">
        <f>EC_projects_original!A916</f>
        <v>Utrecht</v>
      </c>
      <c r="B916" t="str">
        <f>EC_projects_original!B916</f>
        <v>Regio U16</v>
      </c>
      <c r="C916" t="str">
        <f>EC_projects_original!C916</f>
        <v>Utrecht</v>
      </c>
      <c r="D916" t="str" cm="1">
        <f t="array" ref="D916">_xlfn.IFNA(INDEX(municipalities!B:B, MATCH(EC_projects!C916,municipalities!C:C,0),0),"unknown")</f>
        <v>GM0344</v>
      </c>
      <c r="E916">
        <f>EC_projects_original!D916</f>
        <v>0</v>
      </c>
      <c r="F916" t="str">
        <f>EC_projects_original!E916</f>
        <v>ZonSamen/ zonnedaken woningcorporatie (meerdere locaties) -2023</v>
      </c>
      <c r="G916" t="str">
        <f>EC_projects_original!G916</f>
        <v>realized</v>
      </c>
      <c r="H916">
        <f>EC_projects_original!H916</f>
        <v>2023</v>
      </c>
      <c r="I916" t="str">
        <f>EC_projects_original!I916</f>
        <v>PV</v>
      </c>
      <c r="J916" t="str">
        <f>EC_projects_original!J916</f>
        <v>rooftop</v>
      </c>
      <c r="K916" t="str">
        <f>EC_projects_original!K916</f>
        <v>woco-coöperatie</v>
      </c>
      <c r="L916" t="str">
        <f>EC_projects_original!L916</f>
        <v>ZonSamen</v>
      </c>
      <c r="M916">
        <f>EC_projects_original!P916</f>
        <v>66</v>
      </c>
      <c r="N916">
        <f>EC_projects_original!R916</f>
        <v>1</v>
      </c>
    </row>
    <row r="917" spans="1:14" x14ac:dyDescent="0.25">
      <c r="A917" t="str">
        <f>EC_projects_original!A917</f>
        <v>Utrecht</v>
      </c>
      <c r="B917" t="str">
        <f>EC_projects_original!B917</f>
        <v>Regio U16</v>
      </c>
      <c r="C917" t="str">
        <f>EC_projects_original!C917</f>
        <v>Utrechtse Heuvelrug</v>
      </c>
      <c r="D917" t="str" cm="1">
        <f t="array" ref="D917">_xlfn.IFNA(INDEX(municipalities!B:B, MATCH(EC_projects!C917,municipalities!C:C,0),0),"unknown")</f>
        <v>GM1581</v>
      </c>
      <c r="E917" t="str">
        <f>EC_projects_original!D917</f>
        <v>Maarn-Maarsbergen</v>
      </c>
      <c r="F917" t="str">
        <f>EC_projects_original!E917</f>
        <v>HeuvelrugEnergie/ Zon op Heuvelrug Brandweerkazerne Maarn/ Maarsbergen</v>
      </c>
      <c r="G917" t="str">
        <f>EC_projects_original!G917</f>
        <v>realized</v>
      </c>
      <c r="H917">
        <f>EC_projects_original!H917</f>
        <v>2019</v>
      </c>
      <c r="I917" t="str">
        <f>EC_projects_original!I917</f>
        <v>PV</v>
      </c>
      <c r="J917" t="str">
        <f>EC_projects_original!J917</f>
        <v>rooftop</v>
      </c>
      <c r="K917" t="str">
        <f>EC_projects_original!K917</f>
        <v>lokale coöperatie</v>
      </c>
      <c r="L917" t="str">
        <f>EC_projects_original!L917</f>
        <v>Heuvelrug Energie</v>
      </c>
      <c r="M917">
        <f>EC_projects_original!P917</f>
        <v>77.050000000000011</v>
      </c>
      <c r="N917">
        <f>EC_projects_original!R917</f>
        <v>1</v>
      </c>
    </row>
    <row r="918" spans="1:14" x14ac:dyDescent="0.25">
      <c r="A918" t="str">
        <f>EC_projects_original!A918</f>
        <v>Utrecht</v>
      </c>
      <c r="B918" t="str">
        <f>EC_projects_original!B918</f>
        <v>Regio U16</v>
      </c>
      <c r="C918" t="str">
        <f>EC_projects_original!C918</f>
        <v>Utrechtse Heuvelrug</v>
      </c>
      <c r="D918" t="str" cm="1">
        <f t="array" ref="D918">_xlfn.IFNA(INDEX(municipalities!B:B, MATCH(EC_projects!C918,municipalities!C:C,0),0),"unknown")</f>
        <v>GM1581</v>
      </c>
      <c r="E918" t="str">
        <f>EC_projects_original!D918</f>
        <v>Leersum</v>
      </c>
      <c r="F918" t="str">
        <f>EC_projects_original!E918</f>
        <v>HeuvelrugEnergie/ Zon op Heuvelrug Leersum De Binder</v>
      </c>
      <c r="G918" t="str">
        <f>EC_projects_original!G918</f>
        <v>realized</v>
      </c>
      <c r="H918">
        <f>EC_projects_original!H918</f>
        <v>2019</v>
      </c>
      <c r="I918" t="str">
        <f>EC_projects_original!I918</f>
        <v>PV</v>
      </c>
      <c r="J918" t="str">
        <f>EC_projects_original!J918</f>
        <v>rooftop</v>
      </c>
      <c r="K918" t="str">
        <f>EC_projects_original!K918</f>
        <v>lokale coöperatie</v>
      </c>
      <c r="L918" t="str">
        <f>EC_projects_original!L918</f>
        <v>Heuvelrug Energie</v>
      </c>
      <c r="M918">
        <f>EC_projects_original!P918</f>
        <v>235.50500000000002</v>
      </c>
      <c r="N918">
        <f>EC_projects_original!R918</f>
        <v>1</v>
      </c>
    </row>
    <row r="919" spans="1:14" x14ac:dyDescent="0.25">
      <c r="A919" t="str">
        <f>EC_projects_original!A919</f>
        <v>Utrecht</v>
      </c>
      <c r="B919" t="str">
        <f>EC_projects_original!B919</f>
        <v>Regio U16</v>
      </c>
      <c r="C919" t="str">
        <f>EC_projects_original!C919</f>
        <v>Utrechtse Heuvelrug</v>
      </c>
      <c r="D919" t="str" cm="1">
        <f t="array" ref="D919">_xlfn.IFNA(INDEX(municipalities!B:B, MATCH(EC_projects!C919,municipalities!C:C,0),0),"unknown")</f>
        <v>GM1581</v>
      </c>
      <c r="E919" t="str">
        <f>EC_projects_original!D919</f>
        <v>Doorn</v>
      </c>
      <c r="F919" t="str">
        <f>EC_projects_original!E919</f>
        <v>HeuvelrugEnergie/ zonnedak  Revius Lyceum Doorn</v>
      </c>
      <c r="G919" t="str">
        <f>EC_projects_original!G919</f>
        <v>realized</v>
      </c>
      <c r="H919">
        <f>EC_projects_original!H919</f>
        <v>2017</v>
      </c>
      <c r="I919" t="str">
        <f>EC_projects_original!I919</f>
        <v>PV</v>
      </c>
      <c r="J919" t="str">
        <f>EC_projects_original!J919</f>
        <v>rooftop</v>
      </c>
      <c r="K919" t="str">
        <f>EC_projects_original!K919</f>
        <v>lokale coöperatie</v>
      </c>
      <c r="L919" t="str">
        <f>EC_projects_original!L919</f>
        <v>Heuvelrug Energie</v>
      </c>
      <c r="M919">
        <f>EC_projects_original!P919</f>
        <v>139.88</v>
      </c>
      <c r="N919">
        <f>EC_projects_original!R919</f>
        <v>0</v>
      </c>
    </row>
    <row r="920" spans="1:14" x14ac:dyDescent="0.25">
      <c r="A920" t="str">
        <f>EC_projects_original!A920</f>
        <v>Utrecht</v>
      </c>
      <c r="B920" t="str">
        <f>EC_projects_original!B920</f>
        <v>Regio U16</v>
      </c>
      <c r="C920" t="str">
        <f>EC_projects_original!C920</f>
        <v>Utrechtse Heuvelrug</v>
      </c>
      <c r="D920" t="str" cm="1">
        <f t="array" ref="D920">_xlfn.IFNA(INDEX(municipalities!B:B, MATCH(EC_projects!C920,municipalities!C:C,0),0),"unknown")</f>
        <v>GM1581</v>
      </c>
      <c r="E920" t="str">
        <f>EC_projects_original!D920</f>
        <v>Driebergen</v>
      </c>
      <c r="F920" t="str">
        <f>EC_projects_original!E920</f>
        <v>HeuvelrugEnergie/ zonnedak sport FC Driebergen</v>
      </c>
      <c r="G920" t="str">
        <f>EC_projects_original!G920</f>
        <v>realized</v>
      </c>
      <c r="H920">
        <f>EC_projects_original!H920</f>
        <v>2016</v>
      </c>
      <c r="I920" t="str">
        <f>EC_projects_original!I920</f>
        <v>PV</v>
      </c>
      <c r="J920" t="str">
        <f>EC_projects_original!J920</f>
        <v>rooftop</v>
      </c>
      <c r="K920" t="str">
        <f>EC_projects_original!K920</f>
        <v>lokale coöperatie</v>
      </c>
      <c r="L920" t="str">
        <f>EC_projects_original!L920</f>
        <v>Heuvelrug Energie</v>
      </c>
      <c r="M920">
        <f>EC_projects_original!P920</f>
        <v>37.96</v>
      </c>
      <c r="N920">
        <f>EC_projects_original!R920</f>
        <v>0</v>
      </c>
    </row>
    <row r="921" spans="1:14" x14ac:dyDescent="0.25">
      <c r="A921" t="str">
        <f>EC_projects_original!A921</f>
        <v>Utrecht</v>
      </c>
      <c r="B921" t="str">
        <f>EC_projects_original!B921</f>
        <v>Regio U16</v>
      </c>
      <c r="C921" t="str">
        <f>EC_projects_original!C921</f>
        <v>Vijfheerenlanden</v>
      </c>
      <c r="D921" t="str" cm="1">
        <f t="array" ref="D921">_xlfn.IFNA(INDEX(municipalities!B:B, MATCH(EC_projects!C921,municipalities!C:C,0),0),"unknown")</f>
        <v>GM1961</v>
      </c>
      <c r="E921" t="str">
        <f>EC_projects_original!D921</f>
        <v>Lexmond</v>
      </c>
      <c r="F921" t="str">
        <f>EC_projects_original!E921</f>
        <v>Greencrowd/ Zonnedak Van Dijk</v>
      </c>
      <c r="G921" t="str">
        <f>EC_projects_original!G921</f>
        <v>realized</v>
      </c>
      <c r="H921">
        <f>EC_projects_original!H921</f>
        <v>2019</v>
      </c>
      <c r="I921" t="str">
        <f>EC_projects_original!I921</f>
        <v>PV</v>
      </c>
      <c r="J921" t="str">
        <f>EC_projects_original!J921</f>
        <v>rooftop</v>
      </c>
      <c r="K921" t="str">
        <f>EC_projects_original!K921</f>
        <v>participatie/ crowdfunding</v>
      </c>
      <c r="L921" t="str">
        <f>EC_projects_original!L921</f>
        <v>crowdfunding</v>
      </c>
      <c r="M921">
        <f>EC_projects_original!P921</f>
        <v>613</v>
      </c>
      <c r="N921">
        <f>EC_projects_original!R921</f>
        <v>0</v>
      </c>
    </row>
    <row r="922" spans="1:14" x14ac:dyDescent="0.25">
      <c r="A922" t="str">
        <f>EC_projects_original!A922</f>
        <v>Utrecht</v>
      </c>
      <c r="B922" t="str">
        <f>EC_projects_original!B922</f>
        <v>Regio U16</v>
      </c>
      <c r="C922" t="str">
        <f>EC_projects_original!C922</f>
        <v>Wijk bij Duurstede</v>
      </c>
      <c r="D922" t="str" cm="1">
        <f t="array" ref="D922">_xlfn.IFNA(INDEX(municipalities!B:B, MATCH(EC_projects!C922,municipalities!C:C,0),0),"unknown")</f>
        <v>GM0352</v>
      </c>
      <c r="E922">
        <f>EC_projects_original!D922</f>
        <v>0</v>
      </c>
      <c r="F922" t="str">
        <f>EC_projects_original!E922</f>
        <v>EigenWijkse EC/ De Stroomfabriek</v>
      </c>
      <c r="G922" t="str">
        <f>EC_projects_original!G922</f>
        <v>realized</v>
      </c>
      <c r="H922">
        <f>EC_projects_original!H922</f>
        <v>2015</v>
      </c>
      <c r="I922" t="str">
        <f>EC_projects_original!I922</f>
        <v>PV</v>
      </c>
      <c r="J922" t="str">
        <f>EC_projects_original!J922</f>
        <v>rooftop</v>
      </c>
      <c r="K922" t="str">
        <f>EC_projects_original!K922</f>
        <v>lokale coöperatie</v>
      </c>
      <c r="L922" t="str">
        <f>EC_projects_original!L922</f>
        <v>Eigenwijkse Energiecoöperatie</v>
      </c>
      <c r="M922">
        <f>EC_projects_original!P922</f>
        <v>131.30000000000001</v>
      </c>
      <c r="N922">
        <f>EC_projects_original!R922</f>
        <v>1</v>
      </c>
    </row>
    <row r="923" spans="1:14" x14ac:dyDescent="0.25">
      <c r="A923" t="str">
        <f>EC_projects_original!A923</f>
        <v>Utrecht</v>
      </c>
      <c r="B923" t="str">
        <f>EC_projects_original!B923</f>
        <v>Regio U16</v>
      </c>
      <c r="C923" t="str">
        <f>EC_projects_original!C923</f>
        <v>Wijk bij Duurstede</v>
      </c>
      <c r="D923" t="str" cm="1">
        <f t="array" ref="D923">_xlfn.IFNA(INDEX(municipalities!B:B, MATCH(EC_projects!C923,municipalities!C:C,0),0),"unknown")</f>
        <v>GM0352</v>
      </c>
      <c r="E923">
        <f>EC_projects_original!D923</f>
        <v>0</v>
      </c>
      <c r="F923" t="str">
        <f>EC_projects_original!E923</f>
        <v>EigenWijkse EC/ Marienhoeve (fase 1: PCR)</v>
      </c>
      <c r="G923" t="str">
        <f>EC_projects_original!G923</f>
        <v>realized</v>
      </c>
      <c r="H923">
        <f>EC_projects_original!H923</f>
        <v>2018</v>
      </c>
      <c r="I923" t="str">
        <f>EC_projects_original!I923</f>
        <v>PV</v>
      </c>
      <c r="J923" t="str">
        <f>EC_projects_original!J923</f>
        <v>rooftop</v>
      </c>
      <c r="K923" t="str">
        <f>EC_projects_original!K923</f>
        <v>lokale coöperatie</v>
      </c>
      <c r="L923" t="str">
        <f>EC_projects_original!L923</f>
        <v>Eigenwijkse Energiecoöperatie</v>
      </c>
      <c r="M923">
        <f>EC_projects_original!P923</f>
        <v>132</v>
      </c>
      <c r="N923">
        <f>EC_projects_original!R923</f>
        <v>1</v>
      </c>
    </row>
    <row r="924" spans="1:14" x14ac:dyDescent="0.25">
      <c r="A924" t="str">
        <f>EC_projects_original!A924</f>
        <v>Utrecht</v>
      </c>
      <c r="B924" t="str">
        <f>EC_projects_original!B924</f>
        <v>Regio U16</v>
      </c>
      <c r="C924" t="str">
        <f>EC_projects_original!C924</f>
        <v>Wijk bij Duurstede</v>
      </c>
      <c r="D924" t="str" cm="1">
        <f t="array" ref="D924">_xlfn.IFNA(INDEX(municipalities!B:B, MATCH(EC_projects!C924,municipalities!C:C,0),0),"unknown")</f>
        <v>GM0352</v>
      </c>
      <c r="E924">
        <f>EC_projects_original!D924</f>
        <v>0</v>
      </c>
      <c r="F924" t="str">
        <f>EC_projects_original!E924</f>
        <v>EigenWijkse EC/ Marienhoeve (fase 1: SDE)</v>
      </c>
      <c r="G924" t="str">
        <f>EC_projects_original!G924</f>
        <v>realized</v>
      </c>
      <c r="H924">
        <f>EC_projects_original!H924</f>
        <v>2019</v>
      </c>
      <c r="I924" t="str">
        <f>EC_projects_original!I924</f>
        <v>PV</v>
      </c>
      <c r="J924" t="str">
        <f>EC_projects_original!J924</f>
        <v>rooftop</v>
      </c>
      <c r="K924" t="str">
        <f>EC_projects_original!K924</f>
        <v>lokale coöperatie</v>
      </c>
      <c r="L924" t="str">
        <f>EC_projects_original!L924</f>
        <v>Eigenwijkse Energiecoöperatie</v>
      </c>
      <c r="M924">
        <f>EC_projects_original!P924</f>
        <v>398.25</v>
      </c>
      <c r="N924">
        <f>EC_projects_original!R924</f>
        <v>1</v>
      </c>
    </row>
    <row r="925" spans="1:14" x14ac:dyDescent="0.25">
      <c r="A925" t="str">
        <f>EC_projects_original!A925</f>
        <v>Utrecht</v>
      </c>
      <c r="B925" t="str">
        <f>EC_projects_original!B925</f>
        <v>Regio U16</v>
      </c>
      <c r="C925" t="str">
        <f>EC_projects_original!C925</f>
        <v>Wijk bij Duurstede</v>
      </c>
      <c r="D925" t="str" cm="1">
        <f t="array" ref="D925">_xlfn.IFNA(INDEX(municipalities!B:B, MATCH(EC_projects!C925,municipalities!C:C,0),0),"unknown")</f>
        <v>GM0352</v>
      </c>
      <c r="E925">
        <f>EC_projects_original!D925</f>
        <v>0</v>
      </c>
      <c r="F925" t="str">
        <f>EC_projects_original!E925</f>
        <v>EigenWijkse EC/ VolksWatt Volksbelang</v>
      </c>
      <c r="G925" t="str">
        <f>EC_projects_original!G925</f>
        <v>realized</v>
      </c>
      <c r="H925">
        <f>EC_projects_original!H925</f>
        <v>2019</v>
      </c>
      <c r="I925" t="str">
        <f>EC_projects_original!I925</f>
        <v>PV</v>
      </c>
      <c r="J925" t="str">
        <f>EC_projects_original!J925</f>
        <v>rooftop</v>
      </c>
      <c r="K925" t="str">
        <f>EC_projects_original!K925</f>
        <v>lokale coöperatie</v>
      </c>
      <c r="L925" t="str">
        <f>EC_projects_original!L925</f>
        <v>Eigenwijkse Energiecoöperatie</v>
      </c>
      <c r="M925">
        <f>EC_projects_original!P925</f>
        <v>72</v>
      </c>
      <c r="N925">
        <f>EC_projects_original!R925</f>
        <v>1</v>
      </c>
    </row>
    <row r="926" spans="1:14" x14ac:dyDescent="0.25">
      <c r="A926" t="str">
        <f>EC_projects_original!A926</f>
        <v>Utrecht</v>
      </c>
      <c r="B926" t="str">
        <f>EC_projects_original!B926</f>
        <v>Regio U16</v>
      </c>
      <c r="C926" t="str">
        <f>EC_projects_original!C926</f>
        <v>Wijk bij Duurstede</v>
      </c>
      <c r="D926" t="str" cm="1">
        <f t="array" ref="D926">_xlfn.IFNA(INDEX(municipalities!B:B, MATCH(EC_projects!C926,municipalities!C:C,0),0),"unknown")</f>
        <v>GM0352</v>
      </c>
      <c r="E926">
        <f>EC_projects_original!D926</f>
        <v>0</v>
      </c>
      <c r="F926" t="str">
        <f>EC_projects_original!E926</f>
        <v>EigenwijkseEC/ Rivius Lyceum</v>
      </c>
      <c r="G926" t="str">
        <f>EC_projects_original!G926</f>
        <v>realized</v>
      </c>
      <c r="H926">
        <f>EC_projects_original!H926</f>
        <v>2015</v>
      </c>
      <c r="I926" t="str">
        <f>EC_projects_original!I926</f>
        <v>PV</v>
      </c>
      <c r="J926" t="str">
        <f>EC_projects_original!J926</f>
        <v>rooftop</v>
      </c>
      <c r="K926" t="str">
        <f>EC_projects_original!K926</f>
        <v>lokale coöperatie</v>
      </c>
      <c r="L926" t="str">
        <f>EC_projects_original!L926</f>
        <v>Eigenwijkse Energiecoöperatie</v>
      </c>
      <c r="M926">
        <f>EC_projects_original!P926</f>
        <v>42</v>
      </c>
      <c r="N926">
        <f>EC_projects_original!R926</f>
        <v>1</v>
      </c>
    </row>
    <row r="927" spans="1:14" x14ac:dyDescent="0.25">
      <c r="A927" t="str">
        <f>EC_projects_original!A927</f>
        <v>Utrecht</v>
      </c>
      <c r="B927" t="str">
        <f>EC_projects_original!B927</f>
        <v>Regio U16</v>
      </c>
      <c r="C927" t="str">
        <f>EC_projects_original!C927</f>
        <v>Woerden</v>
      </c>
      <c r="D927" t="str" cm="1">
        <f t="array" ref="D927">_xlfn.IFNA(INDEX(municipalities!B:B, MATCH(EC_projects!C927,municipalities!C:C,0),0),"unknown")</f>
        <v>GM0632</v>
      </c>
      <c r="E927">
        <f>EC_projects_original!D927</f>
        <v>0</v>
      </c>
      <c r="F927" t="str">
        <f>EC_projects_original!E927</f>
        <v>SolarGreenPoint/ Batensteinbad (fase 2)</v>
      </c>
      <c r="G927" t="str">
        <f>EC_projects_original!G927</f>
        <v>realized</v>
      </c>
      <c r="H927">
        <f>EC_projects_original!H927</f>
        <v>2017</v>
      </c>
      <c r="I927" t="str">
        <f>EC_projects_original!I927</f>
        <v>PV</v>
      </c>
      <c r="J927" t="str">
        <f>EC_projects_original!J927</f>
        <v>rooftop</v>
      </c>
      <c r="K927" t="str">
        <f>EC_projects_original!K927</f>
        <v>productiecoöperatie/ ontwikkelaar</v>
      </c>
      <c r="L927" t="str">
        <f>EC_projects_original!L927</f>
        <v>Solar Green Point/ Woerden</v>
      </c>
      <c r="M927">
        <f>EC_projects_original!P927</f>
        <v>19.5</v>
      </c>
      <c r="N927">
        <f>EC_projects_original!R927</f>
        <v>1</v>
      </c>
    </row>
    <row r="928" spans="1:14" x14ac:dyDescent="0.25">
      <c r="A928" t="str">
        <f>EC_projects_original!A928</f>
        <v>Utrecht</v>
      </c>
      <c r="B928" t="str">
        <f>EC_projects_original!B928</f>
        <v>Regio U16</v>
      </c>
      <c r="C928" t="str">
        <f>EC_projects_original!C928</f>
        <v>Woerden</v>
      </c>
      <c r="D928" t="str" cm="1">
        <f t="array" ref="D928">_xlfn.IFNA(INDEX(municipalities!B:B, MATCH(EC_projects!C928,municipalities!C:C,0),0),"unknown")</f>
        <v>GM0632</v>
      </c>
      <c r="E928">
        <f>EC_projects_original!D928</f>
        <v>0</v>
      </c>
      <c r="F928" t="str">
        <f>EC_projects_original!E928</f>
        <v>SolarGreenPoint/Batensteinbad (fase 1)</v>
      </c>
      <c r="G928" t="str">
        <f>EC_projects_original!G928</f>
        <v>realized</v>
      </c>
      <c r="H928">
        <f>EC_projects_original!H928</f>
        <v>2014</v>
      </c>
      <c r="I928" t="str">
        <f>EC_projects_original!I928</f>
        <v>PV</v>
      </c>
      <c r="J928" t="str">
        <f>EC_projects_original!J928</f>
        <v>rooftop</v>
      </c>
      <c r="K928" t="str">
        <f>EC_projects_original!K928</f>
        <v>productiecoöperatie/ ontwikkelaar</v>
      </c>
      <c r="L928" t="str">
        <f>EC_projects_original!L928</f>
        <v>Solar Green Point/ Batensteinbad</v>
      </c>
      <c r="M928">
        <f>EC_projects_original!P928</f>
        <v>35</v>
      </c>
      <c r="N928">
        <f>EC_projects_original!R928</f>
        <v>1</v>
      </c>
    </row>
    <row r="929" spans="1:14" x14ac:dyDescent="0.25">
      <c r="A929" t="str">
        <f>EC_projects_original!A929</f>
        <v>Utrecht</v>
      </c>
      <c r="B929" t="str">
        <f>EC_projects_original!B929</f>
        <v>Regio U16</v>
      </c>
      <c r="C929" t="str">
        <f>EC_projects_original!C929</f>
        <v>Woerden</v>
      </c>
      <c r="D929" t="str" cm="1">
        <f t="array" ref="D929">_xlfn.IFNA(INDEX(municipalities!B:B, MATCH(EC_projects!C929,municipalities!C:C,0),0),"unknown")</f>
        <v>GM0632</v>
      </c>
      <c r="E929" t="str">
        <f>EC_projects_original!D929</f>
        <v>Zegveld</v>
      </c>
      <c r="F929" t="str">
        <f>EC_projects_original!E929</f>
        <v>WoerdenEnergie/ zonnedak Beukehof Van Dam</v>
      </c>
      <c r="G929" t="str">
        <f>EC_projects_original!G929</f>
        <v>realized</v>
      </c>
      <c r="H929">
        <f>EC_projects_original!H929</f>
        <v>2023</v>
      </c>
      <c r="I929" t="str">
        <f>EC_projects_original!I929</f>
        <v>PV</v>
      </c>
      <c r="J929" t="str">
        <f>EC_projects_original!J929</f>
        <v>rooftop</v>
      </c>
      <c r="K929" t="str">
        <f>EC_projects_original!K929</f>
        <v>lokale coöperatie</v>
      </c>
      <c r="L929" t="str">
        <f>EC_projects_original!L929</f>
        <v>WoerdenEnergie</v>
      </c>
      <c r="M929">
        <f>EC_projects_original!P929</f>
        <v>81.900000000000006</v>
      </c>
      <c r="N929">
        <f>EC_projects_original!R929</f>
        <v>1</v>
      </c>
    </row>
    <row r="930" spans="1:14" x14ac:dyDescent="0.25">
      <c r="A930" t="str">
        <f>EC_projects_original!A930</f>
        <v>Utrecht</v>
      </c>
      <c r="B930" t="str">
        <f>EC_projects_original!B930</f>
        <v>Regio Amersfoort</v>
      </c>
      <c r="C930" t="str">
        <f>EC_projects_original!C930</f>
        <v>Woudenberg</v>
      </c>
      <c r="D930" t="str" cm="1">
        <f t="array" ref="D930">_xlfn.IFNA(INDEX(municipalities!B:B, MATCH(EC_projects!C930,municipalities!C:C,0),0),"unknown")</f>
        <v>GM0351</v>
      </c>
      <c r="E930" t="str">
        <f>EC_projects_original!D930</f>
        <v>Woudenberg</v>
      </c>
      <c r="F930" t="str">
        <f>EC_projects_original!E930</f>
        <v>DuurzaamWoudenberg/ Zon op Woudenberg Bruinenburg</v>
      </c>
      <c r="G930" t="str">
        <f>EC_projects_original!G930</f>
        <v>realized</v>
      </c>
      <c r="H930">
        <f>EC_projects_original!H930</f>
        <v>2023</v>
      </c>
      <c r="I930" t="str">
        <f>EC_projects_original!I930</f>
        <v>PV</v>
      </c>
      <c r="J930" t="str">
        <f>EC_projects_original!J930</f>
        <v>rooftop</v>
      </c>
      <c r="K930" t="str">
        <f>EC_projects_original!K930</f>
        <v>lokale coöperatie</v>
      </c>
      <c r="L930" t="str">
        <f>EC_projects_original!L930</f>
        <v>Duurzaam Woudenberg</v>
      </c>
      <c r="M930">
        <f>EC_projects_original!P930</f>
        <v>49.199999999999996</v>
      </c>
      <c r="N930">
        <f>EC_projects_original!R930</f>
        <v>1</v>
      </c>
    </row>
    <row r="931" spans="1:14" x14ac:dyDescent="0.25">
      <c r="A931" t="str">
        <f>EC_projects_original!A931</f>
        <v>Utrecht</v>
      </c>
      <c r="B931" t="str">
        <f>EC_projects_original!B931</f>
        <v>Regio Amersfoort</v>
      </c>
      <c r="C931" t="str">
        <f>EC_projects_original!C931</f>
        <v>Woudenberg</v>
      </c>
      <c r="D931" t="str" cm="1">
        <f t="array" ref="D931">_xlfn.IFNA(INDEX(municipalities!B:B, MATCH(EC_projects!C931,municipalities!C:C,0),0),"unknown")</f>
        <v>GM0351</v>
      </c>
      <c r="E931">
        <f>EC_projects_original!D931</f>
        <v>0</v>
      </c>
      <c r="F931" t="str">
        <f>EC_projects_original!E931</f>
        <v xml:space="preserve">Postcodestroom/ zonnedak Woudenberg </v>
      </c>
      <c r="G931" t="str">
        <f>EC_projects_original!G931</f>
        <v>realized</v>
      </c>
      <c r="H931">
        <f>EC_projects_original!H931</f>
        <v>2020</v>
      </c>
      <c r="I931" t="str">
        <f>EC_projects_original!I931</f>
        <v>PV</v>
      </c>
      <c r="J931" t="str">
        <f>EC_projects_original!J931</f>
        <v>rooftop</v>
      </c>
      <c r="K931" t="str">
        <f>EC_projects_original!K931</f>
        <v>productiecoöperatie/ ontwikkelaar</v>
      </c>
      <c r="L931" t="str">
        <f>EC_projects_original!L931</f>
        <v>Postcodestroom</v>
      </c>
      <c r="M931">
        <f>EC_projects_original!P931</f>
        <v>42</v>
      </c>
      <c r="N931">
        <f>EC_projects_original!R931</f>
        <v>1</v>
      </c>
    </row>
    <row r="932" spans="1:14" x14ac:dyDescent="0.25">
      <c r="A932" t="str">
        <f>EC_projects_original!A932</f>
        <v>Utrecht</v>
      </c>
      <c r="B932" t="str">
        <f>EC_projects_original!B932</f>
        <v>Regio U16</v>
      </c>
      <c r="C932" t="str">
        <f>EC_projects_original!C932</f>
        <v>Zeist</v>
      </c>
      <c r="D932" t="str" cm="1">
        <f t="array" ref="D932">_xlfn.IFNA(INDEX(municipalities!B:B, MATCH(EC_projects!C932,municipalities!C:C,0),0),"unknown")</f>
        <v>GM0355</v>
      </c>
      <c r="E932">
        <f>EC_projects_original!D932</f>
        <v>0</v>
      </c>
      <c r="F932" t="str">
        <f>EC_projects_original!E932</f>
        <v xml:space="preserve">DECooperatieZeist/ zonnedak Boer Aart </v>
      </c>
      <c r="G932" t="str">
        <f>EC_projects_original!G932</f>
        <v>realized</v>
      </c>
      <c r="H932">
        <f>EC_projects_original!H932</f>
        <v>2022</v>
      </c>
      <c r="I932" t="str">
        <f>EC_projects_original!I932</f>
        <v>PV</v>
      </c>
      <c r="J932" t="str">
        <f>EC_projects_original!J932</f>
        <v>rooftop</v>
      </c>
      <c r="K932" t="str">
        <f>EC_projects_original!K932</f>
        <v>lokale coöperatie</v>
      </c>
      <c r="L932" t="str">
        <f>EC_projects_original!L932</f>
        <v>DE Coöperatie Zeist</v>
      </c>
      <c r="M932">
        <f>EC_projects_original!P932</f>
        <v>81.600000000000009</v>
      </c>
      <c r="N932">
        <f>EC_projects_original!R932</f>
        <v>1</v>
      </c>
    </row>
    <row r="933" spans="1:14" x14ac:dyDescent="0.25">
      <c r="A933" t="str">
        <f>EC_projects_original!A933</f>
        <v>Utrecht</v>
      </c>
      <c r="B933" t="str">
        <f>EC_projects_original!B933</f>
        <v>Regio U16</v>
      </c>
      <c r="C933" t="str">
        <f>EC_projects_original!C933</f>
        <v>Zeist</v>
      </c>
      <c r="D933" t="str" cm="1">
        <f t="array" ref="D933">_xlfn.IFNA(INDEX(municipalities!B:B, MATCH(EC_projects!C933,municipalities!C:C,0),0),"unknown")</f>
        <v>GM0355</v>
      </c>
      <c r="E933">
        <f>EC_projects_original!D933</f>
        <v>0</v>
      </c>
      <c r="F933" t="str">
        <f>EC_projects_original!E933</f>
        <v>St.Energie Zeist/ Coöperatie SpoorZon school</v>
      </c>
      <c r="G933" t="str">
        <f>EC_projects_original!G933</f>
        <v>realized</v>
      </c>
      <c r="H933">
        <f>EC_projects_original!H933</f>
        <v>2013</v>
      </c>
      <c r="I933" t="str">
        <f>EC_projects_original!I933</f>
        <v>PV</v>
      </c>
      <c r="J933" t="str">
        <f>EC_projects_original!J933</f>
        <v>rooftop</v>
      </c>
      <c r="K933" t="str">
        <f>EC_projects_original!K933</f>
        <v>lokale coöperatie</v>
      </c>
      <c r="L933" t="str">
        <f>EC_projects_original!L933</f>
        <v>EnergiekeBuurt Zeist</v>
      </c>
      <c r="M933">
        <f>EC_projects_original!P933</f>
        <v>23.92</v>
      </c>
      <c r="N933">
        <f>EC_projects_original!R933</f>
        <v>1</v>
      </c>
    </row>
    <row r="934" spans="1:14" x14ac:dyDescent="0.25">
      <c r="A934" t="str">
        <f>EC_projects_original!A934</f>
        <v>Zeeland</v>
      </c>
      <c r="B934" t="str">
        <f>EC_projects_original!B934</f>
        <v>Zeeland</v>
      </c>
      <c r="C934" t="str">
        <f>EC_projects_original!C934</f>
        <v>Borsele</v>
      </c>
      <c r="D934" t="str" cm="1">
        <f t="array" ref="D934">_xlfn.IFNA(INDEX(municipalities!B:B, MATCH(EC_projects!C934,municipalities!C:C,0),0),"unknown")</f>
        <v>GM0654</v>
      </c>
      <c r="E934">
        <f>EC_projects_original!D934</f>
        <v>0</v>
      </c>
      <c r="F934" t="str">
        <f>EC_projects_original!E934</f>
        <v>MRD/ ZCZ - Borselle  Oudelande  Traveo</v>
      </c>
      <c r="G934" t="str">
        <f>EC_projects_original!G934</f>
        <v>realized</v>
      </c>
      <c r="H934">
        <f>EC_projects_original!H934</f>
        <v>2021</v>
      </c>
      <c r="I934" t="str">
        <f>EC_projects_original!I934</f>
        <v>PV</v>
      </c>
      <c r="J934" t="str">
        <f>EC_projects_original!J934</f>
        <v>rooftop</v>
      </c>
      <c r="K934" t="str">
        <f>EC_projects_original!K934</f>
        <v>productiecoöperatie/ ontwikkelaar</v>
      </c>
      <c r="L934" t="str">
        <f>EC_projects_original!L934</f>
        <v>MRD/ Zonnecollectief Zeeland</v>
      </c>
      <c r="M934">
        <f>EC_projects_original!P934</f>
        <v>75.599999999999994</v>
      </c>
      <c r="N934">
        <f>EC_projects_original!R934</f>
        <v>1</v>
      </c>
    </row>
    <row r="935" spans="1:14" x14ac:dyDescent="0.25">
      <c r="A935" t="str">
        <f>EC_projects_original!A935</f>
        <v>Zeeland</v>
      </c>
      <c r="B935" t="str">
        <f>EC_projects_original!B935</f>
        <v>Zeeland</v>
      </c>
      <c r="C935" t="str">
        <f>EC_projects_original!C935</f>
        <v>Borsele</v>
      </c>
      <c r="D935" t="str" cm="1">
        <f t="array" ref="D935">_xlfn.IFNA(INDEX(municipalities!B:B, MATCH(EC_projects!C935,municipalities!C:C,0),0),"unknown")</f>
        <v>GM0654</v>
      </c>
      <c r="E935">
        <f>EC_projects_original!D935</f>
        <v>0</v>
      </c>
      <c r="F935" t="str">
        <f>EC_projects_original!E935</f>
        <v>MRD/ ZCZ/ Project Borssele dorpskern</v>
      </c>
      <c r="G935" t="str">
        <f>EC_projects_original!G935</f>
        <v>realized</v>
      </c>
      <c r="H935">
        <f>EC_projects_original!H935</f>
        <v>2023</v>
      </c>
      <c r="I935" t="str">
        <f>EC_projects_original!I935</f>
        <v>PV</v>
      </c>
      <c r="J935" t="str">
        <f>EC_projects_original!J935</f>
        <v>rooftop</v>
      </c>
      <c r="K935" t="str">
        <f>EC_projects_original!K935</f>
        <v>productiecoöperatie/ ontwikkelaar</v>
      </c>
      <c r="L935" t="str">
        <f>EC_projects_original!L935</f>
        <v>MRD/ Zonnecollectief Zeeland</v>
      </c>
      <c r="M935">
        <f>EC_projects_original!P935</f>
        <v>75.44</v>
      </c>
      <c r="N935">
        <f>EC_projects_original!R935</f>
        <v>1</v>
      </c>
    </row>
    <row r="936" spans="1:14" x14ac:dyDescent="0.25">
      <c r="A936" t="str">
        <f>EC_projects_original!A936</f>
        <v>Zeeland</v>
      </c>
      <c r="B936" t="str">
        <f>EC_projects_original!B936</f>
        <v>Zeeland</v>
      </c>
      <c r="C936" t="str">
        <f>EC_projects_original!C936</f>
        <v>Borsele</v>
      </c>
      <c r="D936" t="str" cm="1">
        <f t="array" ref="D936">_xlfn.IFNA(INDEX(municipalities!B:B, MATCH(EC_projects!C936,municipalities!C:C,0),0),"unknown")</f>
        <v>GM0654</v>
      </c>
      <c r="E936" t="str">
        <f>EC_projects_original!D936</f>
        <v>Overzande</v>
      </c>
      <c r="F936" t="str">
        <f>EC_projects_original!E936</f>
        <v>MRD/ ZEC Borssele-Overzande (Klinkerduijn)</v>
      </c>
      <c r="G936" t="str">
        <f>EC_projects_original!G936</f>
        <v>realized</v>
      </c>
      <c r="H936">
        <f>EC_projects_original!H936</f>
        <v>2020</v>
      </c>
      <c r="I936" t="str">
        <f>EC_projects_original!I936</f>
        <v>PV</v>
      </c>
      <c r="J936" t="str">
        <f>EC_projects_original!J936</f>
        <v>rooftop</v>
      </c>
      <c r="K936" t="str">
        <f>EC_projects_original!K936</f>
        <v>productiecoöperatie/ ontwikkelaar</v>
      </c>
      <c r="L936" t="str">
        <f>EC_projects_original!L936</f>
        <v>MRD/ Zonnecollectief Zeeland</v>
      </c>
      <c r="M936">
        <f>EC_projects_original!P936</f>
        <v>74.100000000000009</v>
      </c>
      <c r="N936">
        <f>EC_projects_original!R936</f>
        <v>1</v>
      </c>
    </row>
    <row r="937" spans="1:14" x14ac:dyDescent="0.25">
      <c r="A937" t="str">
        <f>EC_projects_original!A937</f>
        <v>Zeeland</v>
      </c>
      <c r="B937" t="str">
        <f>EC_projects_original!B937</f>
        <v>Zeeland</v>
      </c>
      <c r="C937" t="str">
        <f>EC_projects_original!C937</f>
        <v>Borsele</v>
      </c>
      <c r="D937" t="str" cm="1">
        <f t="array" ref="D937">_xlfn.IFNA(INDEX(municipalities!B:B, MATCH(EC_projects!C937,municipalities!C:C,0),0),"unknown")</f>
        <v>GM0654</v>
      </c>
      <c r="E937" t="str">
        <f>EC_projects_original!D937</f>
        <v>Hoedekenskerke</v>
      </c>
      <c r="F937" t="str">
        <f>EC_projects_original!E937</f>
        <v>Postcodestroom/ zonnedak Hoedekenskerke</v>
      </c>
      <c r="G937" t="str">
        <f>EC_projects_original!G937</f>
        <v>realized</v>
      </c>
      <c r="H937">
        <f>EC_projects_original!H937</f>
        <v>2018</v>
      </c>
      <c r="I937" t="str">
        <f>EC_projects_original!I937</f>
        <v>PV</v>
      </c>
      <c r="J937" t="str">
        <f>EC_projects_original!J937</f>
        <v>rooftop</v>
      </c>
      <c r="K937" t="str">
        <f>EC_projects_original!K937</f>
        <v>productiecoöperatie/ ontwikkelaar</v>
      </c>
      <c r="L937" t="str">
        <f>EC_projects_original!L937</f>
        <v>Postcodestroom</v>
      </c>
      <c r="M937">
        <f>EC_projects_original!P937</f>
        <v>43.16</v>
      </c>
      <c r="N937">
        <f>EC_projects_original!R937</f>
        <v>1</v>
      </c>
    </row>
    <row r="938" spans="1:14" x14ac:dyDescent="0.25">
      <c r="A938" t="str">
        <f>EC_projects_original!A938</f>
        <v>Zeeland</v>
      </c>
      <c r="B938" t="str">
        <f>EC_projects_original!B938</f>
        <v>Zeeland</v>
      </c>
      <c r="C938" t="str">
        <f>EC_projects_original!C938</f>
        <v>Borsele</v>
      </c>
      <c r="D938" t="str" cm="1">
        <f t="array" ref="D938">_xlfn.IFNA(INDEX(municipalities!B:B, MATCH(EC_projects!C938,municipalities!C:C,0),0),"unknown")</f>
        <v>GM0654</v>
      </c>
      <c r="E938" t="str">
        <f>EC_projects_original!D938</f>
        <v>Heinkenszand</v>
      </c>
      <c r="F938" t="str">
        <f>EC_projects_original!E938</f>
        <v>Zeeuwind/Basisschool de Wegwijzer</v>
      </c>
      <c r="G938" t="str">
        <f>EC_projects_original!G938</f>
        <v>realized</v>
      </c>
      <c r="H938">
        <f>EC_projects_original!H938</f>
        <v>2011</v>
      </c>
      <c r="I938" t="str">
        <f>EC_projects_original!I938</f>
        <v>PV</v>
      </c>
      <c r="J938" t="str">
        <f>EC_projects_original!J938</f>
        <v>rooftop</v>
      </c>
      <c r="K938" t="str">
        <f>EC_projects_original!K938</f>
        <v>lokale coöperatie</v>
      </c>
      <c r="L938" t="str">
        <f>EC_projects_original!L938</f>
        <v>Zeeuwind</v>
      </c>
      <c r="M938">
        <f>EC_projects_original!P938</f>
        <v>15.12</v>
      </c>
      <c r="N938">
        <f>EC_projects_original!R938</f>
        <v>1</v>
      </c>
    </row>
    <row r="939" spans="1:14" x14ac:dyDescent="0.25">
      <c r="A939" t="str">
        <f>EC_projects_original!A939</f>
        <v>Zeeland</v>
      </c>
      <c r="B939" t="str">
        <f>EC_projects_original!B939</f>
        <v>Zeeland</v>
      </c>
      <c r="C939" t="str">
        <f>EC_projects_original!C939</f>
        <v>Goes</v>
      </c>
      <c r="D939" t="str" cm="1">
        <f t="array" ref="D939">_xlfn.IFNA(INDEX(municipalities!B:B, MATCH(EC_projects!C939,municipalities!C:C,0),0),"unknown")</f>
        <v>GM0664</v>
      </c>
      <c r="E939">
        <f>EC_projects_original!D939</f>
        <v>0</v>
      </c>
      <c r="F939" t="str">
        <f>EC_projects_original!E939</f>
        <v xml:space="preserve">ECGoesBIGG/ zonnedak 1 ‘PUUR ZON 1’ </v>
      </c>
      <c r="G939" t="str">
        <f>EC_projects_original!G939</f>
        <v>realized</v>
      </c>
      <c r="H939">
        <f>EC_projects_original!H939</f>
        <v>2020</v>
      </c>
      <c r="I939" t="str">
        <f>EC_projects_original!I939</f>
        <v>PV</v>
      </c>
      <c r="J939" t="str">
        <f>EC_projects_original!J939</f>
        <v>rooftop</v>
      </c>
      <c r="K939" t="str">
        <f>EC_projects_original!K939</f>
        <v>lokale coöperatie</v>
      </c>
      <c r="L939" t="str">
        <f>EC_projects_original!L939</f>
        <v>Energie Collectief Goes PUUR</v>
      </c>
      <c r="M939">
        <f>EC_projects_original!P939</f>
        <v>110.39999999999999</v>
      </c>
      <c r="N939">
        <f>EC_projects_original!R939</f>
        <v>1</v>
      </c>
    </row>
    <row r="940" spans="1:14" x14ac:dyDescent="0.25">
      <c r="A940" t="str">
        <f>EC_projects_original!A940</f>
        <v>Zeeland</v>
      </c>
      <c r="B940" t="str">
        <f>EC_projects_original!B940</f>
        <v>Zeeland</v>
      </c>
      <c r="C940" t="str">
        <f>EC_projects_original!C940</f>
        <v>Goes</v>
      </c>
      <c r="D940" t="str" cm="1">
        <f t="array" ref="D940">_xlfn.IFNA(INDEX(municipalities!B:B, MATCH(EC_projects!C940,municipalities!C:C,0),0),"unknown")</f>
        <v>GM0664</v>
      </c>
      <c r="E940">
        <f>EC_projects_original!D940</f>
        <v>0</v>
      </c>
      <c r="F940" t="str">
        <f>EC_projects_original!E940</f>
        <v>ECGoesBIGG/ zonnedak 2 ‘brandweer kazerne</v>
      </c>
      <c r="G940" t="str">
        <f>EC_projects_original!G940</f>
        <v>realized</v>
      </c>
      <c r="H940">
        <f>EC_projects_original!H940</f>
        <v>2021</v>
      </c>
      <c r="I940" t="str">
        <f>EC_projects_original!I940</f>
        <v>PV</v>
      </c>
      <c r="J940" t="str">
        <f>EC_projects_original!J940</f>
        <v>rooftop</v>
      </c>
      <c r="K940" t="str">
        <f>EC_projects_original!K940</f>
        <v>lokale coöperatie</v>
      </c>
      <c r="L940" t="str">
        <f>EC_projects_original!L940</f>
        <v>Energie Collectief Goes PUUR</v>
      </c>
      <c r="M940">
        <f>EC_projects_original!P940</f>
        <v>58.125</v>
      </c>
      <c r="N940">
        <f>EC_projects_original!R940</f>
        <v>1</v>
      </c>
    </row>
    <row r="941" spans="1:14" x14ac:dyDescent="0.25">
      <c r="A941" t="str">
        <f>EC_projects_original!A941</f>
        <v>Zeeland</v>
      </c>
      <c r="B941" t="str">
        <f>EC_projects_original!B941</f>
        <v>Zeeland</v>
      </c>
      <c r="C941" t="str">
        <f>EC_projects_original!C941</f>
        <v>Hulst</v>
      </c>
      <c r="D941" t="str" cm="1">
        <f t="array" ref="D941">_xlfn.IFNA(INDEX(municipalities!B:B, MATCH(EC_projects!C941,municipalities!C:C,0),0),"unknown")</f>
        <v>GM0677</v>
      </c>
      <c r="E941" t="str">
        <f>EC_projects_original!D941</f>
        <v>Grauw/ Kloosterzande</v>
      </c>
      <c r="F941" t="str">
        <f>EC_projects_original!E941</f>
        <v xml:space="preserve">MRD/ Z.E.C Hulst-Grauw (Ingels) </v>
      </c>
      <c r="G941" t="str">
        <f>EC_projects_original!G941</f>
        <v>realized</v>
      </c>
      <c r="H941">
        <f>EC_projects_original!H941</f>
        <v>2019</v>
      </c>
      <c r="I941" t="str">
        <f>EC_projects_original!I941</f>
        <v>PV</v>
      </c>
      <c r="J941" t="str">
        <f>EC_projects_original!J941</f>
        <v>rooftop</v>
      </c>
      <c r="K941" t="str">
        <f>EC_projects_original!K941</f>
        <v>productiecoöperatie/ ontwikkelaar</v>
      </c>
      <c r="L941" t="str">
        <f>EC_projects_original!L941</f>
        <v>MRD/ Zonnecollectief Zeeland</v>
      </c>
      <c r="M941">
        <f>EC_projects_original!P941</f>
        <v>82</v>
      </c>
      <c r="N941">
        <f>EC_projects_original!R941</f>
        <v>1</v>
      </c>
    </row>
    <row r="942" spans="1:14" x14ac:dyDescent="0.25">
      <c r="A942" t="str">
        <f>EC_projects_original!A942</f>
        <v>Zeeland</v>
      </c>
      <c r="B942" t="str">
        <f>EC_projects_original!B942</f>
        <v>Zeeland</v>
      </c>
      <c r="C942" t="str">
        <f>EC_projects_original!C942</f>
        <v>Hulst</v>
      </c>
      <c r="D942" t="str" cm="1">
        <f t="array" ref="D942">_xlfn.IFNA(INDEX(municipalities!B:B, MATCH(EC_projects!C942,municipalities!C:C,0),0),"unknown")</f>
        <v>GM0677</v>
      </c>
      <c r="E942" t="str">
        <f>EC_projects_original!D942</f>
        <v>Kapellebrug</v>
      </c>
      <c r="F942" t="str">
        <f>EC_projects_original!E942</f>
        <v>MRD/ ZCZ Zonne Collectief Zeeland Hulst Centrum Najade</v>
      </c>
      <c r="G942" t="str">
        <f>EC_projects_original!G942</f>
        <v>realized</v>
      </c>
      <c r="H942">
        <f>EC_projects_original!H942</f>
        <v>2020</v>
      </c>
      <c r="I942" t="str">
        <f>EC_projects_original!I942</f>
        <v>PV</v>
      </c>
      <c r="J942" t="str">
        <f>EC_projects_original!J942</f>
        <v>rooftop</v>
      </c>
      <c r="K942" t="str">
        <f>EC_projects_original!K942</f>
        <v>productiecoöperatie/ ontwikkelaar</v>
      </c>
      <c r="L942" t="str">
        <f>EC_projects_original!L942</f>
        <v>MRD/ Zonnecollectief Zeeland</v>
      </c>
      <c r="M942">
        <f>EC_projects_original!P942</f>
        <v>66.78</v>
      </c>
      <c r="N942">
        <f>EC_projects_original!R942</f>
        <v>1</v>
      </c>
    </row>
    <row r="943" spans="1:14" x14ac:dyDescent="0.25">
      <c r="A943" t="str">
        <f>EC_projects_original!A943</f>
        <v>Zeeland</v>
      </c>
      <c r="B943" t="str">
        <f>EC_projects_original!B943</f>
        <v>Zeeland</v>
      </c>
      <c r="C943" t="str">
        <f>EC_projects_original!C943</f>
        <v>Hulst</v>
      </c>
      <c r="D943" t="str" cm="1">
        <f t="array" ref="D943">_xlfn.IFNA(INDEX(municipalities!B:B, MATCH(EC_projects!C943,municipalities!C:C,0),0),"unknown")</f>
        <v>GM0677</v>
      </c>
      <c r="E943">
        <f>EC_projects_original!D943</f>
        <v>0</v>
      </c>
      <c r="F943" t="str">
        <f>EC_projects_original!E943</f>
        <v>MRD/ ZCZ/ Project Hulst Spoorweg</v>
      </c>
      <c r="G943" t="str">
        <f>EC_projects_original!G943</f>
        <v>realized</v>
      </c>
      <c r="H943">
        <f>EC_projects_original!H943</f>
        <v>2023</v>
      </c>
      <c r="I943" t="str">
        <f>EC_projects_original!I943</f>
        <v>PV</v>
      </c>
      <c r="J943" t="str">
        <f>EC_projects_original!J943</f>
        <v>rooftop</v>
      </c>
      <c r="K943" t="str">
        <f>EC_projects_original!K943</f>
        <v>productiecoöperatie/ ontwikkelaar</v>
      </c>
      <c r="L943" t="str">
        <f>EC_projects_original!L943</f>
        <v>MRD/ Zonnecollectief Zeeland</v>
      </c>
      <c r="M943">
        <f>EC_projects_original!P943</f>
        <v>80.040000000000006</v>
      </c>
      <c r="N943">
        <f>EC_projects_original!R943</f>
        <v>1</v>
      </c>
    </row>
    <row r="944" spans="1:14" x14ac:dyDescent="0.25">
      <c r="A944" t="str">
        <f>EC_projects_original!A944</f>
        <v>Zeeland</v>
      </c>
      <c r="B944" t="str">
        <f>EC_projects_original!B944</f>
        <v>Zeeland</v>
      </c>
      <c r="C944" t="str">
        <f>EC_projects_original!C944</f>
        <v>Hulst</v>
      </c>
      <c r="D944" t="str" cm="1">
        <f t="array" ref="D944">_xlfn.IFNA(INDEX(municipalities!B:B, MATCH(EC_projects!C944,municipalities!C:C,0),0),"unknown")</f>
        <v>GM0677</v>
      </c>
      <c r="E944">
        <f>EC_projects_original!D944</f>
        <v>0</v>
      </c>
      <c r="F944" t="str">
        <f>EC_projects_original!E944</f>
        <v>MRD/ ZCZ/ Project Hulst Zoutestraat</v>
      </c>
      <c r="G944" t="str">
        <f>EC_projects_original!G944</f>
        <v>realized</v>
      </c>
      <c r="H944">
        <f>EC_projects_original!H944</f>
        <v>2023</v>
      </c>
      <c r="I944" t="str">
        <f>EC_projects_original!I944</f>
        <v>PV</v>
      </c>
      <c r="J944" t="str">
        <f>EC_projects_original!J944</f>
        <v>rooftop</v>
      </c>
      <c r="K944" t="str">
        <f>EC_projects_original!K944</f>
        <v>productiecoöperatie/ ontwikkelaar</v>
      </c>
      <c r="L944" t="str">
        <f>EC_projects_original!L944</f>
        <v>MRD/ Zonnecollectief Zeeland</v>
      </c>
      <c r="M944">
        <f>EC_projects_original!P944</f>
        <v>74.7</v>
      </c>
      <c r="N944">
        <f>EC_projects_original!R944</f>
        <v>1</v>
      </c>
    </row>
    <row r="945" spans="1:14" x14ac:dyDescent="0.25">
      <c r="A945" t="str">
        <f>EC_projects_original!A945</f>
        <v>Zeeland</v>
      </c>
      <c r="B945" t="str">
        <f>EC_projects_original!B945</f>
        <v>Zeeland</v>
      </c>
      <c r="C945" t="str">
        <f>EC_projects_original!C945</f>
        <v>Hulst</v>
      </c>
      <c r="D945" t="str" cm="1">
        <f t="array" ref="D945">_xlfn.IFNA(INDEX(municipalities!B:B, MATCH(EC_projects!C945,municipalities!C:C,0),0),"unknown")</f>
        <v>GM0677</v>
      </c>
      <c r="E945">
        <f>EC_projects_original!D945</f>
        <v>0</v>
      </c>
      <c r="F945" t="str">
        <f>EC_projects_original!E945</f>
        <v xml:space="preserve">MRD/ ZEC Hulst - zonnedak Drankenhandel Pluym </v>
      </c>
      <c r="G945" t="str">
        <f>EC_projects_original!G945</f>
        <v>realized</v>
      </c>
      <c r="H945">
        <f>EC_projects_original!H945</f>
        <v>2018</v>
      </c>
      <c r="I945" t="str">
        <f>EC_projects_original!I945</f>
        <v>PV</v>
      </c>
      <c r="J945" t="str">
        <f>EC_projects_original!J945</f>
        <v>rooftop</v>
      </c>
      <c r="K945" t="str">
        <f>EC_projects_original!K945</f>
        <v>productiecoöperatie/ ontwikkelaar</v>
      </c>
      <c r="L945" t="str">
        <f>EC_projects_original!L945</f>
        <v>MRD/ Zonnecollectief Zeeland</v>
      </c>
      <c r="M945">
        <f>EC_projects_original!P945</f>
        <v>74.954999999999998</v>
      </c>
      <c r="N945">
        <f>EC_projects_original!R945</f>
        <v>1</v>
      </c>
    </row>
    <row r="946" spans="1:14" x14ac:dyDescent="0.25">
      <c r="A946" t="str">
        <f>EC_projects_original!A946</f>
        <v>Zeeland</v>
      </c>
      <c r="B946" t="str">
        <f>EC_projects_original!B946</f>
        <v>Zeeland</v>
      </c>
      <c r="C946" t="str">
        <f>EC_projects_original!C946</f>
        <v>Hulst</v>
      </c>
      <c r="D946" t="str" cm="1">
        <f t="array" ref="D946">_xlfn.IFNA(INDEX(municipalities!B:B, MATCH(EC_projects!C946,municipalities!C:C,0),0),"unknown")</f>
        <v>GM0677</v>
      </c>
      <c r="E946">
        <f>EC_projects_original!D946</f>
        <v>0</v>
      </c>
      <c r="F946" t="str">
        <f>EC_projects_original!E946</f>
        <v xml:space="preserve">MRD/ ZEC Hulst - zonnedak Tivoli Vastgoed </v>
      </c>
      <c r="G946" t="str">
        <f>EC_projects_original!G946</f>
        <v>realized</v>
      </c>
      <c r="H946">
        <f>EC_projects_original!H946</f>
        <v>2018</v>
      </c>
      <c r="I946" t="str">
        <f>EC_projects_original!I946</f>
        <v>PV</v>
      </c>
      <c r="J946" t="str">
        <f>EC_projects_original!J946</f>
        <v>rooftop</v>
      </c>
      <c r="K946" t="str">
        <f>EC_projects_original!K946</f>
        <v>productiecoöperatie/ ontwikkelaar</v>
      </c>
      <c r="L946" t="str">
        <f>EC_projects_original!L946</f>
        <v>MRD/ Zonnecollectief Zeeland</v>
      </c>
      <c r="M946">
        <f>EC_projects_original!P946</f>
        <v>74.52</v>
      </c>
      <c r="N946">
        <f>EC_projects_original!R946</f>
        <v>1</v>
      </c>
    </row>
    <row r="947" spans="1:14" x14ac:dyDescent="0.25">
      <c r="A947" t="str">
        <f>EC_projects_original!A947</f>
        <v>Zeeland</v>
      </c>
      <c r="B947" t="str">
        <f>EC_projects_original!B947</f>
        <v>Zeeland</v>
      </c>
      <c r="C947" t="str">
        <f>EC_projects_original!C947</f>
        <v>Hulst</v>
      </c>
      <c r="D947" t="str" cm="1">
        <f t="array" ref="D947">_xlfn.IFNA(INDEX(municipalities!B:B, MATCH(EC_projects!C947,municipalities!C:C,0),0),"unknown")</f>
        <v>GM0677</v>
      </c>
      <c r="E947" t="str">
        <f>EC_projects_original!D947</f>
        <v>Hengstdijk</v>
      </c>
      <c r="F947" t="str">
        <f>EC_projects_original!E947</f>
        <v>ZonnePanelendelen/ zonnedak Van Assche</v>
      </c>
      <c r="G947" t="str">
        <f>EC_projects_original!G947</f>
        <v>realized</v>
      </c>
      <c r="H947">
        <f>EC_projects_original!H947</f>
        <v>2017</v>
      </c>
      <c r="I947" t="str">
        <f>EC_projects_original!I947</f>
        <v>PV</v>
      </c>
      <c r="J947" t="str">
        <f>EC_projects_original!J947</f>
        <v>rooftop</v>
      </c>
      <c r="K947" t="str">
        <f>EC_projects_original!K947</f>
        <v>participatie/ crowdfunding</v>
      </c>
      <c r="L947" t="str">
        <f>EC_projects_original!L947</f>
        <v>crowdfunding</v>
      </c>
      <c r="M947">
        <f>EC_projects_original!P947</f>
        <v>69.824999999999989</v>
      </c>
      <c r="N947">
        <f>EC_projects_original!R947</f>
        <v>0</v>
      </c>
    </row>
    <row r="948" spans="1:14" x14ac:dyDescent="0.25">
      <c r="A948" t="str">
        <f>EC_projects_original!A948</f>
        <v>Zeeland</v>
      </c>
      <c r="B948" t="str">
        <f>EC_projects_original!B948</f>
        <v>Zeeland</v>
      </c>
      <c r="C948" t="str">
        <f>EC_projects_original!C948</f>
        <v>Kapelle</v>
      </c>
      <c r="D948" t="str" cm="1">
        <f t="array" ref="D948">_xlfn.IFNA(INDEX(municipalities!B:B, MATCH(EC_projects!C948,municipalities!C:C,0),0),"unknown")</f>
        <v>GM0678</v>
      </c>
      <c r="E948">
        <f>EC_projects_original!D948</f>
        <v>0</v>
      </c>
      <c r="F948" t="str">
        <f>EC_projects_original!E948</f>
        <v>MRD/ Z.E.C. Kapelle (de Baar en Leendertse)</v>
      </c>
      <c r="G948" t="str">
        <f>EC_projects_original!G948</f>
        <v>realized</v>
      </c>
      <c r="H948">
        <f>EC_projects_original!H948</f>
        <v>2019</v>
      </c>
      <c r="I948" t="str">
        <f>EC_projects_original!I948</f>
        <v>PV</v>
      </c>
      <c r="J948" t="str">
        <f>EC_projects_original!J948</f>
        <v>rooftop</v>
      </c>
      <c r="K948" t="str">
        <f>EC_projects_original!K948</f>
        <v>productiecoöperatie/ ontwikkelaar</v>
      </c>
      <c r="L948" t="str">
        <f>EC_projects_original!L948</f>
        <v>MRD/ Zonnecollectief Zeeland</v>
      </c>
      <c r="M948">
        <f>EC_projects_original!P948</f>
        <v>77.899999999999991</v>
      </c>
      <c r="N948">
        <f>EC_projects_original!R948</f>
        <v>1</v>
      </c>
    </row>
    <row r="949" spans="1:14" x14ac:dyDescent="0.25">
      <c r="A949" t="str">
        <f>EC_projects_original!A949</f>
        <v>Zeeland</v>
      </c>
      <c r="B949" t="str">
        <f>EC_projects_original!B949</f>
        <v>Zeeland</v>
      </c>
      <c r="C949" t="str">
        <f>EC_projects_original!C949</f>
        <v>Kapelle</v>
      </c>
      <c r="D949" t="str" cm="1">
        <f t="array" ref="D949">_xlfn.IFNA(INDEX(municipalities!B:B, MATCH(EC_projects!C949,municipalities!C:C,0),0),"unknown")</f>
        <v>GM0678</v>
      </c>
      <c r="E949" t="str">
        <f>EC_projects_original!D949</f>
        <v>Biezelinge</v>
      </c>
      <c r="F949" t="str">
        <f>EC_projects_original!E949</f>
        <v>MRD/ ZCZ - project Kapelle KG Fruit 1 Biezelinge (PCR)</v>
      </c>
      <c r="G949" t="str">
        <f>EC_projects_original!G949</f>
        <v>realized</v>
      </c>
      <c r="H949">
        <f>EC_projects_original!H949</f>
        <v>2020</v>
      </c>
      <c r="I949" t="str">
        <f>EC_projects_original!I949</f>
        <v>PV</v>
      </c>
      <c r="J949" t="str">
        <f>EC_projects_original!J949</f>
        <v>rooftop</v>
      </c>
      <c r="K949" t="str">
        <f>EC_projects_original!K949</f>
        <v>productiecoöperatie/ ontwikkelaar</v>
      </c>
      <c r="L949" t="str">
        <f>EC_projects_original!L949</f>
        <v>MRD/ Zonnecollectief Zeeland</v>
      </c>
      <c r="M949">
        <f>EC_projects_original!P949</f>
        <v>77.899999999999991</v>
      </c>
      <c r="N949">
        <f>EC_projects_original!R949</f>
        <v>1</v>
      </c>
    </row>
    <row r="950" spans="1:14" x14ac:dyDescent="0.25">
      <c r="A950" t="str">
        <f>EC_projects_original!A950</f>
        <v>Zeeland</v>
      </c>
      <c r="B950" t="str">
        <f>EC_projects_original!B950</f>
        <v>Zeeland</v>
      </c>
      <c r="C950" t="str">
        <f>EC_projects_original!C950</f>
        <v>Kapelle</v>
      </c>
      <c r="D950" t="str" cm="1">
        <f t="array" ref="D950">_xlfn.IFNA(INDEX(municipalities!B:B, MATCH(EC_projects!C950,municipalities!C:C,0),0),"unknown")</f>
        <v>GM0678</v>
      </c>
      <c r="E950" t="str">
        <f>EC_projects_original!D950</f>
        <v>Biezelinge</v>
      </c>
      <c r="F950" t="str">
        <f>EC_projects_original!E950</f>
        <v>MRD/ ZCZ - project Kapelle KG Fruit 2 Biezelinge (SCE)</v>
      </c>
      <c r="G950" t="str">
        <f>EC_projects_original!G950</f>
        <v>realized</v>
      </c>
      <c r="H950">
        <f>EC_projects_original!H950</f>
        <v>2022</v>
      </c>
      <c r="I950" t="str">
        <f>EC_projects_original!I950</f>
        <v>PV</v>
      </c>
      <c r="J950" t="str">
        <f>EC_projects_original!J950</f>
        <v>rooftop</v>
      </c>
      <c r="K950" t="str">
        <f>EC_projects_original!K950</f>
        <v>productiecoöperatie/ ontwikkelaar</v>
      </c>
      <c r="L950" t="str">
        <f>EC_projects_original!L950</f>
        <v>MRD/ Zonnecollectief Zeeland</v>
      </c>
      <c r="M950">
        <f>EC_projects_original!P950</f>
        <v>75.599999999999994</v>
      </c>
      <c r="N950">
        <f>EC_projects_original!R950</f>
        <v>1</v>
      </c>
    </row>
    <row r="951" spans="1:14" x14ac:dyDescent="0.25">
      <c r="A951" t="str">
        <f>EC_projects_original!A951</f>
        <v>Zeeland</v>
      </c>
      <c r="B951" t="str">
        <f>EC_projects_original!B951</f>
        <v>Zeeland</v>
      </c>
      <c r="C951" t="str">
        <f>EC_projects_original!C951</f>
        <v>Middelburg</v>
      </c>
      <c r="D951" t="str" cm="1">
        <f t="array" ref="D951">_xlfn.IFNA(INDEX(municipalities!B:B, MATCH(EC_projects!C951,municipalities!C:C,0),0),"unknown")</f>
        <v>GM0687</v>
      </c>
      <c r="E951">
        <f>EC_projects_original!D951</f>
        <v>0</v>
      </c>
      <c r="F951" t="str">
        <f>EC_projects_original!E951</f>
        <v>MRD/ ZCZ - project Middelburg van Westen 1 (PCR)</v>
      </c>
      <c r="G951" t="str">
        <f>EC_projects_original!G951</f>
        <v>realized</v>
      </c>
      <c r="H951">
        <f>EC_projects_original!H951</f>
        <v>2020</v>
      </c>
      <c r="I951" t="str">
        <f>EC_projects_original!I951</f>
        <v>PV</v>
      </c>
      <c r="J951" t="str">
        <f>EC_projects_original!J951</f>
        <v>rooftop</v>
      </c>
      <c r="K951" t="str">
        <f>EC_projects_original!K951</f>
        <v>productiecoöperatie/ ontwikkelaar</v>
      </c>
      <c r="L951" t="str">
        <f>EC_projects_original!L951</f>
        <v>MRD/ Zonnecollectief Zeeland</v>
      </c>
      <c r="M951">
        <f>EC_projects_original!P951</f>
        <v>77.899999999999991</v>
      </c>
      <c r="N951">
        <f>EC_projects_original!R951</f>
        <v>1</v>
      </c>
    </row>
    <row r="952" spans="1:14" x14ac:dyDescent="0.25">
      <c r="A952" t="str">
        <f>EC_projects_original!A952</f>
        <v>Zeeland</v>
      </c>
      <c r="B952" t="str">
        <f>EC_projects_original!B952</f>
        <v>Zeeland</v>
      </c>
      <c r="C952" t="str">
        <f>EC_projects_original!C952</f>
        <v>Middelburg</v>
      </c>
      <c r="D952" t="str" cm="1">
        <f t="array" ref="D952">_xlfn.IFNA(INDEX(municipalities!B:B, MATCH(EC_projects!C952,municipalities!C:C,0),0),"unknown")</f>
        <v>GM0687</v>
      </c>
      <c r="E952">
        <f>EC_projects_original!D952</f>
        <v>0</v>
      </c>
      <c r="F952" t="str">
        <f>EC_projects_original!E952</f>
        <v>MRD/ ZCZ - project Middelburg van Westen 2 (SCE)</v>
      </c>
      <c r="G952" t="str">
        <f>EC_projects_original!G952</f>
        <v>realized</v>
      </c>
      <c r="H952">
        <f>EC_projects_original!H952</f>
        <v>2022</v>
      </c>
      <c r="I952" t="str">
        <f>EC_projects_original!I952</f>
        <v>PV</v>
      </c>
      <c r="J952" t="str">
        <f>EC_projects_original!J952</f>
        <v>rooftop</v>
      </c>
      <c r="K952" t="str">
        <f>EC_projects_original!K952</f>
        <v>productiecoöperatie/ ontwikkelaar</v>
      </c>
      <c r="L952" t="str">
        <f>EC_projects_original!L952</f>
        <v>MRD/ Zonnecollectief Zeeland</v>
      </c>
      <c r="M952">
        <f>EC_projects_original!P952</f>
        <v>75.599999999999994</v>
      </c>
      <c r="N952">
        <f>EC_projects_original!R952</f>
        <v>1</v>
      </c>
    </row>
    <row r="953" spans="1:14" x14ac:dyDescent="0.25">
      <c r="A953" t="str">
        <f>EC_projects_original!A953</f>
        <v>Zeeland</v>
      </c>
      <c r="B953" t="str">
        <f>EC_projects_original!B953</f>
        <v>Zeeland</v>
      </c>
      <c r="C953" t="str">
        <f>EC_projects_original!C953</f>
        <v>Middelburg</v>
      </c>
      <c r="D953" t="str" cm="1">
        <f t="array" ref="D953">_xlfn.IFNA(INDEX(municipalities!B:B, MATCH(EC_projects!C953,municipalities!C:C,0),0),"unknown")</f>
        <v>GM0687</v>
      </c>
      <c r="E953">
        <f>EC_projects_original!D953</f>
        <v>0</v>
      </c>
      <c r="F953" t="str">
        <f>EC_projects_original!E953</f>
        <v>MRD/ ZCZ/ Project Middelburg Wielemaker Tuinen II</v>
      </c>
      <c r="G953" t="str">
        <f>EC_projects_original!G953</f>
        <v>realized</v>
      </c>
      <c r="H953">
        <f>EC_projects_original!H953</f>
        <v>2023</v>
      </c>
      <c r="I953" t="str">
        <f>EC_projects_original!I953</f>
        <v>PV</v>
      </c>
      <c r="J953" t="str">
        <f>EC_projects_original!J953</f>
        <v>rooftop</v>
      </c>
      <c r="K953" t="str">
        <f>EC_projects_original!K953</f>
        <v>productiecoöperatie/ ontwikkelaar</v>
      </c>
      <c r="L953" t="str">
        <f>EC_projects_original!L953</f>
        <v>MRD/ Zonnecollectief Zeeland</v>
      </c>
      <c r="M953">
        <f>EC_projects_original!P953</f>
        <v>78.2</v>
      </c>
      <c r="N953">
        <f>EC_projects_original!R953</f>
        <v>1</v>
      </c>
    </row>
    <row r="954" spans="1:14" x14ac:dyDescent="0.25">
      <c r="A954" t="str">
        <f>EC_projects_original!A954</f>
        <v>Zeeland</v>
      </c>
      <c r="B954" t="str">
        <f>EC_projects_original!B954</f>
        <v>Zeeland</v>
      </c>
      <c r="C954" t="str">
        <f>EC_projects_original!C954</f>
        <v>Middelburg</v>
      </c>
      <c r="D954" t="str" cm="1">
        <f t="array" ref="D954">_xlfn.IFNA(INDEX(municipalities!B:B, MATCH(EC_projects!C954,municipalities!C:C,0),0),"unknown")</f>
        <v>GM0687</v>
      </c>
      <c r="E954">
        <f>EC_projects_original!D954</f>
        <v>0</v>
      </c>
      <c r="F954" t="str">
        <f>EC_projects_original!E954</f>
        <v xml:space="preserve">ZonkrachtMiddelburg/ zonnedak gemeentewerken Waldammeweg </v>
      </c>
      <c r="G954" t="str">
        <f>EC_projects_original!G954</f>
        <v>realized</v>
      </c>
      <c r="H954">
        <f>EC_projects_original!H954</f>
        <v>2018</v>
      </c>
      <c r="I954" t="str">
        <f>EC_projects_original!I954</f>
        <v>PV</v>
      </c>
      <c r="J954" t="str">
        <f>EC_projects_original!J954</f>
        <v>rooftop</v>
      </c>
      <c r="K954" t="str">
        <f>EC_projects_original!K954</f>
        <v>lokale coöperatie</v>
      </c>
      <c r="L954" t="str">
        <f>EC_projects_original!L954</f>
        <v>Zeeuwind</v>
      </c>
      <c r="M954">
        <f>EC_projects_original!P954</f>
        <v>51.48</v>
      </c>
      <c r="N954">
        <f>EC_projects_original!R954</f>
        <v>1</v>
      </c>
    </row>
    <row r="955" spans="1:14" x14ac:dyDescent="0.25">
      <c r="A955" t="str">
        <f>EC_projects_original!A955</f>
        <v>Zeeland</v>
      </c>
      <c r="B955" t="str">
        <f>EC_projects_original!B955</f>
        <v>Zeeland</v>
      </c>
      <c r="C955" t="str">
        <f>EC_projects_original!C955</f>
        <v>Noord-Beveland</v>
      </c>
      <c r="D955" t="str" cm="1">
        <f t="array" ref="D955">_xlfn.IFNA(INDEX(municipalities!B:B, MATCH(EC_projects!C955,municipalities!C:C,0),0),"unknown")</f>
        <v>GM1695</v>
      </c>
      <c r="E955">
        <f>EC_projects_original!D955</f>
        <v>0</v>
      </c>
      <c r="F955" t="str">
        <f>EC_projects_original!E955</f>
        <v>MRD/ Z.E.C. Noord Beveland Sandee Hoveniers</v>
      </c>
      <c r="G955" t="str">
        <f>EC_projects_original!G955</f>
        <v>realized</v>
      </c>
      <c r="H955">
        <f>EC_projects_original!H955</f>
        <v>2019</v>
      </c>
      <c r="I955" t="str">
        <f>EC_projects_original!I955</f>
        <v>PV</v>
      </c>
      <c r="J955" t="str">
        <f>EC_projects_original!J955</f>
        <v>rooftop</v>
      </c>
      <c r="K955" t="str">
        <f>EC_projects_original!K955</f>
        <v>productiecoöperatie/ ontwikkelaar</v>
      </c>
      <c r="L955" t="str">
        <f>EC_projects_original!L955</f>
        <v>MRD/ Zonnecollectief Zeeland</v>
      </c>
      <c r="M955">
        <f>EC_projects_original!P955</f>
        <v>75.399999999999991</v>
      </c>
      <c r="N955">
        <f>EC_projects_original!R955</f>
        <v>1</v>
      </c>
    </row>
    <row r="956" spans="1:14" x14ac:dyDescent="0.25">
      <c r="A956" t="str">
        <f>EC_projects_original!A956</f>
        <v>Zeeland</v>
      </c>
      <c r="B956" t="str">
        <f>EC_projects_original!B956</f>
        <v>Zeeland</v>
      </c>
      <c r="C956" t="str">
        <f>EC_projects_original!C956</f>
        <v>Noord-Beveland</v>
      </c>
      <c r="D956" t="str" cm="1">
        <f t="array" ref="D956">_xlfn.IFNA(INDEX(municipalities!B:B, MATCH(EC_projects!C956,municipalities!C:C,0),0),"unknown")</f>
        <v>GM1695</v>
      </c>
      <c r="E956" t="str">
        <f>EC_projects_original!D956</f>
        <v>Wissenkerke</v>
      </c>
      <c r="F956" t="str">
        <f>EC_projects_original!E956</f>
        <v>MRD/ Z.E.C. Noord Beveland-Wissenkerke (Cruijckelkreke 1)</v>
      </c>
      <c r="G956" t="str">
        <f>EC_projects_original!G956</f>
        <v>realized</v>
      </c>
      <c r="H956">
        <f>EC_projects_original!H956</f>
        <v>2020</v>
      </c>
      <c r="I956" t="str">
        <f>EC_projects_original!I956</f>
        <v>PV</v>
      </c>
      <c r="J956" t="str">
        <f>EC_projects_original!J956</f>
        <v>rooftop</v>
      </c>
      <c r="K956" t="str">
        <f>EC_projects_original!K956</f>
        <v>productiecoöperatie/ ontwikkelaar</v>
      </c>
      <c r="L956" t="str">
        <f>EC_projects_original!L956</f>
        <v>MRD/ Zonnecollectief Zeeland</v>
      </c>
      <c r="M956">
        <f>EC_projects_original!P956</f>
        <v>77.08</v>
      </c>
      <c r="N956">
        <f>EC_projects_original!R956</f>
        <v>1</v>
      </c>
    </row>
    <row r="957" spans="1:14" x14ac:dyDescent="0.25">
      <c r="A957" t="str">
        <f>EC_projects_original!A957</f>
        <v>Zeeland</v>
      </c>
      <c r="B957" t="str">
        <f>EC_projects_original!B957</f>
        <v>Zeeland</v>
      </c>
      <c r="C957" t="str">
        <f>EC_projects_original!C957</f>
        <v>Noord-Beveland</v>
      </c>
      <c r="D957" t="str" cm="1">
        <f t="array" ref="D957">_xlfn.IFNA(INDEX(municipalities!B:B, MATCH(EC_projects!C957,municipalities!C:C,0),0),"unknown")</f>
        <v>GM1695</v>
      </c>
      <c r="E957">
        <f>EC_projects_original!D957</f>
        <v>0</v>
      </c>
      <c r="F957" t="str">
        <f>EC_projects_original!E957</f>
        <v>MRD/ ZCZ/ Project Noord Beveland M.C. De Kering</v>
      </c>
      <c r="G957" t="str">
        <f>EC_projects_original!G957</f>
        <v>realized</v>
      </c>
      <c r="H957">
        <f>EC_projects_original!H957</f>
        <v>2023</v>
      </c>
      <c r="I957" t="str">
        <f>EC_projects_original!I957</f>
        <v>PV</v>
      </c>
      <c r="J957" t="str">
        <f>EC_projects_original!J957</f>
        <v>rooftop</v>
      </c>
      <c r="K957" t="str">
        <f>EC_projects_original!K957</f>
        <v>productiecoöperatie/ ontwikkelaar</v>
      </c>
      <c r="L957" t="str">
        <f>EC_projects_original!L957</f>
        <v>MRD/ Zonnecollectief Zeeland</v>
      </c>
      <c r="M957">
        <f>EC_projects_original!P957</f>
        <v>78.2</v>
      </c>
      <c r="N957">
        <f>EC_projects_original!R957</f>
        <v>1</v>
      </c>
    </row>
    <row r="958" spans="1:14" x14ac:dyDescent="0.25">
      <c r="A958" t="str">
        <f>EC_projects_original!A958</f>
        <v>Zeeland</v>
      </c>
      <c r="B958" t="str">
        <f>EC_projects_original!B958</f>
        <v>Zeeland</v>
      </c>
      <c r="C958" t="str">
        <f>EC_projects_original!C958</f>
        <v>Reimerswaal</v>
      </c>
      <c r="D958" t="str" cm="1">
        <f t="array" ref="D958">_xlfn.IFNA(INDEX(municipalities!B:B, MATCH(EC_projects!C958,municipalities!C:C,0),0),"unknown")</f>
        <v>GM0703</v>
      </c>
      <c r="E958" t="str">
        <f>EC_projects_original!D958</f>
        <v>Yerseke</v>
      </c>
      <c r="F958" t="str">
        <f>EC_projects_original!E958</f>
        <v>MRD/ ZCZ/ Project Yerseke Paruzzi</v>
      </c>
      <c r="G958" t="str">
        <f>EC_projects_original!G958</f>
        <v>realized</v>
      </c>
      <c r="H958">
        <f>EC_projects_original!H958</f>
        <v>2022</v>
      </c>
      <c r="I958" t="str">
        <f>EC_projects_original!I958</f>
        <v>PV</v>
      </c>
      <c r="J958" t="str">
        <f>EC_projects_original!J958</f>
        <v>rooftop</v>
      </c>
      <c r="K958" t="str">
        <f>EC_projects_original!K958</f>
        <v>productiecoöperatie/ ontwikkelaar</v>
      </c>
      <c r="L958" t="str">
        <f>EC_projects_original!L958</f>
        <v>MRD/ Zonnecollectief Zeeland</v>
      </c>
      <c r="M958">
        <f>EC_projects_original!P958</f>
        <v>85</v>
      </c>
      <c r="N958">
        <f>EC_projects_original!R958</f>
        <v>1</v>
      </c>
    </row>
    <row r="959" spans="1:14" x14ac:dyDescent="0.25">
      <c r="A959" t="str">
        <f>EC_projects_original!A959</f>
        <v>Zeeland</v>
      </c>
      <c r="B959" t="str">
        <f>EC_projects_original!B959</f>
        <v>Zeeland</v>
      </c>
      <c r="C959" t="str">
        <f>EC_projects_original!C959</f>
        <v>Schouwen-Duiveland</v>
      </c>
      <c r="D959" t="str" cm="1">
        <f t="array" ref="D959">_xlfn.IFNA(INDEX(municipalities!B:B, MATCH(EC_projects!C959,municipalities!C:C,0),0),"unknown")</f>
        <v>GM1676</v>
      </c>
      <c r="E959" t="str">
        <f>EC_projects_original!D959</f>
        <v>Bruinisse</v>
      </c>
      <c r="F959" t="str">
        <f>EC_projects_original!E959</f>
        <v>EWSD/ Postcodestroom/ zonnedak Bruse Boys Bruinisse</v>
      </c>
      <c r="G959" t="str">
        <f>EC_projects_original!G959</f>
        <v>realized</v>
      </c>
      <c r="H959">
        <f>EC_projects_original!H959</f>
        <v>2018</v>
      </c>
      <c r="I959" t="str">
        <f>EC_projects_original!I959</f>
        <v>PV</v>
      </c>
      <c r="J959" t="str">
        <f>EC_projects_original!J959</f>
        <v>rooftop</v>
      </c>
      <c r="K959" t="str">
        <f>EC_projects_original!K959</f>
        <v>lokale coöperatie</v>
      </c>
      <c r="L959" t="str">
        <f>EC_projects_original!L959</f>
        <v>EWSD Energie Werkt op Schouwen-Duiveland (EWSD)</v>
      </c>
      <c r="M959">
        <f>EC_projects_original!P959</f>
        <v>53.56</v>
      </c>
      <c r="N959">
        <f>EC_projects_original!R959</f>
        <v>1</v>
      </c>
    </row>
    <row r="960" spans="1:14" x14ac:dyDescent="0.25">
      <c r="A960" t="str">
        <f>EC_projects_original!A960</f>
        <v>Zeeland</v>
      </c>
      <c r="B960" t="str">
        <f>EC_projects_original!B960</f>
        <v>Zeeland</v>
      </c>
      <c r="C960" t="str">
        <f>EC_projects_original!C960</f>
        <v>Schouwen-Duiveland</v>
      </c>
      <c r="D960" t="str" cm="1">
        <f t="array" ref="D960">_xlfn.IFNA(INDEX(municipalities!B:B, MATCH(EC_projects!C960,municipalities!C:C,0),0),"unknown")</f>
        <v>GM1676</v>
      </c>
      <c r="E960" t="str">
        <f>EC_projects_original!D960</f>
        <v>Zierikzee</v>
      </c>
      <c r="F960" t="str">
        <f>EC_projects_original!E960</f>
        <v>EWSD/ Postcodestroom/ zonnedak Zierikzee</v>
      </c>
      <c r="G960" t="str">
        <f>EC_projects_original!G960</f>
        <v>realized</v>
      </c>
      <c r="H960">
        <f>EC_projects_original!H960</f>
        <v>2019</v>
      </c>
      <c r="I960" t="str">
        <f>EC_projects_original!I960</f>
        <v>PV</v>
      </c>
      <c r="J960" t="str">
        <f>EC_projects_original!J960</f>
        <v>rooftop</v>
      </c>
      <c r="K960" t="str">
        <f>EC_projects_original!K960</f>
        <v>lokale coöperatie</v>
      </c>
      <c r="L960" t="str">
        <f>EC_projects_original!L960</f>
        <v>EWSD Energie Werkt op Schouwen-Duiveland (EWSD)</v>
      </c>
      <c r="M960">
        <f>EC_projects_original!P960</f>
        <v>72.5</v>
      </c>
      <c r="N960">
        <f>EC_projects_original!R960</f>
        <v>1</v>
      </c>
    </row>
    <row r="961" spans="1:14" x14ac:dyDescent="0.25">
      <c r="A961" t="str">
        <f>EC_projects_original!A961</f>
        <v>Zeeland</v>
      </c>
      <c r="B961" t="str">
        <f>EC_projects_original!B961</f>
        <v>Zeeland</v>
      </c>
      <c r="C961" t="str">
        <f>EC_projects_original!C961</f>
        <v>Schouwen-Duiveland</v>
      </c>
      <c r="D961" t="str" cm="1">
        <f t="array" ref="D961">_xlfn.IFNA(INDEX(municipalities!B:B, MATCH(EC_projects!C961,municipalities!C:C,0),0),"unknown")</f>
        <v>GM1676</v>
      </c>
      <c r="E961" t="str">
        <f>EC_projects_original!D961</f>
        <v>Brouwershaven</v>
      </c>
      <c r="F961" t="str">
        <f>EC_projects_original!E961</f>
        <v xml:space="preserve">EWSD/ zonnedak Brouwershaven </v>
      </c>
      <c r="G961" t="str">
        <f>EC_projects_original!G961</f>
        <v>realized</v>
      </c>
      <c r="H961">
        <f>EC_projects_original!H961</f>
        <v>2017</v>
      </c>
      <c r="I961" t="str">
        <f>EC_projects_original!I961</f>
        <v>PV</v>
      </c>
      <c r="J961" t="str">
        <f>EC_projects_original!J961</f>
        <v>rooftop</v>
      </c>
      <c r="K961" t="str">
        <f>EC_projects_original!K961</f>
        <v>lokale coöperatie</v>
      </c>
      <c r="L961" t="str">
        <f>EC_projects_original!L961</f>
        <v>EWSD Energie Werkt op Schouwen-Duiveland (EWSD)</v>
      </c>
      <c r="M961">
        <f>EC_projects_original!P961</f>
        <v>18.36</v>
      </c>
      <c r="N961">
        <f>EC_projects_original!R961</f>
        <v>1</v>
      </c>
    </row>
    <row r="962" spans="1:14" x14ac:dyDescent="0.25">
      <c r="A962" t="str">
        <f>EC_projects_original!A962</f>
        <v>Zeeland</v>
      </c>
      <c r="B962" t="str">
        <f>EC_projects_original!B962</f>
        <v>Zeeland</v>
      </c>
      <c r="C962" t="str">
        <f>EC_projects_original!C962</f>
        <v>Sluis</v>
      </c>
      <c r="D962" t="str" cm="1">
        <f t="array" ref="D962">_xlfn.IFNA(INDEX(municipalities!B:B, MATCH(EC_projects!C962,municipalities!C:C,0),0),"unknown")</f>
        <v>GM1714</v>
      </c>
      <c r="E962" t="str">
        <f>EC_projects_original!D962</f>
        <v>Breskens</v>
      </c>
      <c r="F962" t="str">
        <f>EC_projects_original!E962</f>
        <v>MRD/ Z.C.Z. Sluis - Breskens (Baarzande)</v>
      </c>
      <c r="G962" t="str">
        <f>EC_projects_original!G962</f>
        <v>realized</v>
      </c>
      <c r="H962">
        <f>EC_projects_original!H962</f>
        <v>2020</v>
      </c>
      <c r="I962" t="str">
        <f>EC_projects_original!I962</f>
        <v>PV</v>
      </c>
      <c r="J962" t="str">
        <f>EC_projects_original!J962</f>
        <v>rooftop</v>
      </c>
      <c r="K962" t="str">
        <f>EC_projects_original!K962</f>
        <v>productiecoöperatie/ ontwikkelaar</v>
      </c>
      <c r="L962" t="str">
        <f>EC_projects_original!L962</f>
        <v>MRD/ Zonnecollectief Zeeland</v>
      </c>
      <c r="M962">
        <f>EC_projects_original!P962</f>
        <v>77.899999999999991</v>
      </c>
      <c r="N962">
        <f>EC_projects_original!R962</f>
        <v>1</v>
      </c>
    </row>
    <row r="963" spans="1:14" x14ac:dyDescent="0.25">
      <c r="A963" t="str">
        <f>EC_projects_original!A963</f>
        <v>Zeeland</v>
      </c>
      <c r="B963" t="str">
        <f>EC_projects_original!B963</f>
        <v>Zeeland</v>
      </c>
      <c r="C963" t="str">
        <f>EC_projects_original!C963</f>
        <v>Sluis</v>
      </c>
      <c r="D963" t="str" cm="1">
        <f t="array" ref="D963">_xlfn.IFNA(INDEX(municipalities!B:B, MATCH(EC_projects!C963,municipalities!C:C,0),0),"unknown")</f>
        <v>GM1714</v>
      </c>
      <c r="E963" t="str">
        <f>EC_projects_original!D963</f>
        <v>Groede</v>
      </c>
      <c r="F963" t="str">
        <f>EC_projects_original!E963</f>
        <v>MRD/ Z.E.C Sluis - Groede (Willemspolder)</v>
      </c>
      <c r="G963" t="str">
        <f>EC_projects_original!G963</f>
        <v>realized</v>
      </c>
      <c r="H963">
        <f>EC_projects_original!H963</f>
        <v>2019</v>
      </c>
      <c r="I963" t="str">
        <f>EC_projects_original!I963</f>
        <v>PV</v>
      </c>
      <c r="J963" t="str">
        <f>EC_projects_original!J963</f>
        <v>rooftop</v>
      </c>
      <c r="K963" t="str">
        <f>EC_projects_original!K963</f>
        <v>productiecoöperatie/ ontwikkelaar</v>
      </c>
      <c r="L963" t="str">
        <f>EC_projects_original!L963</f>
        <v>MRD/ Zonnecollectief Zeeland</v>
      </c>
      <c r="M963">
        <f>EC_projects_original!P963</f>
        <v>89.399999999999991</v>
      </c>
      <c r="N963">
        <f>EC_projects_original!R963</f>
        <v>1</v>
      </c>
    </row>
    <row r="964" spans="1:14" x14ac:dyDescent="0.25">
      <c r="A964" t="str">
        <f>EC_projects_original!A964</f>
        <v>Zeeland</v>
      </c>
      <c r="B964" t="str">
        <f>EC_projects_original!B964</f>
        <v>Zeeland</v>
      </c>
      <c r="C964" t="str">
        <f>EC_projects_original!C964</f>
        <v>Sluis</v>
      </c>
      <c r="D964" t="str" cm="1">
        <f t="array" ref="D964">_xlfn.IFNA(INDEX(municipalities!B:B, MATCH(EC_projects!C964,municipalities!C:C,0),0),"unknown")</f>
        <v>GM1714</v>
      </c>
      <c r="E964" t="str">
        <f>EC_projects_original!D964</f>
        <v>Breskens</v>
      </c>
      <c r="F964" t="str">
        <f>EC_projects_original!E964</f>
        <v xml:space="preserve">MRD/ Z.E.C. Sluis - Breskens (Transport Vooruit) u.a </v>
      </c>
      <c r="G964" t="str">
        <f>EC_projects_original!G964</f>
        <v>realized</v>
      </c>
      <c r="H964">
        <f>EC_projects_original!H964</f>
        <v>2017</v>
      </c>
      <c r="I964" t="str">
        <f>EC_projects_original!I964</f>
        <v>PV</v>
      </c>
      <c r="J964" t="str">
        <f>EC_projects_original!J964</f>
        <v>rooftop</v>
      </c>
      <c r="K964" t="str">
        <f>EC_projects_original!K964</f>
        <v>productiecoöperatie/ ontwikkelaar</v>
      </c>
      <c r="L964" t="str">
        <f>EC_projects_original!L964</f>
        <v>MRD/ Zonnecollectief Zeeland</v>
      </c>
      <c r="M964">
        <f>EC_projects_original!P964</f>
        <v>75.524999999999991</v>
      </c>
      <c r="N964">
        <f>EC_projects_original!R964</f>
        <v>1</v>
      </c>
    </row>
    <row r="965" spans="1:14" x14ac:dyDescent="0.25">
      <c r="A965" t="str">
        <f>EC_projects_original!A965</f>
        <v>Zeeland</v>
      </c>
      <c r="B965" t="str">
        <f>EC_projects_original!B965</f>
        <v>Zeeland</v>
      </c>
      <c r="C965" t="str">
        <f>EC_projects_original!C965</f>
        <v>Sluis</v>
      </c>
      <c r="D965" t="str" cm="1">
        <f t="array" ref="D965">_xlfn.IFNA(INDEX(municipalities!B:B, MATCH(EC_projects!C965,municipalities!C:C,0),0),"unknown")</f>
        <v>GM1714</v>
      </c>
      <c r="E965" t="str">
        <f>EC_projects_original!D965</f>
        <v>Zuidzande</v>
      </c>
      <c r="F965" t="str">
        <f>EC_projects_original!E965</f>
        <v xml:space="preserve">MRD/ Z.E.C. Sluis - Oostburg (Belderok) u.a </v>
      </c>
      <c r="G965" t="str">
        <f>EC_projects_original!G965</f>
        <v>realized</v>
      </c>
      <c r="H965">
        <f>EC_projects_original!H965</f>
        <v>2017</v>
      </c>
      <c r="I965" t="str">
        <f>EC_projects_original!I965</f>
        <v>PV</v>
      </c>
      <c r="J965" t="str">
        <f>EC_projects_original!J965</f>
        <v>rooftop</v>
      </c>
      <c r="K965" t="str">
        <f>EC_projects_original!K965</f>
        <v>productiecoöperatie/ ontwikkelaar</v>
      </c>
      <c r="L965" t="str">
        <f>EC_projects_original!L965</f>
        <v>MRD/ Zonnecollectief Zeeland</v>
      </c>
      <c r="M965">
        <f>EC_projects_original!P965</f>
        <v>75.48</v>
      </c>
      <c r="N965">
        <f>EC_projects_original!R965</f>
        <v>1</v>
      </c>
    </row>
    <row r="966" spans="1:14" x14ac:dyDescent="0.25">
      <c r="A966" t="str">
        <f>EC_projects_original!A966</f>
        <v>Zeeland</v>
      </c>
      <c r="B966" t="str">
        <f>EC_projects_original!B966</f>
        <v>Zeeland</v>
      </c>
      <c r="C966" t="str">
        <f>EC_projects_original!C966</f>
        <v>Sluis</v>
      </c>
      <c r="D966" t="str" cm="1">
        <f t="array" ref="D966">_xlfn.IFNA(INDEX(municipalities!B:B, MATCH(EC_projects!C966,municipalities!C:C,0),0),"unknown")</f>
        <v>GM1714</v>
      </c>
      <c r="E966" t="str">
        <f>EC_projects_original!D966</f>
        <v xml:space="preserve">Retranchement  </v>
      </c>
      <c r="F966" t="str">
        <f>EC_projects_original!E966</f>
        <v>MRD/ Z.E.C. Sluis - Retranchement (Belderok) u.a</v>
      </c>
      <c r="G966" t="str">
        <f>EC_projects_original!G966</f>
        <v>realized</v>
      </c>
      <c r="H966">
        <f>EC_projects_original!H966</f>
        <v>2017</v>
      </c>
      <c r="I966" t="str">
        <f>EC_projects_original!I966</f>
        <v>PV</v>
      </c>
      <c r="J966" t="str">
        <f>EC_projects_original!J966</f>
        <v>rooftop</v>
      </c>
      <c r="K966" t="str">
        <f>EC_projects_original!K966</f>
        <v>productiecoöperatie/ ontwikkelaar</v>
      </c>
      <c r="L966" t="str">
        <f>EC_projects_original!L966</f>
        <v>MRD/ Zonnecollectief Zeeland</v>
      </c>
      <c r="M966">
        <f>EC_projects_original!P966</f>
        <v>75.48</v>
      </c>
      <c r="N966">
        <f>EC_projects_original!R966</f>
        <v>1</v>
      </c>
    </row>
    <row r="967" spans="1:14" x14ac:dyDescent="0.25">
      <c r="A967" t="str">
        <f>EC_projects_original!A967</f>
        <v>Zeeland</v>
      </c>
      <c r="B967" t="str">
        <f>EC_projects_original!B967</f>
        <v>Zeeland</v>
      </c>
      <c r="C967" t="str">
        <f>EC_projects_original!C967</f>
        <v>Sluis</v>
      </c>
      <c r="D967" t="str" cm="1">
        <f t="array" ref="D967">_xlfn.IFNA(INDEX(municipalities!B:B, MATCH(EC_projects!C967,municipalities!C:C,0),0),"unknown")</f>
        <v>GM1714</v>
      </c>
      <c r="E967" t="str">
        <f>EC_projects_original!D967</f>
        <v>Cadzand</v>
      </c>
      <c r="F967" t="str">
        <f>EC_projects_original!E967</f>
        <v>MRD/ Z.E.C. Sluis- Cadzand (Duinhof)</v>
      </c>
      <c r="G967" t="str">
        <f>EC_projects_original!G967</f>
        <v>realized</v>
      </c>
      <c r="H967">
        <f>EC_projects_original!H967</f>
        <v>2018</v>
      </c>
      <c r="I967" t="str">
        <f>EC_projects_original!I967</f>
        <v>PV</v>
      </c>
      <c r="J967" t="str">
        <f>EC_projects_original!J967</f>
        <v>rooftop</v>
      </c>
      <c r="K967" t="str">
        <f>EC_projects_original!K967</f>
        <v>productiecoöperatie/ ontwikkelaar</v>
      </c>
      <c r="L967" t="str">
        <f>EC_projects_original!L967</f>
        <v>MRD/ Zonnecollectief Zeeland</v>
      </c>
      <c r="M967">
        <f>EC_projects_original!P967</f>
        <v>74.88</v>
      </c>
      <c r="N967">
        <f>EC_projects_original!R967</f>
        <v>1</v>
      </c>
    </row>
    <row r="968" spans="1:14" x14ac:dyDescent="0.25">
      <c r="A968" t="str">
        <f>EC_projects_original!A968</f>
        <v>Zeeland</v>
      </c>
      <c r="B968" t="str">
        <f>EC_projects_original!B968</f>
        <v>Zeeland</v>
      </c>
      <c r="C968" t="str">
        <f>EC_projects_original!C968</f>
        <v>Sluis</v>
      </c>
      <c r="D968" t="str" cm="1">
        <f t="array" ref="D968">_xlfn.IFNA(INDEX(municipalities!B:B, MATCH(EC_projects!C968,municipalities!C:C,0),0),"unknown")</f>
        <v>GM1714</v>
      </c>
      <c r="E968">
        <f>EC_projects_original!D968</f>
        <v>0</v>
      </c>
      <c r="F968" t="str">
        <f>EC_projects_original!E968</f>
        <v>MRD/ Z.E.C. Sluis- Schoonedijke MFC De Korre</v>
      </c>
      <c r="G968" t="str">
        <f>EC_projects_original!G968</f>
        <v>realized</v>
      </c>
      <c r="H968">
        <f>EC_projects_original!H968</f>
        <v>2018</v>
      </c>
      <c r="I968" t="str">
        <f>EC_projects_original!I968</f>
        <v>PV</v>
      </c>
      <c r="J968" t="str">
        <f>EC_projects_original!J968</f>
        <v>rooftop</v>
      </c>
      <c r="K968" t="str">
        <f>EC_projects_original!K968</f>
        <v>productiecoöperatie/ ontwikkelaar</v>
      </c>
      <c r="L968" t="str">
        <f>EC_projects_original!L968</f>
        <v>MRD/ Zonnecollectief Zeeland</v>
      </c>
      <c r="M968">
        <f>EC_projects_original!P968</f>
        <v>74.954999999999998</v>
      </c>
      <c r="N968">
        <f>EC_projects_original!R968</f>
        <v>1</v>
      </c>
    </row>
    <row r="969" spans="1:14" x14ac:dyDescent="0.25">
      <c r="A969" t="str">
        <f>EC_projects_original!A969</f>
        <v>Zeeland</v>
      </c>
      <c r="B969" t="str">
        <f>EC_projects_original!B969</f>
        <v>Zeeland</v>
      </c>
      <c r="C969" t="str">
        <f>EC_projects_original!C969</f>
        <v>Sluis</v>
      </c>
      <c r="D969" t="str" cm="1">
        <f t="array" ref="D969">_xlfn.IFNA(INDEX(municipalities!B:B, MATCH(EC_projects!C969,municipalities!C:C,0),0),"unknown")</f>
        <v>GM1714</v>
      </c>
      <c r="E969" t="str">
        <f>EC_projects_original!D969</f>
        <v>Schoondijk</v>
      </c>
      <c r="F969" t="str">
        <f>EC_projects_original!E969</f>
        <v>MRD/ Z.E.C. Sluis-Schoonedijke Hydrauvision</v>
      </c>
      <c r="G969" t="str">
        <f>EC_projects_original!G969</f>
        <v>realized</v>
      </c>
      <c r="H969">
        <f>EC_projects_original!H969</f>
        <v>2017</v>
      </c>
      <c r="I969" t="str">
        <f>EC_projects_original!I969</f>
        <v>PV</v>
      </c>
      <c r="J969" t="str">
        <f>EC_projects_original!J969</f>
        <v>rooftop</v>
      </c>
      <c r="K969" t="str">
        <f>EC_projects_original!K969</f>
        <v>productiecoöperatie/ ontwikkelaar</v>
      </c>
      <c r="L969" t="str">
        <f>EC_projects_original!L969</f>
        <v>MRD/ Zonnecollectief Zeeland</v>
      </c>
      <c r="M969">
        <f>EC_projects_original!P969</f>
        <v>75.48</v>
      </c>
      <c r="N969">
        <f>EC_projects_original!R969</f>
        <v>1</v>
      </c>
    </row>
    <row r="970" spans="1:14" x14ac:dyDescent="0.25">
      <c r="A970" t="str">
        <f>EC_projects_original!A970</f>
        <v>Zeeland</v>
      </c>
      <c r="B970" t="str">
        <f>EC_projects_original!B970</f>
        <v>Zeeland</v>
      </c>
      <c r="C970" t="str">
        <f>EC_projects_original!C970</f>
        <v>Sluis</v>
      </c>
      <c r="D970" t="str" cm="1">
        <f t="array" ref="D970">_xlfn.IFNA(INDEX(municipalities!B:B, MATCH(EC_projects!C970,municipalities!C:C,0),0),"unknown")</f>
        <v>GM1714</v>
      </c>
      <c r="E970" t="str">
        <f>EC_projects_original!D970</f>
        <v>Breskens</v>
      </c>
      <c r="F970" t="str">
        <f>EC_projects_original!E970</f>
        <v>MRD/ ZCZ - Project Breskens Dokweg 10</v>
      </c>
      <c r="G970" t="str">
        <f>EC_projects_original!G970</f>
        <v>realized</v>
      </c>
      <c r="H970">
        <f>EC_projects_original!H970</f>
        <v>2022</v>
      </c>
      <c r="I970" t="str">
        <f>EC_projects_original!I970</f>
        <v>PV</v>
      </c>
      <c r="J970" t="str">
        <f>EC_projects_original!J970</f>
        <v>rooftop</v>
      </c>
      <c r="K970" t="str">
        <f>EC_projects_original!K970</f>
        <v>productiecoöperatie/ ontwikkelaar</v>
      </c>
      <c r="L970" t="str">
        <f>EC_projects_original!L970</f>
        <v>MRD/ Zonnecollectief Zeeland</v>
      </c>
      <c r="M970">
        <f>EC_projects_original!P970</f>
        <v>79.8</v>
      </c>
      <c r="N970">
        <f>EC_projects_original!R970</f>
        <v>1</v>
      </c>
    </row>
    <row r="971" spans="1:14" x14ac:dyDescent="0.25">
      <c r="A971" t="str">
        <f>EC_projects_original!A971</f>
        <v>Zeeland</v>
      </c>
      <c r="B971" t="str">
        <f>EC_projects_original!B971</f>
        <v>Zeeland</v>
      </c>
      <c r="C971" t="str">
        <f>EC_projects_original!C971</f>
        <v>Sluis</v>
      </c>
      <c r="D971" t="str" cm="1">
        <f t="array" ref="D971">_xlfn.IFNA(INDEX(municipalities!B:B, MATCH(EC_projects!C971,municipalities!C:C,0),0),"unknown")</f>
        <v>GM1714</v>
      </c>
      <c r="E971" t="str">
        <f>EC_projects_original!D971</f>
        <v>Oostburg</v>
      </c>
      <c r="F971" t="str">
        <f>EC_projects_original!E971</f>
        <v>MRD/ ZCZ - project Oostburg (Buijze 1)</v>
      </c>
      <c r="G971" t="str">
        <f>EC_projects_original!G971</f>
        <v>realized</v>
      </c>
      <c r="H971">
        <f>EC_projects_original!H971</f>
        <v>2022</v>
      </c>
      <c r="I971" t="str">
        <f>EC_projects_original!I971</f>
        <v>PV</v>
      </c>
      <c r="J971" t="str">
        <f>EC_projects_original!J971</f>
        <v>rooftop</v>
      </c>
      <c r="K971" t="str">
        <f>EC_projects_original!K971</f>
        <v>productiecoöperatie/ ontwikkelaar</v>
      </c>
      <c r="L971" t="str">
        <f>EC_projects_original!L971</f>
        <v>MRD/ Zonnecollectief Zeeland</v>
      </c>
      <c r="M971">
        <f>EC_projects_original!P971</f>
        <v>75.599999999999994</v>
      </c>
      <c r="N971">
        <f>EC_projects_original!R971</f>
        <v>1</v>
      </c>
    </row>
    <row r="972" spans="1:14" x14ac:dyDescent="0.25">
      <c r="A972" t="str">
        <f>EC_projects_original!A972</f>
        <v>Zeeland</v>
      </c>
      <c r="B972" t="str">
        <f>EC_projects_original!B972</f>
        <v>Zeeland</v>
      </c>
      <c r="C972" t="str">
        <f>EC_projects_original!C972</f>
        <v>Sluis</v>
      </c>
      <c r="D972" t="str" cm="1">
        <f t="array" ref="D972">_xlfn.IFNA(INDEX(municipalities!B:B, MATCH(EC_projects!C972,municipalities!C:C,0),0),"unknown")</f>
        <v>GM1714</v>
      </c>
      <c r="E972" t="str">
        <f>EC_projects_original!D972</f>
        <v>Oostburg</v>
      </c>
      <c r="F972" t="str">
        <f>EC_projects_original!E972</f>
        <v>MRD/ ZCZ - project Oostburg (Buijze 2)</v>
      </c>
      <c r="G972" t="str">
        <f>EC_projects_original!G972</f>
        <v>realized</v>
      </c>
      <c r="H972">
        <f>EC_projects_original!H972</f>
        <v>2022</v>
      </c>
      <c r="I972" t="str">
        <f>EC_projects_original!I972</f>
        <v>PV</v>
      </c>
      <c r="J972" t="str">
        <f>EC_projects_original!J972</f>
        <v>rooftop</v>
      </c>
      <c r="K972" t="str">
        <f>EC_projects_original!K972</f>
        <v>productiecoöperatie/ ontwikkelaar</v>
      </c>
      <c r="L972" t="str">
        <f>EC_projects_original!L972</f>
        <v>MRD/ Zonnecollectief Zeeland</v>
      </c>
      <c r="M972">
        <f>EC_projects_original!P972</f>
        <v>75.599999999999994</v>
      </c>
      <c r="N972">
        <f>EC_projects_original!R972</f>
        <v>1</v>
      </c>
    </row>
    <row r="973" spans="1:14" x14ac:dyDescent="0.25">
      <c r="A973" t="str">
        <f>EC_projects_original!A973</f>
        <v>Zeeland</v>
      </c>
      <c r="B973" t="str">
        <f>EC_projects_original!B973</f>
        <v>Zeeland</v>
      </c>
      <c r="C973" t="str">
        <f>EC_projects_original!C973</f>
        <v>Sluis</v>
      </c>
      <c r="D973" t="str" cm="1">
        <f t="array" ref="D973">_xlfn.IFNA(INDEX(municipalities!B:B, MATCH(EC_projects!C973,municipalities!C:C,0),0),"unknown")</f>
        <v>GM1714</v>
      </c>
      <c r="E973" t="str">
        <f>EC_projects_original!D973</f>
        <v>St Kruis</v>
      </c>
      <c r="F973" t="str">
        <f>EC_projects_original!E973</f>
        <v xml:space="preserve">MRD/ ZCZ - project Sint Kruis (Van Hal) </v>
      </c>
      <c r="G973" t="str">
        <f>EC_projects_original!G973</f>
        <v>realized</v>
      </c>
      <c r="H973">
        <f>EC_projects_original!H973</f>
        <v>2022</v>
      </c>
      <c r="I973" t="str">
        <f>EC_projects_original!I973</f>
        <v>PV</v>
      </c>
      <c r="J973" t="str">
        <f>EC_projects_original!J973</f>
        <v>rooftop</v>
      </c>
      <c r="K973" t="str">
        <f>EC_projects_original!K973</f>
        <v>productiecoöperatie/ ontwikkelaar</v>
      </c>
      <c r="L973" t="str">
        <f>EC_projects_original!L973</f>
        <v>MRD/ Zonnecollectief Zeeland</v>
      </c>
      <c r="M973">
        <f>EC_projects_original!P973</f>
        <v>75.599999999999994</v>
      </c>
      <c r="N973">
        <f>EC_projects_original!R973</f>
        <v>1</v>
      </c>
    </row>
    <row r="974" spans="1:14" x14ac:dyDescent="0.25">
      <c r="A974" t="str">
        <f>EC_projects_original!A974</f>
        <v>Zeeland</v>
      </c>
      <c r="B974" t="str">
        <f>EC_projects_original!B974</f>
        <v>Zeeland</v>
      </c>
      <c r="C974" t="str">
        <f>EC_projects_original!C974</f>
        <v>Terneuzen</v>
      </c>
      <c r="D974" t="str" cm="1">
        <f t="array" ref="D974">_xlfn.IFNA(INDEX(municipalities!B:B, MATCH(EC_projects!C974,municipalities!C:C,0),0),"unknown")</f>
        <v>GM0715</v>
      </c>
      <c r="E974">
        <f>EC_projects_original!D974</f>
        <v>0</v>
      </c>
      <c r="F974" t="str">
        <f>EC_projects_original!E974</f>
        <v>MRD/ Z.E.C Terneuzen (Van der Sneppen  )</v>
      </c>
      <c r="G974" t="str">
        <f>EC_projects_original!G974</f>
        <v>realized</v>
      </c>
      <c r="H974">
        <f>EC_projects_original!H974</f>
        <v>2018</v>
      </c>
      <c r="I974" t="str">
        <f>EC_projects_original!I974</f>
        <v>PV</v>
      </c>
      <c r="J974" t="str">
        <f>EC_projects_original!J974</f>
        <v>rooftop</v>
      </c>
      <c r="K974" t="str">
        <f>EC_projects_original!K974</f>
        <v>productiecoöperatie/ ontwikkelaar</v>
      </c>
      <c r="L974" t="str">
        <f>EC_projects_original!L974</f>
        <v>MRD/ Zonnecollectief Zeeland</v>
      </c>
      <c r="M974">
        <f>EC_projects_original!P974</f>
        <v>76.38</v>
      </c>
      <c r="N974">
        <f>EC_projects_original!R974</f>
        <v>1</v>
      </c>
    </row>
    <row r="975" spans="1:14" x14ac:dyDescent="0.25">
      <c r="A975" t="str">
        <f>EC_projects_original!A975</f>
        <v>Zeeland</v>
      </c>
      <c r="B975" t="str">
        <f>EC_projects_original!B975</f>
        <v>Zeeland</v>
      </c>
      <c r="C975" t="str">
        <f>EC_projects_original!C975</f>
        <v>Terneuzen</v>
      </c>
      <c r="D975" t="str" cm="1">
        <f t="array" ref="D975">_xlfn.IFNA(INDEX(municipalities!B:B, MATCH(EC_projects!C975,municipalities!C:C,0),0),"unknown")</f>
        <v>GM0715</v>
      </c>
      <c r="E975" t="str">
        <f>EC_projects_original!D975</f>
        <v>Zaamslag</v>
      </c>
      <c r="F975" t="str">
        <f>EC_projects_original!E975</f>
        <v>ZaamslagDuurzaam/ zonnedak (PCR)</v>
      </c>
      <c r="G975" t="str">
        <f>EC_projects_original!G975</f>
        <v>realized</v>
      </c>
      <c r="H975">
        <f>EC_projects_original!H975</f>
        <v>2018</v>
      </c>
      <c r="I975" t="str">
        <f>EC_projects_original!I975</f>
        <v>PV</v>
      </c>
      <c r="J975" t="str">
        <f>EC_projects_original!J975</f>
        <v>rooftop</v>
      </c>
      <c r="K975" t="str">
        <f>EC_projects_original!K975</f>
        <v>lokale coöperatie</v>
      </c>
      <c r="L975" t="str">
        <f>EC_projects_original!L975</f>
        <v>Zaamslag</v>
      </c>
      <c r="M975">
        <f>EC_projects_original!P975</f>
        <v>61.199999999999996</v>
      </c>
      <c r="N975">
        <f>EC_projects_original!R975</f>
        <v>1</v>
      </c>
    </row>
    <row r="976" spans="1:14" x14ac:dyDescent="0.25">
      <c r="A976" t="str">
        <f>EC_projects_original!A976</f>
        <v>Zeeland</v>
      </c>
      <c r="B976" t="str">
        <f>EC_projects_original!B976</f>
        <v>Zeeland</v>
      </c>
      <c r="C976" t="str">
        <f>EC_projects_original!C976</f>
        <v>Tholen</v>
      </c>
      <c r="D976" t="str" cm="1">
        <f t="array" ref="D976">_xlfn.IFNA(INDEX(municipalities!B:B, MATCH(EC_projects!C976,municipalities!C:C,0),0),"unknown")</f>
        <v>GM0716</v>
      </c>
      <c r="E976">
        <f>EC_projects_original!D976</f>
        <v>0</v>
      </c>
      <c r="F976" t="str">
        <f>EC_projects_original!E976</f>
        <v>TholenSolar/ zonnedak #1</v>
      </c>
      <c r="G976" t="str">
        <f>EC_projects_original!G976</f>
        <v>realized</v>
      </c>
      <c r="H976">
        <f>EC_projects_original!H976</f>
        <v>2020</v>
      </c>
      <c r="I976" t="str">
        <f>EC_projects_original!I976</f>
        <v>PV</v>
      </c>
      <c r="J976" t="str">
        <f>EC_projects_original!J976</f>
        <v>rooftop</v>
      </c>
      <c r="K976" t="str">
        <f>EC_projects_original!K976</f>
        <v>productiecoöperatie/ ontwikkelaar</v>
      </c>
      <c r="L976" t="str">
        <f>EC_projects_original!L976</f>
        <v>TholenSolar</v>
      </c>
      <c r="M976">
        <f>EC_projects_original!P976</f>
        <v>94.72</v>
      </c>
      <c r="N976">
        <f>EC_projects_original!R976</f>
        <v>1</v>
      </c>
    </row>
    <row r="977" spans="1:14" x14ac:dyDescent="0.25">
      <c r="A977" t="str">
        <f>EC_projects_original!A977</f>
        <v>Zeeland</v>
      </c>
      <c r="B977" t="str">
        <f>EC_projects_original!B977</f>
        <v>Zeeland</v>
      </c>
      <c r="C977" t="str">
        <f>EC_projects_original!C977</f>
        <v>Tholen</v>
      </c>
      <c r="D977" t="str" cm="1">
        <f t="array" ref="D977">_xlfn.IFNA(INDEX(municipalities!B:B, MATCH(EC_projects!C977,municipalities!C:C,0),0),"unknown")</f>
        <v>GM0716</v>
      </c>
      <c r="E977">
        <f>EC_projects_original!D977</f>
        <v>0</v>
      </c>
      <c r="F977" t="str">
        <f>EC_projects_original!E977</f>
        <v>TholenSolar/ zonnedak #2 Gebr. Roggeveen</v>
      </c>
      <c r="G977" t="str">
        <f>EC_projects_original!G977</f>
        <v>realized</v>
      </c>
      <c r="H977">
        <f>EC_projects_original!H977</f>
        <v>2022</v>
      </c>
      <c r="I977" t="str">
        <f>EC_projects_original!I977</f>
        <v>PV</v>
      </c>
      <c r="J977" t="str">
        <f>EC_projects_original!J977</f>
        <v>rooftop</v>
      </c>
      <c r="K977" t="str">
        <f>EC_projects_original!K977</f>
        <v>productiecoöperatie/ ontwikkelaar</v>
      </c>
      <c r="L977" t="str">
        <f>EC_projects_original!L977</f>
        <v>TholenSolar</v>
      </c>
      <c r="M977">
        <f>EC_projects_original!P977</f>
        <v>29</v>
      </c>
      <c r="N977">
        <f>EC_projects_original!R977</f>
        <v>1</v>
      </c>
    </row>
    <row r="978" spans="1:14" x14ac:dyDescent="0.25">
      <c r="A978" t="str">
        <f>EC_projects_original!A978</f>
        <v>Zeeland</v>
      </c>
      <c r="B978" t="str">
        <f>EC_projects_original!B978</f>
        <v>Zeeland</v>
      </c>
      <c r="C978" t="str">
        <f>EC_projects_original!C978</f>
        <v>Veere</v>
      </c>
      <c r="D978" t="str" cm="1">
        <f t="array" ref="D978">_xlfn.IFNA(INDEX(municipalities!B:B, MATCH(EC_projects!C978,municipalities!C:C,0),0),"unknown")</f>
        <v>GM0717</v>
      </c>
      <c r="E978">
        <f>EC_projects_original!D978</f>
        <v>0</v>
      </c>
      <c r="F978" t="str">
        <f>EC_projects_original!E978</f>
        <v>MRD/ Z.E.C Veere (Bouwbedrijf Veere)</v>
      </c>
      <c r="G978" t="str">
        <f>EC_projects_original!G978</f>
        <v>realized</v>
      </c>
      <c r="H978">
        <f>EC_projects_original!H978</f>
        <v>2019</v>
      </c>
      <c r="I978" t="str">
        <f>EC_projects_original!I978</f>
        <v>PV</v>
      </c>
      <c r="J978" t="str">
        <f>EC_projects_original!J978</f>
        <v>rooftop</v>
      </c>
      <c r="K978" t="str">
        <f>EC_projects_original!K978</f>
        <v>productiecoöperatie/ ontwikkelaar</v>
      </c>
      <c r="L978" t="str">
        <f>EC_projects_original!L978</f>
        <v>MRD/ Zonnecollectief Zeeland</v>
      </c>
      <c r="M978">
        <f>EC_projects_original!P978</f>
        <v>88.559999999999988</v>
      </c>
      <c r="N978">
        <f>EC_projects_original!R978</f>
        <v>1</v>
      </c>
    </row>
    <row r="979" spans="1:14" x14ac:dyDescent="0.25">
      <c r="A979" t="str">
        <f>EC_projects_original!A979</f>
        <v>Zeeland</v>
      </c>
      <c r="B979" t="str">
        <f>EC_projects_original!B979</f>
        <v>Zeeland</v>
      </c>
      <c r="C979" t="str">
        <f>EC_projects_original!C979</f>
        <v>Veere</v>
      </c>
      <c r="D979" t="str" cm="1">
        <f t="array" ref="D979">_xlfn.IFNA(INDEX(municipalities!B:B, MATCH(EC_projects!C979,municipalities!C:C,0),0),"unknown")</f>
        <v>GM0717</v>
      </c>
      <c r="E979" t="str">
        <f>EC_projects_original!D979</f>
        <v>Gapinge</v>
      </c>
      <c r="F979" t="str">
        <f>EC_projects_original!E979</f>
        <v>MRD/ Z.E.C. Veere - Gapinge (Sturm)</v>
      </c>
      <c r="G979" t="str">
        <f>EC_projects_original!G979</f>
        <v>realized</v>
      </c>
      <c r="H979">
        <f>EC_projects_original!H979</f>
        <v>2020</v>
      </c>
      <c r="I979" t="str">
        <f>EC_projects_original!I979</f>
        <v>PV</v>
      </c>
      <c r="J979" t="str">
        <f>EC_projects_original!J979</f>
        <v>rooftop</v>
      </c>
      <c r="K979" t="str">
        <f>EC_projects_original!K979</f>
        <v>productiecoöperatie/ ontwikkelaar</v>
      </c>
      <c r="L979" t="str">
        <f>EC_projects_original!L979</f>
        <v>MRD/ Zonnecollectief Zeeland</v>
      </c>
      <c r="M979">
        <f>EC_projects_original!P979</f>
        <v>77.899999999999991</v>
      </c>
      <c r="N979">
        <f>EC_projects_original!R979</f>
        <v>1</v>
      </c>
    </row>
    <row r="980" spans="1:14" x14ac:dyDescent="0.25">
      <c r="A980" t="str">
        <f>EC_projects_original!A980</f>
        <v>Zeeland</v>
      </c>
      <c r="B980" t="str">
        <f>EC_projects_original!B980</f>
        <v>Zeeland</v>
      </c>
      <c r="C980" t="str">
        <f>EC_projects_original!C980</f>
        <v>Veere</v>
      </c>
      <c r="D980" t="str" cm="1">
        <f t="array" ref="D980">_xlfn.IFNA(INDEX(municipalities!B:B, MATCH(EC_projects!C980,municipalities!C:C,0),0),"unknown")</f>
        <v>GM0717</v>
      </c>
      <c r="E980" t="str">
        <f>EC_projects_original!D980</f>
        <v>Oostkapelle</v>
      </c>
      <c r="F980" t="str">
        <f>EC_projects_original!E980</f>
        <v>MRD/ Z.E.C. Veere - Oostkapelle (Kaslokaal)</v>
      </c>
      <c r="G980" t="str">
        <f>EC_projects_original!G980</f>
        <v>realized</v>
      </c>
      <c r="H980">
        <f>EC_projects_original!H980</f>
        <v>2020</v>
      </c>
      <c r="I980" t="str">
        <f>EC_projects_original!I980</f>
        <v>PV</v>
      </c>
      <c r="J980" t="str">
        <f>EC_projects_original!J980</f>
        <v>rooftop</v>
      </c>
      <c r="K980" t="str">
        <f>EC_projects_original!K980</f>
        <v>productiecoöperatie/ ontwikkelaar</v>
      </c>
      <c r="L980" t="str">
        <f>EC_projects_original!L980</f>
        <v>MRD/ Zonnecollectief Zeeland</v>
      </c>
      <c r="M980">
        <f>EC_projects_original!P980</f>
        <v>75</v>
      </c>
      <c r="N980">
        <f>EC_projects_original!R980</f>
        <v>1</v>
      </c>
    </row>
    <row r="981" spans="1:14" x14ac:dyDescent="0.25">
      <c r="A981" t="str">
        <f>EC_projects_original!A981</f>
        <v>Zeeland</v>
      </c>
      <c r="B981" t="str">
        <f>EC_projects_original!B981</f>
        <v>Zeeland</v>
      </c>
      <c r="C981" t="str">
        <f>EC_projects_original!C981</f>
        <v>Veere</v>
      </c>
      <c r="D981" t="str" cm="1">
        <f t="array" ref="D981">_xlfn.IFNA(INDEX(municipalities!B:B, MATCH(EC_projects!C981,municipalities!C:C,0),0),"unknown")</f>
        <v>GM0717</v>
      </c>
      <c r="E981" t="str">
        <f>EC_projects_original!D981</f>
        <v>Oostkapelle</v>
      </c>
      <c r="F981" t="str">
        <f>EC_projects_original!E981</f>
        <v>MRD/ ZCZ/ Project Oostkapelle Wijkhuisweg</v>
      </c>
      <c r="G981" t="str">
        <f>EC_projects_original!G981</f>
        <v>realized</v>
      </c>
      <c r="H981">
        <f>EC_projects_original!H981</f>
        <v>2023</v>
      </c>
      <c r="I981" t="str">
        <f>EC_projects_original!I981</f>
        <v>PV</v>
      </c>
      <c r="J981" t="str">
        <f>EC_projects_original!J981</f>
        <v>rooftop</v>
      </c>
      <c r="K981" t="str">
        <f>EC_projects_original!K981</f>
        <v>productiecoöperatie/ ontwikkelaar</v>
      </c>
      <c r="L981" t="str">
        <f>EC_projects_original!L981</f>
        <v>MRD/ Zonnecollectief Zeeland</v>
      </c>
      <c r="M981">
        <f>EC_projects_original!P981</f>
        <v>80.040000000000006</v>
      </c>
      <c r="N981">
        <f>EC_projects_original!R981</f>
        <v>1</v>
      </c>
    </row>
    <row r="982" spans="1:14" x14ac:dyDescent="0.25">
      <c r="A982" t="str">
        <f>EC_projects_original!A982</f>
        <v>Zeeland</v>
      </c>
      <c r="B982" t="str">
        <f>EC_projects_original!B982</f>
        <v>Zeeland</v>
      </c>
      <c r="C982" t="str">
        <f>EC_projects_original!C982</f>
        <v>Veere</v>
      </c>
      <c r="D982" t="str" cm="1">
        <f t="array" ref="D982">_xlfn.IFNA(INDEX(municipalities!B:B, MATCH(EC_projects!C982,municipalities!C:C,0),0),"unknown")</f>
        <v>GM0717</v>
      </c>
      <c r="E982" t="str">
        <f>EC_projects_original!D982</f>
        <v>Serooskerke</v>
      </c>
      <c r="F982" t="str">
        <f>EC_projects_original!E982</f>
        <v>MRD/ ZCZ/ Project Serooskerke Veerse Ruiters</v>
      </c>
      <c r="G982" t="str">
        <f>EC_projects_original!G982</f>
        <v>realized</v>
      </c>
      <c r="H982">
        <f>EC_projects_original!H982</f>
        <v>2022</v>
      </c>
      <c r="I982" t="str">
        <f>EC_projects_original!I982</f>
        <v>PV</v>
      </c>
      <c r="J982" t="str">
        <f>EC_projects_original!J982</f>
        <v>rooftop</v>
      </c>
      <c r="K982" t="str">
        <f>EC_projects_original!K982</f>
        <v>productiecoöperatie/ ontwikkelaar</v>
      </c>
      <c r="L982" t="str">
        <f>EC_projects_original!L982</f>
        <v>MRD/ Zonnecollectief Zeeland</v>
      </c>
      <c r="M982">
        <f>EC_projects_original!P982</f>
        <v>85</v>
      </c>
      <c r="N982">
        <f>EC_projects_original!R982</f>
        <v>1</v>
      </c>
    </row>
    <row r="983" spans="1:14" x14ac:dyDescent="0.25">
      <c r="A983" t="str">
        <f>EC_projects_original!A983</f>
        <v>Zeeland</v>
      </c>
      <c r="B983" t="str">
        <f>EC_projects_original!B983</f>
        <v>Zeeland</v>
      </c>
      <c r="C983" t="str">
        <f>EC_projects_original!C983</f>
        <v>Veere</v>
      </c>
      <c r="D983" t="str" cm="1">
        <f t="array" ref="D983">_xlfn.IFNA(INDEX(municipalities!B:B, MATCH(EC_projects!C983,municipalities!C:C,0),0),"unknown")</f>
        <v>GM0717</v>
      </c>
      <c r="E983" t="str">
        <f>EC_projects_original!D983</f>
        <v>Grijpskerke</v>
      </c>
      <c r="F983" t="str">
        <f>EC_projects_original!E983</f>
        <v>Postcodestroom/ zonnedak Grijpskerke</v>
      </c>
      <c r="G983" t="str">
        <f>EC_projects_original!G983</f>
        <v>realized</v>
      </c>
      <c r="H983">
        <f>EC_projects_original!H983</f>
        <v>2020</v>
      </c>
      <c r="I983" t="str">
        <f>EC_projects_original!I983</f>
        <v>PV</v>
      </c>
      <c r="J983" t="str">
        <f>EC_projects_original!J983</f>
        <v>rooftop</v>
      </c>
      <c r="K983" t="str">
        <f>EC_projects_original!K983</f>
        <v>productiecoöperatie/ ontwikkelaar</v>
      </c>
      <c r="L983" t="str">
        <f>EC_projects_original!L983</f>
        <v>Postcodestroom</v>
      </c>
      <c r="M983">
        <f>EC_projects_original!P983</f>
        <v>64.5</v>
      </c>
      <c r="N983">
        <f>EC_projects_original!R983</f>
        <v>1</v>
      </c>
    </row>
    <row r="984" spans="1:14" x14ac:dyDescent="0.25">
      <c r="A984" t="str">
        <f>EC_projects_original!A984</f>
        <v>Zeeland</v>
      </c>
      <c r="B984" t="str">
        <f>EC_projects_original!B984</f>
        <v>Zeeland</v>
      </c>
      <c r="C984" t="str">
        <f>EC_projects_original!C984</f>
        <v>Vlissingen</v>
      </c>
      <c r="D984" t="str" cm="1">
        <f t="array" ref="D984">_xlfn.IFNA(INDEX(municipalities!B:B, MATCH(EC_projects!C984,municipalities!C:C,0),0),"unknown")</f>
        <v>GM0718</v>
      </c>
      <c r="E984">
        <f>EC_projects_original!D984</f>
        <v>0</v>
      </c>
      <c r="F984" t="str">
        <f>EC_projects_original!E984</f>
        <v>MRD/ ZCZ/ Project Vlissingen Behoud Hoogaers</v>
      </c>
      <c r="G984" t="str">
        <f>EC_projects_original!G984</f>
        <v>realized</v>
      </c>
      <c r="H984">
        <f>EC_projects_original!H984</f>
        <v>2022</v>
      </c>
      <c r="I984" t="str">
        <f>EC_projects_original!I984</f>
        <v>PV</v>
      </c>
      <c r="J984" t="str">
        <f>EC_projects_original!J984</f>
        <v>rooftop</v>
      </c>
      <c r="K984" t="str">
        <f>EC_projects_original!K984</f>
        <v>productiecoöperatie/ ontwikkelaar</v>
      </c>
      <c r="L984" t="str">
        <f>EC_projects_original!L984</f>
        <v>MRD/ Zonnecollectief Zeeland</v>
      </c>
      <c r="M984">
        <f>EC_projects_original!P984</f>
        <v>85</v>
      </c>
      <c r="N984">
        <f>EC_projects_original!R984</f>
        <v>1</v>
      </c>
    </row>
    <row r="985" spans="1:14" x14ac:dyDescent="0.25">
      <c r="A985" t="str">
        <f>EC_projects_original!A985</f>
        <v>Zeeland</v>
      </c>
      <c r="B985" t="str">
        <f>EC_projects_original!B985</f>
        <v>Zeeland</v>
      </c>
      <c r="C985" t="str">
        <f>EC_projects_original!C985</f>
        <v>Vlissingen</v>
      </c>
      <c r="D985" t="str" cm="1">
        <f t="array" ref="D985">_xlfn.IFNA(INDEX(municipalities!B:B, MATCH(EC_projects!C985,municipalities!C:C,0),0),"unknown")</f>
        <v>GM0718</v>
      </c>
      <c r="E985">
        <f>EC_projects_original!D985</f>
        <v>0</v>
      </c>
      <c r="F985" t="str">
        <f>EC_projects_original!E985</f>
        <v>MRD/ ZEC Vlissingen 1 (VC Vlissingen)</v>
      </c>
      <c r="G985" t="str">
        <f>EC_projects_original!G985</f>
        <v>realized</v>
      </c>
      <c r="H985">
        <f>EC_projects_original!H985</f>
        <v>2020</v>
      </c>
      <c r="I985" t="str">
        <f>EC_projects_original!I985</f>
        <v>PV</v>
      </c>
      <c r="J985" t="str">
        <f>EC_projects_original!J985</f>
        <v>rooftop</v>
      </c>
      <c r="K985" t="str">
        <f>EC_projects_original!K985</f>
        <v>productiecoöperatie/ ontwikkelaar</v>
      </c>
      <c r="L985" t="str">
        <f>EC_projects_original!L985</f>
        <v>MRD/ Zonnecollectief Zeeland</v>
      </c>
      <c r="M985">
        <f>EC_projects_original!P985</f>
        <v>68</v>
      </c>
      <c r="N985">
        <f>EC_projects_original!R985</f>
        <v>1</v>
      </c>
    </row>
    <row r="986" spans="1:14" x14ac:dyDescent="0.25">
      <c r="A986" t="str">
        <f>EC_projects_original!A986</f>
        <v>Zeeland</v>
      </c>
      <c r="B986" t="str">
        <f>EC_projects_original!B986</f>
        <v>Zeeland</v>
      </c>
      <c r="C986" t="str">
        <f>EC_projects_original!C986</f>
        <v>Vlissingen</v>
      </c>
      <c r="D986" t="str" cm="1">
        <f t="array" ref="D986">_xlfn.IFNA(INDEX(municipalities!B:B, MATCH(EC_projects!C986,municipalities!C:C,0),0),"unknown")</f>
        <v>GM0718</v>
      </c>
      <c r="E986" t="str">
        <f>EC_projects_original!D986</f>
        <v>Zeeuwind</v>
      </c>
      <c r="F986" t="str">
        <f>EC_projects_original!E986</f>
        <v>Zeeuwind/ ZonOffensief Zeeland I BV (meerdere daken)</v>
      </c>
      <c r="G986" t="str">
        <f>EC_projects_original!G986</f>
        <v>realized</v>
      </c>
      <c r="H986">
        <f>EC_projects_original!H986</f>
        <v>2020</v>
      </c>
      <c r="I986" t="str">
        <f>EC_projects_original!I986</f>
        <v>PV</v>
      </c>
      <c r="J986" t="str">
        <f>EC_projects_original!J986</f>
        <v>rooftop</v>
      </c>
      <c r="K986" t="str">
        <f>EC_projects_original!K986</f>
        <v>lokale coöperatie</v>
      </c>
      <c r="L986" t="str">
        <f>EC_projects_original!L986</f>
        <v>Zeeuwind</v>
      </c>
      <c r="M986">
        <f>EC_projects_original!P986</f>
        <v>2712</v>
      </c>
      <c r="N986">
        <f>EC_projects_original!R986</f>
        <v>1</v>
      </c>
    </row>
    <row r="987" spans="1:14" x14ac:dyDescent="0.25">
      <c r="A987" t="str">
        <f>EC_projects_original!A987</f>
        <v>Zeeland</v>
      </c>
      <c r="B987" t="str">
        <f>EC_projects_original!B987</f>
        <v>Zeeland</v>
      </c>
      <c r="C987" t="str">
        <f>EC_projects_original!C987</f>
        <v>Vlissingen</v>
      </c>
      <c r="D987" t="str" cm="1">
        <f t="array" ref="D987">_xlfn.IFNA(INDEX(municipalities!B:B, MATCH(EC_projects!C987,municipalities!C:C,0),0),"unknown")</f>
        <v>GM0718</v>
      </c>
      <c r="E987" t="str">
        <f>EC_projects_original!D987</f>
        <v>Zeeuwind</v>
      </c>
      <c r="F987" t="str">
        <f>EC_projects_original!E987</f>
        <v>Zeeuwind/ ZonOffensief Zeeland II BV (meerdere daken)</v>
      </c>
      <c r="G987" t="str">
        <f>EC_projects_original!G987</f>
        <v>realized</v>
      </c>
      <c r="H987">
        <f>EC_projects_original!H987</f>
        <v>2021</v>
      </c>
      <c r="I987" t="str">
        <f>EC_projects_original!I987</f>
        <v>PV</v>
      </c>
      <c r="J987" t="str">
        <f>EC_projects_original!J987</f>
        <v>rooftop</v>
      </c>
      <c r="K987" t="str">
        <f>EC_projects_original!K987</f>
        <v>lokale coöperatie</v>
      </c>
      <c r="L987" t="str">
        <f>EC_projects_original!L987</f>
        <v>Zeeuwind</v>
      </c>
      <c r="M987">
        <f>EC_projects_original!P987</f>
        <v>1298</v>
      </c>
      <c r="N987">
        <f>EC_projects_original!R987</f>
        <v>1</v>
      </c>
    </row>
    <row r="988" spans="1:14" x14ac:dyDescent="0.25">
      <c r="A988" t="str">
        <f>EC_projects_original!A988</f>
        <v>Zuid-Holland</v>
      </c>
      <c r="B988" t="str">
        <f>EC_projects_original!B988</f>
        <v>Holland Rijnland</v>
      </c>
      <c r="C988" t="str">
        <f>EC_projects_original!C988</f>
        <v>Alphen aan den Rijn</v>
      </c>
      <c r="D988" t="str" cm="1">
        <f t="array" ref="D988">_xlfn.IFNA(INDEX(municipalities!B:B, MATCH(EC_projects!C988,municipalities!C:C,0),0),"unknown")</f>
        <v>GM0484</v>
      </c>
      <c r="E988">
        <f>EC_projects_original!D988</f>
        <v>0</v>
      </c>
      <c r="F988" t="str">
        <f>EC_projects_original!E988</f>
        <v xml:space="preserve">EnergiekAlphen/ Rijnvicus West+Oost (Sociale Werkplaats Alphen) </v>
      </c>
      <c r="G988" t="str">
        <f>EC_projects_original!G988</f>
        <v>realized</v>
      </c>
      <c r="H988">
        <f>EC_projects_original!H988</f>
        <v>2019</v>
      </c>
      <c r="I988" t="str">
        <f>EC_projects_original!I988</f>
        <v>PV</v>
      </c>
      <c r="J988" t="str">
        <f>EC_projects_original!J988</f>
        <v>rooftop</v>
      </c>
      <c r="K988" t="str">
        <f>EC_projects_original!K988</f>
        <v>productiecoöperatie/ bewonersinitiatief</v>
      </c>
      <c r="L988" t="str">
        <f>EC_projects_original!L988</f>
        <v>EnergiekAlphen</v>
      </c>
      <c r="M988">
        <f>EC_projects_original!P988</f>
        <v>553.19999999999993</v>
      </c>
      <c r="N988">
        <f>EC_projects_original!R988</f>
        <v>1</v>
      </c>
    </row>
    <row r="989" spans="1:14" x14ac:dyDescent="0.25">
      <c r="A989" t="str">
        <f>EC_projects_original!A989</f>
        <v>Zuid-Holland</v>
      </c>
      <c r="B989" t="str">
        <f>EC_projects_original!B989</f>
        <v>Holland Rijnland</v>
      </c>
      <c r="C989" t="str">
        <f>EC_projects_original!C989</f>
        <v>Alphen aan den Rijn</v>
      </c>
      <c r="D989" t="str" cm="1">
        <f t="array" ref="D989">_xlfn.IFNA(INDEX(municipalities!B:B, MATCH(EC_projects!C989,municipalities!C:C,0),0),"unknown")</f>
        <v>GM0484</v>
      </c>
      <c r="E989">
        <f>EC_projects_original!D989</f>
        <v>0</v>
      </c>
      <c r="F989" t="str">
        <f>EC_projects_original!E989</f>
        <v>EnergiekAlphen/ Zon op Zeegersloot</v>
      </c>
      <c r="G989" t="str">
        <f>EC_projects_original!G989</f>
        <v>realized</v>
      </c>
      <c r="H989">
        <f>EC_projects_original!H989</f>
        <v>2019</v>
      </c>
      <c r="I989" t="str">
        <f>EC_projects_original!I989</f>
        <v>PV</v>
      </c>
      <c r="J989" t="str">
        <f>EC_projects_original!J989</f>
        <v>rooftop</v>
      </c>
      <c r="K989" t="str">
        <f>EC_projects_original!K989</f>
        <v>lokale coöperatie</v>
      </c>
      <c r="L989" t="str">
        <f>EC_projects_original!L989</f>
        <v>EnergiekAlphen</v>
      </c>
      <c r="M989">
        <f>EC_projects_original!P989</f>
        <v>67.405000000000001</v>
      </c>
      <c r="N989">
        <f>EC_projects_original!R989</f>
        <v>1</v>
      </c>
    </row>
    <row r="990" spans="1:14" x14ac:dyDescent="0.25">
      <c r="A990" t="str">
        <f>EC_projects_original!A990</f>
        <v>Zuid-Holland</v>
      </c>
      <c r="B990" t="str">
        <f>EC_projects_original!B990</f>
        <v>Holland Rijnland</v>
      </c>
      <c r="C990" t="str">
        <f>EC_projects_original!C990</f>
        <v>Alphen aan den Rijn</v>
      </c>
      <c r="D990" t="str" cm="1">
        <f t="array" ref="D990">_xlfn.IFNA(INDEX(municipalities!B:B, MATCH(EC_projects!C990,municipalities!C:C,0),0),"unknown")</f>
        <v>GM0484</v>
      </c>
      <c r="E990" t="str">
        <f>EC_projects_original!D990</f>
        <v>Groene</v>
      </c>
      <c r="F990" t="str">
        <f>EC_projects_original!E990</f>
        <v>GroeneHartEnergie/ Archeon Solar Tracker</v>
      </c>
      <c r="G990" t="str">
        <f>EC_projects_original!G990</f>
        <v>realized</v>
      </c>
      <c r="H990">
        <f>EC_projects_original!H990</f>
        <v>2017</v>
      </c>
      <c r="I990" t="str">
        <f>EC_projects_original!I990</f>
        <v>PV</v>
      </c>
      <c r="J990" t="str">
        <f>EC_projects_original!J990</f>
        <v>rooftop</v>
      </c>
      <c r="K990" t="str">
        <f>EC_projects_original!K990</f>
        <v>lokale coöperatie</v>
      </c>
      <c r="L990" t="str">
        <f>EC_projects_original!L990</f>
        <v>Groene Hart  Energie</v>
      </c>
      <c r="M990">
        <f>EC_projects_original!P990</f>
        <v>20</v>
      </c>
      <c r="N990">
        <f>EC_projects_original!R990</f>
        <v>0</v>
      </c>
    </row>
    <row r="991" spans="1:14" x14ac:dyDescent="0.25">
      <c r="A991" t="str">
        <f>EC_projects_original!A991</f>
        <v>Zuid-Holland</v>
      </c>
      <c r="B991" t="str">
        <f>EC_projects_original!B991</f>
        <v>Holland Rijnland</v>
      </c>
      <c r="C991" t="str">
        <f>EC_projects_original!C991</f>
        <v>Alphen aan den Rijn</v>
      </c>
      <c r="D991" t="str" cm="1">
        <f t="array" ref="D991">_xlfn.IFNA(INDEX(municipalities!B:B, MATCH(EC_projects!C991,municipalities!C:C,0),0),"unknown")</f>
        <v>GM0484</v>
      </c>
      <c r="E991" t="str">
        <f>EC_projects_original!D991</f>
        <v>Groene</v>
      </c>
      <c r="F991" t="str">
        <f>EC_projects_original!E991</f>
        <v xml:space="preserve">GroeneHartEnergie/ Mozaïek basisschool </v>
      </c>
      <c r="G991" t="str">
        <f>EC_projects_original!G991</f>
        <v>realized</v>
      </c>
      <c r="H991">
        <f>EC_projects_original!H991</f>
        <v>2017</v>
      </c>
      <c r="I991" t="str">
        <f>EC_projects_original!I991</f>
        <v>PV</v>
      </c>
      <c r="J991" t="str">
        <f>EC_projects_original!J991</f>
        <v>rooftop</v>
      </c>
      <c r="K991" t="str">
        <f>EC_projects_original!K991</f>
        <v>lokale coöperatie</v>
      </c>
      <c r="L991" t="str">
        <f>EC_projects_original!L991</f>
        <v>Groene Hart  Energie</v>
      </c>
      <c r="M991">
        <f>EC_projects_original!P991</f>
        <v>29.12</v>
      </c>
      <c r="N991">
        <f>EC_projects_original!R991</f>
        <v>0</v>
      </c>
    </row>
    <row r="992" spans="1:14" x14ac:dyDescent="0.25">
      <c r="A992" t="str">
        <f>EC_projects_original!A992</f>
        <v>Zuid-Holland</v>
      </c>
      <c r="B992" t="str">
        <f>EC_projects_original!B992</f>
        <v>Holland Rijnland</v>
      </c>
      <c r="C992" t="str">
        <f>EC_projects_original!C992</f>
        <v>Alphen aan den Rijn</v>
      </c>
      <c r="D992" t="str" cm="1">
        <f t="array" ref="D992">_xlfn.IFNA(INDEX(municipalities!B:B, MATCH(EC_projects!C992,municipalities!C:C,0),0),"unknown")</f>
        <v>GM0484</v>
      </c>
      <c r="E992" t="str">
        <f>EC_projects_original!D992</f>
        <v>Boskoop</v>
      </c>
      <c r="F992" t="str">
        <f>EC_projects_original!E992</f>
        <v>ZonnepanelenDelen/ Zonnedak Midden Boskoop</v>
      </c>
      <c r="G992" t="str">
        <f>EC_projects_original!G992</f>
        <v>realized</v>
      </c>
      <c r="H992">
        <f>EC_projects_original!H992</f>
        <v>2018</v>
      </c>
      <c r="I992" t="str">
        <f>EC_projects_original!I992</f>
        <v>PV</v>
      </c>
      <c r="J992" t="str">
        <f>EC_projects_original!J992</f>
        <v>rooftop</v>
      </c>
      <c r="K992" t="str">
        <f>EC_projects_original!K992</f>
        <v>participatie/ crowdfunding</v>
      </c>
      <c r="L992" t="str">
        <f>EC_projects_original!L992</f>
        <v>crowdfunding</v>
      </c>
      <c r="M992">
        <f>EC_projects_original!P992</f>
        <v>189.6</v>
      </c>
      <c r="N992">
        <f>EC_projects_original!R992</f>
        <v>0</v>
      </c>
    </row>
    <row r="993" spans="1:14" x14ac:dyDescent="0.25">
      <c r="A993" t="str">
        <f>EC_projects_original!A993</f>
        <v>Zuid-Holland</v>
      </c>
      <c r="B993" t="str">
        <f>EC_projects_original!B993</f>
        <v>Midden-Holland</v>
      </c>
      <c r="C993" t="str">
        <f>EC_projects_original!C993</f>
        <v>Bodegraven-Reeuwijk</v>
      </c>
      <c r="D993" t="str" cm="1">
        <f t="array" ref="D993">_xlfn.IFNA(INDEX(municipalities!B:B, MATCH(EC_projects!C993,municipalities!C:C,0),0),"unknown")</f>
        <v>GM1901</v>
      </c>
      <c r="E993" t="str">
        <f>EC_projects_original!D993</f>
        <v>Reeuwijk</v>
      </c>
      <c r="F993" t="str">
        <f>EC_projects_original!E993</f>
        <v>EC Bodegraven-Reeuwijk/ Zon op Agrarisch dak Verleun</v>
      </c>
      <c r="G993" t="str">
        <f>EC_projects_original!G993</f>
        <v>realized</v>
      </c>
      <c r="H993">
        <f>EC_projects_original!H993</f>
        <v>2019</v>
      </c>
      <c r="I993" t="str">
        <f>EC_projects_original!I993</f>
        <v>PV</v>
      </c>
      <c r="J993" t="str">
        <f>EC_projects_original!J993</f>
        <v>rooftop</v>
      </c>
      <c r="K993" t="str">
        <f>EC_projects_original!K993</f>
        <v>lokale coöperatie</v>
      </c>
      <c r="L993" t="str">
        <f>EC_projects_original!L993</f>
        <v>EC Bodegraven-Reeuwijk</v>
      </c>
      <c r="M993">
        <f>EC_projects_original!P993</f>
        <v>236.94</v>
      </c>
      <c r="N993">
        <f>EC_projects_original!R993</f>
        <v>1</v>
      </c>
    </row>
    <row r="994" spans="1:14" x14ac:dyDescent="0.25">
      <c r="A994" t="str">
        <f>EC_projects_original!A994</f>
        <v>Zuid-Holland</v>
      </c>
      <c r="B994" t="str">
        <f>EC_projects_original!B994</f>
        <v>Midden-Holland</v>
      </c>
      <c r="C994" t="str">
        <f>EC_projects_original!C994</f>
        <v>Bodegraven-Reeuwijk</v>
      </c>
      <c r="D994" t="str" cm="1">
        <f t="array" ref="D994">_xlfn.IFNA(INDEX(municipalities!B:B, MATCH(EC_projects!C994,municipalities!C:C,0),0),"unknown")</f>
        <v>GM1901</v>
      </c>
      <c r="E994" t="str">
        <f>EC_projects_original!D994</f>
        <v>Bodegraven</v>
      </c>
      <c r="F994" t="str">
        <f>EC_projects_original!E994</f>
        <v>EC Bodegraven-Reeuwijk/ Zon op Bedrijfsdak Versluys</v>
      </c>
      <c r="G994" t="str">
        <f>EC_projects_original!G994</f>
        <v>realized</v>
      </c>
      <c r="H994">
        <f>EC_projects_original!H994</f>
        <v>2019</v>
      </c>
      <c r="I994" t="str">
        <f>EC_projects_original!I994</f>
        <v>PV</v>
      </c>
      <c r="J994" t="str">
        <f>EC_projects_original!J994</f>
        <v>rooftop</v>
      </c>
      <c r="K994" t="str">
        <f>EC_projects_original!K994</f>
        <v>lokale coöperatie</v>
      </c>
      <c r="L994" t="str">
        <f>EC_projects_original!L994</f>
        <v>EC Bodegraven-Reeuwijk</v>
      </c>
      <c r="M994">
        <f>EC_projects_original!P994</f>
        <v>132</v>
      </c>
      <c r="N994">
        <f>EC_projects_original!R994</f>
        <v>1</v>
      </c>
    </row>
    <row r="995" spans="1:14" x14ac:dyDescent="0.25">
      <c r="A995" t="str">
        <f>EC_projects_original!A995</f>
        <v>Zuid-Holland</v>
      </c>
      <c r="B995" t="str">
        <f>EC_projects_original!B995</f>
        <v>Midden-Holland</v>
      </c>
      <c r="C995" t="str">
        <f>EC_projects_original!C995</f>
        <v>Bodegraven-Reeuwijk</v>
      </c>
      <c r="D995" t="str" cm="1">
        <f t="array" ref="D995">_xlfn.IFNA(INDEX(municipalities!B:B, MATCH(EC_projects!C995,municipalities!C:C,0),0),"unknown")</f>
        <v>GM1901</v>
      </c>
      <c r="E995" t="str">
        <f>EC_projects_original!D995</f>
        <v>Bodegraven</v>
      </c>
      <c r="F995" t="str">
        <f>EC_projects_original!E995</f>
        <v>EC Bodegraven-Reeuwijk/ zonnedak Botter 23</v>
      </c>
      <c r="G995" t="str">
        <f>EC_projects_original!G995</f>
        <v>realized</v>
      </c>
      <c r="H995">
        <f>EC_projects_original!H995</f>
        <v>2022</v>
      </c>
      <c r="I995" t="str">
        <f>EC_projects_original!I995</f>
        <v>PV</v>
      </c>
      <c r="J995" t="str">
        <f>EC_projects_original!J995</f>
        <v>rooftop</v>
      </c>
      <c r="K995" t="str">
        <f>EC_projects_original!K995</f>
        <v>lokale coöperatie</v>
      </c>
      <c r="L995" t="str">
        <f>EC_projects_original!L995</f>
        <v>EC Bodegraven-Reeuwijk</v>
      </c>
      <c r="M995">
        <f>EC_projects_original!P995</f>
        <v>67.5</v>
      </c>
      <c r="N995">
        <f>EC_projects_original!R995</f>
        <v>1</v>
      </c>
    </row>
    <row r="996" spans="1:14" x14ac:dyDescent="0.25">
      <c r="A996" t="str">
        <f>EC_projects_original!A996</f>
        <v>Zuid-Holland</v>
      </c>
      <c r="B996" t="str">
        <f>EC_projects_original!B996</f>
        <v>Midden-Holland</v>
      </c>
      <c r="C996" t="str">
        <f>EC_projects_original!C996</f>
        <v>Bodegraven-Reeuwijk</v>
      </c>
      <c r="D996" t="str" cm="1">
        <f t="array" ref="D996">_xlfn.IFNA(INDEX(municipalities!B:B, MATCH(EC_projects!C996,municipalities!C:C,0),0),"unknown")</f>
        <v>GM1901</v>
      </c>
      <c r="E996" t="str">
        <f>EC_projects_original!D996</f>
        <v>Bodegraven</v>
      </c>
      <c r="F996" t="str">
        <f>EC_projects_original!E996</f>
        <v>EC Bodegraven-Reeuwijk/ zonnedak Botter 25</v>
      </c>
      <c r="G996" t="str">
        <f>EC_projects_original!G996</f>
        <v>realized</v>
      </c>
      <c r="H996">
        <f>EC_projects_original!H996</f>
        <v>2022</v>
      </c>
      <c r="I996" t="str">
        <f>EC_projects_original!I996</f>
        <v>PV</v>
      </c>
      <c r="J996" t="str">
        <f>EC_projects_original!J996</f>
        <v>rooftop</v>
      </c>
      <c r="K996" t="str">
        <f>EC_projects_original!K996</f>
        <v>lokale coöperatie</v>
      </c>
      <c r="L996" t="str">
        <f>EC_projects_original!L996</f>
        <v>EC Bodegraven-Reeuwijk</v>
      </c>
      <c r="M996">
        <f>EC_projects_original!P996</f>
        <v>67.5</v>
      </c>
      <c r="N996">
        <f>EC_projects_original!R996</f>
        <v>1</v>
      </c>
    </row>
    <row r="997" spans="1:14" x14ac:dyDescent="0.25">
      <c r="A997" t="str">
        <f>EC_projects_original!A997</f>
        <v>Zuid-Holland</v>
      </c>
      <c r="B997" t="str">
        <f>EC_projects_original!B997</f>
        <v>Midden-Holland</v>
      </c>
      <c r="C997" t="str">
        <f>EC_projects_original!C997</f>
        <v>Bodegraven-Reeuwijk</v>
      </c>
      <c r="D997" t="str" cm="1">
        <f t="array" ref="D997">_xlfn.IFNA(INDEX(municipalities!B:B, MATCH(EC_projects!C997,municipalities!C:C,0),0),"unknown")</f>
        <v>GM1901</v>
      </c>
      <c r="E997">
        <f>EC_projects_original!D997</f>
        <v>0</v>
      </c>
      <c r="F997" t="str">
        <f>EC_projects_original!E997</f>
        <v>EC Bodegraven-Reeuwijk/ zonnedak Custwijck (Laageind)</v>
      </c>
      <c r="G997" t="str">
        <f>EC_projects_original!G997</f>
        <v>realized</v>
      </c>
      <c r="H997">
        <f>EC_projects_original!H997</f>
        <v>2023</v>
      </c>
      <c r="I997" t="str">
        <f>EC_projects_original!I997</f>
        <v>PV</v>
      </c>
      <c r="J997" t="str">
        <f>EC_projects_original!J997</f>
        <v>rooftop</v>
      </c>
      <c r="K997" t="str">
        <f>EC_projects_original!K997</f>
        <v>lokale coöperatie</v>
      </c>
      <c r="L997" t="str">
        <f>EC_projects_original!L997</f>
        <v>EC Bodegraven-Reeuwijk</v>
      </c>
      <c r="M997">
        <f>EC_projects_original!P997</f>
        <v>67.5</v>
      </c>
      <c r="N997">
        <f>EC_projects_original!R997</f>
        <v>1</v>
      </c>
    </row>
    <row r="998" spans="1:14" x14ac:dyDescent="0.25">
      <c r="A998" t="str">
        <f>EC_projects_original!A998</f>
        <v>Zuid-Holland</v>
      </c>
      <c r="B998" t="str">
        <f>EC_projects_original!B998</f>
        <v>Midden-Holland</v>
      </c>
      <c r="C998" t="str">
        <f>EC_projects_original!C998</f>
        <v>Bodegraven-Reeuwijk</v>
      </c>
      <c r="D998" t="str" cm="1">
        <f t="array" ref="D998">_xlfn.IFNA(INDEX(municipalities!B:B, MATCH(EC_projects!C998,municipalities!C:C,0),0),"unknown")</f>
        <v>GM1901</v>
      </c>
      <c r="E998" t="str">
        <f>EC_projects_original!D998</f>
        <v>Reeuwijk</v>
      </c>
      <c r="F998" t="str">
        <f>EC_projects_original!E998</f>
        <v>EC Bodegraven-Reeuwijk/ zonnedak CW Van Os Parallelweg 8</v>
      </c>
      <c r="G998" t="str">
        <f>EC_projects_original!G998</f>
        <v>realized</v>
      </c>
      <c r="H998">
        <f>EC_projects_original!H998</f>
        <v>2021</v>
      </c>
      <c r="I998" t="str">
        <f>EC_projects_original!I998</f>
        <v>PV</v>
      </c>
      <c r="J998" t="str">
        <f>EC_projects_original!J998</f>
        <v>rooftop</v>
      </c>
      <c r="K998" t="str">
        <f>EC_projects_original!K998</f>
        <v>lokale coöperatie</v>
      </c>
      <c r="L998" t="str">
        <f>EC_projects_original!L998</f>
        <v>EC Bodegraven-Reeuwijk</v>
      </c>
      <c r="M998">
        <f>EC_projects_original!P998</f>
        <v>204.375</v>
      </c>
      <c r="N998">
        <f>EC_projects_original!R998</f>
        <v>1</v>
      </c>
    </row>
    <row r="999" spans="1:14" x14ac:dyDescent="0.25">
      <c r="A999" t="str">
        <f>EC_projects_original!A999</f>
        <v>Zuid-Holland</v>
      </c>
      <c r="B999" t="str">
        <f>EC_projects_original!B999</f>
        <v>Midden-Holland</v>
      </c>
      <c r="C999" t="str">
        <f>EC_projects_original!C999</f>
        <v>Bodegraven-Reeuwijk</v>
      </c>
      <c r="D999" t="str" cm="1">
        <f t="array" ref="D999">_xlfn.IFNA(INDEX(municipalities!B:B, MATCH(EC_projects!C999,municipalities!C:C,0),0),"unknown")</f>
        <v>GM1901</v>
      </c>
      <c r="E999" t="str">
        <f>EC_projects_original!D999</f>
        <v>Boskoop</v>
      </c>
      <c r="F999" t="str">
        <f>EC_projects_original!E999</f>
        <v>EC Bodegraven-Reeuwijk/ zonnedak Dammekade 4</v>
      </c>
      <c r="G999" t="str">
        <f>EC_projects_original!G999</f>
        <v>realized</v>
      </c>
      <c r="H999">
        <f>EC_projects_original!H999</f>
        <v>2022</v>
      </c>
      <c r="I999" t="str">
        <f>EC_projects_original!I999</f>
        <v>PV</v>
      </c>
      <c r="J999" t="str">
        <f>EC_projects_original!J999</f>
        <v>rooftop</v>
      </c>
      <c r="K999" t="str">
        <f>EC_projects_original!K999</f>
        <v>lokale coöperatie</v>
      </c>
      <c r="L999" t="str">
        <f>EC_projects_original!L999</f>
        <v>EC Bodegraven-Reeuwijk</v>
      </c>
      <c r="M999">
        <f>EC_projects_original!P999</f>
        <v>179</v>
      </c>
      <c r="N999">
        <f>EC_projects_original!R999</f>
        <v>1</v>
      </c>
    </row>
    <row r="1000" spans="1:14" x14ac:dyDescent="0.25">
      <c r="A1000" t="str">
        <f>EC_projects_original!A1000</f>
        <v>Zuid-Holland</v>
      </c>
      <c r="B1000" t="str">
        <f>EC_projects_original!B1000</f>
        <v>Midden-Holland</v>
      </c>
      <c r="C1000" t="str">
        <f>EC_projects_original!C1000</f>
        <v>Bodegraven-Reeuwijk</v>
      </c>
      <c r="D1000" t="str" cm="1">
        <f t="array" ref="D1000">_xlfn.IFNA(INDEX(municipalities!B:B, MATCH(EC_projects!C1000,municipalities!C:C,0),0),"unknown")</f>
        <v>GM1901</v>
      </c>
      <c r="E1000">
        <f>EC_projects_original!D1000</f>
        <v>0</v>
      </c>
      <c r="F1000" t="str">
        <f>EC_projects_original!E1000</f>
        <v>EC Bodegraven-Reeuwijk/ zonnedak Driewerf Portugalweg 6</v>
      </c>
      <c r="G1000" t="str">
        <f>EC_projects_original!G1000</f>
        <v>realized</v>
      </c>
      <c r="H1000">
        <f>EC_projects_original!H1000</f>
        <v>2023</v>
      </c>
      <c r="I1000" t="str">
        <f>EC_projects_original!I1000</f>
        <v>PV</v>
      </c>
      <c r="J1000" t="str">
        <f>EC_projects_original!J1000</f>
        <v>rooftop</v>
      </c>
      <c r="K1000" t="str">
        <f>EC_projects_original!K1000</f>
        <v>lokale coöperatie</v>
      </c>
      <c r="L1000" t="str">
        <f>EC_projects_original!L1000</f>
        <v>EC Bodegraven-Reeuwijk</v>
      </c>
      <c r="M1000">
        <f>EC_projects_original!P1000</f>
        <v>63</v>
      </c>
      <c r="N1000">
        <f>EC_projects_original!R1000</f>
        <v>1</v>
      </c>
    </row>
    <row r="1001" spans="1:14" x14ac:dyDescent="0.25">
      <c r="A1001" t="str">
        <f>EC_projects_original!A1001</f>
        <v>Zuid-Holland</v>
      </c>
      <c r="B1001" t="str">
        <f>EC_projects_original!B1001</f>
        <v>Midden-Holland</v>
      </c>
      <c r="C1001" t="str">
        <f>EC_projects_original!C1001</f>
        <v>Bodegraven-Reeuwijk</v>
      </c>
      <c r="D1001" t="str" cm="1">
        <f t="array" ref="D1001">_xlfn.IFNA(INDEX(municipalities!B:B, MATCH(EC_projects!C1001,municipalities!C:C,0),0),"unknown")</f>
        <v>GM1901</v>
      </c>
      <c r="E1001">
        <f>EC_projects_original!D1001</f>
        <v>0</v>
      </c>
      <c r="F1001" t="str">
        <f>EC_projects_original!E1001</f>
        <v>EC Bodegraven-Reeuwijk/ zonnedak Europaweg</v>
      </c>
      <c r="G1001" t="str">
        <f>EC_projects_original!G1001</f>
        <v>realized</v>
      </c>
      <c r="H1001">
        <f>EC_projects_original!H1001</f>
        <v>2023</v>
      </c>
      <c r="I1001" t="str">
        <f>EC_projects_original!I1001</f>
        <v>PV</v>
      </c>
      <c r="J1001" t="str">
        <f>EC_projects_original!J1001</f>
        <v>rooftop</v>
      </c>
      <c r="K1001" t="str">
        <f>EC_projects_original!K1001</f>
        <v>lokale coöperatie</v>
      </c>
      <c r="L1001" t="str">
        <f>EC_projects_original!L1001</f>
        <v>EC Bodegraven-Reeuwijk</v>
      </c>
      <c r="M1001">
        <f>EC_projects_original!P1001</f>
        <v>44.279999999999994</v>
      </c>
      <c r="N1001">
        <f>EC_projects_original!R1001</f>
        <v>1</v>
      </c>
    </row>
    <row r="1002" spans="1:14" x14ac:dyDescent="0.25">
      <c r="A1002" t="str">
        <f>EC_projects_original!A1002</f>
        <v>Zuid-Holland</v>
      </c>
      <c r="B1002" t="str">
        <f>EC_projects_original!B1002</f>
        <v>Midden-Holland</v>
      </c>
      <c r="C1002" t="str">
        <f>EC_projects_original!C1002</f>
        <v>Bodegraven-Reeuwijk</v>
      </c>
      <c r="D1002" t="str" cm="1">
        <f t="array" ref="D1002">_xlfn.IFNA(INDEX(municipalities!B:B, MATCH(EC_projects!C1002,municipalities!C:C,0),0),"unknown")</f>
        <v>GM1901</v>
      </c>
      <c r="E1002">
        <f>EC_projects_original!D1002</f>
        <v>0</v>
      </c>
      <c r="F1002" t="str">
        <f>EC_projects_original!E1002</f>
        <v>EC Bodegraven-Reeuwijk/ zonnedak Gemeentehuis Raadhuisplein 1</v>
      </c>
      <c r="G1002" t="str">
        <f>EC_projects_original!G1002</f>
        <v>realized</v>
      </c>
      <c r="H1002">
        <f>EC_projects_original!H1002</f>
        <v>2023</v>
      </c>
      <c r="I1002" t="str">
        <f>EC_projects_original!I1002</f>
        <v>PV</v>
      </c>
      <c r="J1002" t="str">
        <f>EC_projects_original!J1002</f>
        <v>rooftop</v>
      </c>
      <c r="K1002" t="str">
        <f>EC_projects_original!K1002</f>
        <v>lokale coöperatie</v>
      </c>
      <c r="L1002" t="str">
        <f>EC_projects_original!L1002</f>
        <v>EC Bodegraven-Reeuwijk</v>
      </c>
      <c r="M1002">
        <f>EC_projects_original!P1002</f>
        <v>45.6</v>
      </c>
      <c r="N1002">
        <f>EC_projects_original!R1002</f>
        <v>1</v>
      </c>
    </row>
    <row r="1003" spans="1:14" x14ac:dyDescent="0.25">
      <c r="A1003" t="str">
        <f>EC_projects_original!A1003</f>
        <v>Zuid-Holland</v>
      </c>
      <c r="B1003" t="str">
        <f>EC_projects_original!B1003</f>
        <v>Midden-Holland</v>
      </c>
      <c r="C1003" t="str">
        <f>EC_projects_original!C1003</f>
        <v>Bodegraven-Reeuwijk</v>
      </c>
      <c r="D1003" t="str" cm="1">
        <f t="array" ref="D1003">_xlfn.IFNA(INDEX(municipalities!B:B, MATCH(EC_projects!C1003,municipalities!C:C,0),0),"unknown")</f>
        <v>GM1901</v>
      </c>
      <c r="E1003" t="str">
        <f>EC_projects_original!D1003</f>
        <v>Bodegraven</v>
      </c>
      <c r="F1003" t="str">
        <f>EC_projects_original!E1003</f>
        <v>EC Bodegraven-Reeuwijk/ zonnedak Sporthoeve Vromade</v>
      </c>
      <c r="G1003" t="str">
        <f>EC_projects_original!G1003</f>
        <v>realized</v>
      </c>
      <c r="H1003">
        <f>EC_projects_original!H1003</f>
        <v>2021</v>
      </c>
      <c r="I1003" t="str">
        <f>EC_projects_original!I1003</f>
        <v>PV</v>
      </c>
      <c r="J1003" t="str">
        <f>EC_projects_original!J1003</f>
        <v>rooftop</v>
      </c>
      <c r="K1003" t="str">
        <f>EC_projects_original!K1003</f>
        <v>lokale coöperatie</v>
      </c>
      <c r="L1003" t="str">
        <f>EC_projects_original!L1003</f>
        <v>EC Bodegraven-Reeuwijk</v>
      </c>
      <c r="M1003">
        <f>EC_projects_original!P1003</f>
        <v>188</v>
      </c>
      <c r="N1003">
        <f>EC_projects_original!R1003</f>
        <v>1</v>
      </c>
    </row>
    <row r="1004" spans="1:14" x14ac:dyDescent="0.25">
      <c r="A1004" t="str">
        <f>EC_projects_original!A1004</f>
        <v>Zuid-Holland</v>
      </c>
      <c r="B1004" t="str">
        <f>EC_projects_original!B1004</f>
        <v>Midden-Holland</v>
      </c>
      <c r="C1004" t="str">
        <f>EC_projects_original!C1004</f>
        <v>Bodegraven-Reeuwijk</v>
      </c>
      <c r="D1004" t="str" cm="1">
        <f t="array" ref="D1004">_xlfn.IFNA(INDEX(municipalities!B:B, MATCH(EC_projects!C1004,municipalities!C:C,0),0),"unknown")</f>
        <v>GM1901</v>
      </c>
      <c r="E1004">
        <f>EC_projects_original!D1004</f>
        <v>0</v>
      </c>
      <c r="F1004" t="str">
        <f>EC_projects_original!E1004</f>
        <v>EC Bodegraven-Reeuwijk/ zonnedak Sportlaan 1 Zwembad De Kuil</v>
      </c>
      <c r="G1004" t="str">
        <f>EC_projects_original!G1004</f>
        <v>realized</v>
      </c>
      <c r="H1004">
        <f>EC_projects_original!H1004</f>
        <v>2021</v>
      </c>
      <c r="I1004" t="str">
        <f>EC_projects_original!I1004</f>
        <v>PV</v>
      </c>
      <c r="J1004" t="str">
        <f>EC_projects_original!J1004</f>
        <v>rooftop</v>
      </c>
      <c r="K1004" t="str">
        <f>EC_projects_original!K1004</f>
        <v>lokale coöperatie</v>
      </c>
      <c r="L1004" t="str">
        <f>EC_projects_original!L1004</f>
        <v>EC Bodegraven-Reeuwijk</v>
      </c>
      <c r="M1004">
        <f>EC_projects_original!P1004</f>
        <v>187.5</v>
      </c>
      <c r="N1004">
        <f>EC_projects_original!R1004</f>
        <v>1</v>
      </c>
    </row>
    <row r="1005" spans="1:14" x14ac:dyDescent="0.25">
      <c r="A1005" t="str">
        <f>EC_projects_original!A1005</f>
        <v>Zuid-Holland</v>
      </c>
      <c r="B1005" t="str">
        <f>EC_projects_original!B1005</f>
        <v>Midden-Holland</v>
      </c>
      <c r="C1005" t="str">
        <f>EC_projects_original!C1005</f>
        <v>Bodegraven-Reeuwijk</v>
      </c>
      <c r="D1005" t="str" cm="1">
        <f t="array" ref="D1005">_xlfn.IFNA(INDEX(municipalities!B:B, MATCH(EC_projects!C1005,municipalities!C:C,0),0),"unknown")</f>
        <v>GM1901</v>
      </c>
      <c r="E1005" t="str">
        <f>EC_projects_original!D1005</f>
        <v>Reeuwijk</v>
      </c>
      <c r="F1005" t="str">
        <f>EC_projects_original!E1005</f>
        <v>EC Bodegraven-Reeuwijk/ zonnedak 't Kerkestuk</v>
      </c>
      <c r="G1005" t="str">
        <f>EC_projects_original!G1005</f>
        <v>realized</v>
      </c>
      <c r="H1005">
        <f>EC_projects_original!H1005</f>
        <v>2023</v>
      </c>
      <c r="I1005" t="str">
        <f>EC_projects_original!I1005</f>
        <v>PV</v>
      </c>
      <c r="J1005" t="str">
        <f>EC_projects_original!J1005</f>
        <v>rooftop</v>
      </c>
      <c r="K1005" t="str">
        <f>EC_projects_original!K1005</f>
        <v>lokale coöperatie</v>
      </c>
      <c r="L1005" t="str">
        <f>EC_projects_original!L1005</f>
        <v>EC Bodegraven-Reeuwijk</v>
      </c>
      <c r="M1005">
        <f>EC_projects_original!P1005</f>
        <v>67.239999999999995</v>
      </c>
      <c r="N1005">
        <f>EC_projects_original!R1005</f>
        <v>1</v>
      </c>
    </row>
    <row r="1006" spans="1:14" x14ac:dyDescent="0.25">
      <c r="A1006" t="str">
        <f>EC_projects_original!A1006</f>
        <v>Zuid-Holland</v>
      </c>
      <c r="B1006" t="str">
        <f>EC_projects_original!B1006</f>
        <v>Midden-Holland</v>
      </c>
      <c r="C1006" t="str">
        <f>EC_projects_original!C1006</f>
        <v>Bodegraven-Reeuwijk</v>
      </c>
      <c r="D1006" t="str" cm="1">
        <f t="array" ref="D1006">_xlfn.IFNA(INDEX(municipalities!B:B, MATCH(EC_projects!C1006,municipalities!C:C,0),0),"unknown")</f>
        <v>GM1901</v>
      </c>
      <c r="E1006" t="str">
        <f>EC_projects_original!D1006</f>
        <v>Bodegraven</v>
      </c>
      <c r="F1006" t="str">
        <f>EC_projects_original!E1006</f>
        <v>EC Bodegraven-Reeuwijk/ zonnedak Tjalk 43</v>
      </c>
      <c r="G1006" t="str">
        <f>EC_projects_original!G1006</f>
        <v>realized</v>
      </c>
      <c r="H1006">
        <f>EC_projects_original!H1006</f>
        <v>2021</v>
      </c>
      <c r="I1006" t="str">
        <f>EC_projects_original!I1006</f>
        <v>PV</v>
      </c>
      <c r="J1006" t="str">
        <f>EC_projects_original!J1006</f>
        <v>rooftop</v>
      </c>
      <c r="K1006" t="str">
        <f>EC_projects_original!K1006</f>
        <v>lokale coöperatie</v>
      </c>
      <c r="L1006" t="str">
        <f>EC_projects_original!L1006</f>
        <v>EC Bodegraven-Reeuwijk</v>
      </c>
      <c r="M1006">
        <f>EC_projects_original!P1006</f>
        <v>39.75</v>
      </c>
      <c r="N1006">
        <f>EC_projects_original!R1006</f>
        <v>1</v>
      </c>
    </row>
    <row r="1007" spans="1:14" x14ac:dyDescent="0.25">
      <c r="A1007" t="str">
        <f>EC_projects_original!A1007</f>
        <v>Zuid-Holland</v>
      </c>
      <c r="B1007" t="str">
        <f>EC_projects_original!B1007</f>
        <v>Midden-Holland</v>
      </c>
      <c r="C1007" t="str">
        <f>EC_projects_original!C1007</f>
        <v>Bodegraven-Reeuwijk</v>
      </c>
      <c r="D1007" t="str" cm="1">
        <f t="array" ref="D1007">_xlfn.IFNA(INDEX(municipalities!B:B, MATCH(EC_projects!C1007,municipalities!C:C,0),0),"unknown")</f>
        <v>GM1901</v>
      </c>
      <c r="E1007">
        <f>EC_projects_original!D1007</f>
        <v>0</v>
      </c>
      <c r="F1007" t="str">
        <f>EC_projects_original!E1007</f>
        <v>EC Bodegraven-Reeuwijk/ zonnedak Wierickehuis (Graaf Albrechtstraat 1)</v>
      </c>
      <c r="G1007" t="str">
        <f>EC_projects_original!G1007</f>
        <v>realized</v>
      </c>
      <c r="H1007">
        <f>EC_projects_original!H1007</f>
        <v>2023</v>
      </c>
      <c r="I1007" t="str">
        <f>EC_projects_original!I1007</f>
        <v>PV</v>
      </c>
      <c r="J1007" t="str">
        <f>EC_projects_original!J1007</f>
        <v>rooftop</v>
      </c>
      <c r="K1007" t="str">
        <f>EC_projects_original!K1007</f>
        <v>lokale coöperatie</v>
      </c>
      <c r="L1007" t="str">
        <f>EC_projects_original!L1007</f>
        <v>EC Bodegraven-Reeuwijk</v>
      </c>
      <c r="M1007">
        <f>EC_projects_original!P1007</f>
        <v>67.2</v>
      </c>
      <c r="N1007">
        <f>EC_projects_original!R1007</f>
        <v>1</v>
      </c>
    </row>
    <row r="1008" spans="1:14" x14ac:dyDescent="0.25">
      <c r="A1008" t="str">
        <f>EC_projects_original!A1008</f>
        <v>Zuid-Holland</v>
      </c>
      <c r="B1008" t="str">
        <f>EC_projects_original!B1008</f>
        <v>Midden-Holland</v>
      </c>
      <c r="C1008" t="str">
        <f>EC_projects_original!C1008</f>
        <v>Bodegraven-Reeuwijk</v>
      </c>
      <c r="D1008" t="str" cm="1">
        <f t="array" ref="D1008">_xlfn.IFNA(INDEX(municipalities!B:B, MATCH(EC_projects!C1008,municipalities!C:C,0),0),"unknown")</f>
        <v>GM1901</v>
      </c>
      <c r="E1008">
        <f>EC_projects_original!D1008</f>
        <v>0</v>
      </c>
      <c r="F1008" t="str">
        <f>EC_projects_original!E1008</f>
        <v>EC Bodegraven-Reeuwijk/ zonnedak Woningbouwvereniging Reeuwijk (WBvR)</v>
      </c>
      <c r="G1008" t="str">
        <f>EC_projects_original!G1008</f>
        <v>realized</v>
      </c>
      <c r="H1008">
        <f>EC_projects_original!H1008</f>
        <v>2020</v>
      </c>
      <c r="I1008" t="str">
        <f>EC_projects_original!I1008</f>
        <v>PV</v>
      </c>
      <c r="J1008" t="str">
        <f>EC_projects_original!J1008</f>
        <v>rooftop</v>
      </c>
      <c r="K1008" t="str">
        <f>EC_projects_original!K1008</f>
        <v>lokale coöperatie</v>
      </c>
      <c r="L1008" t="str">
        <f>EC_projects_original!L1008</f>
        <v>EC Bodegraven-Reeuwijk</v>
      </c>
      <c r="M1008">
        <f>EC_projects_original!P1008</f>
        <v>245.76</v>
      </c>
      <c r="N1008">
        <f>EC_projects_original!R1008</f>
        <v>1</v>
      </c>
    </row>
    <row r="1009" spans="1:14" x14ac:dyDescent="0.25">
      <c r="A1009" t="str">
        <f>EC_projects_original!A1009</f>
        <v>Zuid-Holland</v>
      </c>
      <c r="B1009" t="str">
        <f>EC_projects_original!B1009</f>
        <v>Midden-Holland</v>
      </c>
      <c r="C1009" t="str">
        <f>EC_projects_original!C1009</f>
        <v>Bodegraven-Reeuwijk</v>
      </c>
      <c r="D1009" t="str" cm="1">
        <f t="array" ref="D1009">_xlfn.IFNA(INDEX(municipalities!B:B, MATCH(EC_projects!C1009,municipalities!C:C,0),0),"unknown")</f>
        <v>GM1901</v>
      </c>
      <c r="E1009" t="str">
        <f>EC_projects_original!D1009</f>
        <v>Bodegraven</v>
      </c>
      <c r="F1009" t="str">
        <f>EC_projects_original!E1009</f>
        <v>Zon op Bodegraven-Reeuwijk GWV-Elfhoeven</v>
      </c>
      <c r="G1009" t="str">
        <f>EC_projects_original!G1009</f>
        <v>realized</v>
      </c>
      <c r="H1009">
        <f>EC_projects_original!H1009</f>
        <v>2019</v>
      </c>
      <c r="I1009" t="str">
        <f>EC_projects_original!I1009</f>
        <v>PV</v>
      </c>
      <c r="J1009" t="str">
        <f>EC_projects_original!J1009</f>
        <v>rooftop</v>
      </c>
      <c r="K1009" t="str">
        <f>EC_projects_original!K1009</f>
        <v>productiecoöperatie/ bewonersinitiatief</v>
      </c>
      <c r="L1009" t="str">
        <f>EC_projects_original!L1009</f>
        <v>Zon op Bodegraven-Reeuwijk</v>
      </c>
      <c r="M1009">
        <f>EC_projects_original!P1009</f>
        <v>58</v>
      </c>
      <c r="N1009">
        <f>EC_projects_original!R1009</f>
        <v>1</v>
      </c>
    </row>
    <row r="1010" spans="1:14" x14ac:dyDescent="0.25">
      <c r="A1010" t="str">
        <f>EC_projects_original!A1010</f>
        <v>Zuid-Holland</v>
      </c>
      <c r="B1010" t="str">
        <f>EC_projects_original!B1010</f>
        <v>Midden-Holland</v>
      </c>
      <c r="C1010" t="str">
        <f>EC_projects_original!C1010</f>
        <v>Bodegraven-Reeuwijk</v>
      </c>
      <c r="D1010" t="str" cm="1">
        <f t="array" ref="D1010">_xlfn.IFNA(INDEX(municipalities!B:B, MATCH(EC_projects!C1010,municipalities!C:C,0),0),"unknown")</f>
        <v>GM1901</v>
      </c>
      <c r="E1010" t="str">
        <f>EC_projects_original!D1010</f>
        <v>Bodegraven</v>
      </c>
      <c r="F1010" t="str">
        <f>EC_projects_original!E1010</f>
        <v>Zon op Bodegraven-Reeuwijk Wereldweijde Goede Herderschool</v>
      </c>
      <c r="G1010" t="str">
        <f>EC_projects_original!G1010</f>
        <v>realized</v>
      </c>
      <c r="H1010">
        <f>EC_projects_original!H1010</f>
        <v>2020</v>
      </c>
      <c r="I1010" t="str">
        <f>EC_projects_original!I1010</f>
        <v>PV</v>
      </c>
      <c r="J1010" t="str">
        <f>EC_projects_original!J1010</f>
        <v>rooftop</v>
      </c>
      <c r="K1010" t="str">
        <f>EC_projects_original!K1010</f>
        <v>productiecoöperatie/ bewonersinitiatief</v>
      </c>
      <c r="L1010" t="str">
        <f>EC_projects_original!L1010</f>
        <v>Zon op Bodegraven-Reeuwijk</v>
      </c>
      <c r="M1010">
        <f>EC_projects_original!P1010</f>
        <v>67</v>
      </c>
      <c r="N1010">
        <f>EC_projects_original!R1010</f>
        <v>1</v>
      </c>
    </row>
    <row r="1011" spans="1:14" x14ac:dyDescent="0.25">
      <c r="A1011" t="str">
        <f>EC_projects_original!A1011</f>
        <v>Zuid-Holland</v>
      </c>
      <c r="B1011" t="str">
        <f>EC_projects_original!B1011</f>
        <v>Midden-Holland</v>
      </c>
      <c r="C1011" t="str">
        <f>EC_projects_original!C1011</f>
        <v>Bodegraven-Reeuwijk</v>
      </c>
      <c r="D1011" t="str" cm="1">
        <f t="array" ref="D1011">_xlfn.IFNA(INDEX(municipalities!B:B, MATCH(EC_projects!C1011,municipalities!C:C,0),0),"unknown")</f>
        <v>GM1901</v>
      </c>
      <c r="E1011" t="str">
        <f>EC_projects_original!D1011</f>
        <v>Bodegraven</v>
      </c>
      <c r="F1011" t="str">
        <f>EC_projects_original!E1011</f>
        <v>Zon op De Meije 2 (Koot)</v>
      </c>
      <c r="G1011" t="str">
        <f>EC_projects_original!G1011</f>
        <v>realized</v>
      </c>
      <c r="H1011">
        <f>EC_projects_original!H1011</f>
        <v>2016</v>
      </c>
      <c r="I1011" t="str">
        <f>EC_projects_original!I1011</f>
        <v>PV</v>
      </c>
      <c r="J1011" t="str">
        <f>EC_projects_original!J1011</f>
        <v>rooftop</v>
      </c>
      <c r="K1011" t="str">
        <f>EC_projects_original!K1011</f>
        <v>productiecoöperatie/ bewonersinitiatief</v>
      </c>
      <c r="L1011" t="str">
        <f>EC_projects_original!L1011</f>
        <v>Zon op de Meije</v>
      </c>
      <c r="M1011">
        <f>EC_projects_original!P1011</f>
        <v>70.2</v>
      </c>
      <c r="N1011">
        <f>EC_projects_original!R1011</f>
        <v>1</v>
      </c>
    </row>
    <row r="1012" spans="1:14" x14ac:dyDescent="0.25">
      <c r="A1012" t="str">
        <f>EC_projects_original!A1012</f>
        <v>Zuid-Holland</v>
      </c>
      <c r="B1012" t="str">
        <f>EC_projects_original!B1012</f>
        <v>Midden-Holland</v>
      </c>
      <c r="C1012" t="str">
        <f>EC_projects_original!C1012</f>
        <v>Bodegraven-Reeuwijk</v>
      </c>
      <c r="D1012" t="str" cm="1">
        <f t="array" ref="D1012">_xlfn.IFNA(INDEX(municipalities!B:B, MATCH(EC_projects!C1012,municipalities!C:C,0),0),"unknown")</f>
        <v>GM1901</v>
      </c>
      <c r="E1012" t="str">
        <f>EC_projects_original!D1012</f>
        <v>Bodegraven</v>
      </c>
      <c r="F1012" t="str">
        <f>EC_projects_original!E1012</f>
        <v>Zon op De Meije I (Kastelein)</v>
      </c>
      <c r="G1012" t="str">
        <f>EC_projects_original!G1012</f>
        <v>realized</v>
      </c>
      <c r="H1012">
        <f>EC_projects_original!H1012</f>
        <v>2015</v>
      </c>
      <c r="I1012" t="str">
        <f>EC_projects_original!I1012</f>
        <v>PV</v>
      </c>
      <c r="J1012" t="str">
        <f>EC_projects_original!J1012</f>
        <v>rooftop</v>
      </c>
      <c r="K1012" t="str">
        <f>EC_projects_original!K1012</f>
        <v>productiecoöperatie/ bewonersinitiatief</v>
      </c>
      <c r="L1012" t="str">
        <f>EC_projects_original!L1012</f>
        <v>Zon op de Meije</v>
      </c>
      <c r="M1012">
        <f>EC_projects_original!P1012</f>
        <v>70</v>
      </c>
      <c r="N1012">
        <f>EC_projects_original!R1012</f>
        <v>1</v>
      </c>
    </row>
    <row r="1013" spans="1:14" x14ac:dyDescent="0.25">
      <c r="A1013" t="str">
        <f>EC_projects_original!A1013</f>
        <v>Zuid-Holland</v>
      </c>
      <c r="B1013" t="str">
        <f>EC_projects_original!B1013</f>
        <v>Midden-Holland</v>
      </c>
      <c r="C1013" t="str">
        <f>EC_projects_original!C1013</f>
        <v>Bodegraven-Reeuwijk</v>
      </c>
      <c r="D1013" t="str" cm="1">
        <f t="array" ref="D1013">_xlfn.IFNA(INDEX(municipalities!B:B, MATCH(EC_projects!C1013,municipalities!C:C,0),0),"unknown")</f>
        <v>GM1901</v>
      </c>
      <c r="E1013" t="str">
        <f>EC_projects_original!D1013</f>
        <v>Reeuwijk</v>
      </c>
      <c r="F1013" t="str">
        <f>EC_projects_original!E1013</f>
        <v>Zon op Reeuwijk (Huis van Alles)</v>
      </c>
      <c r="G1013" t="str">
        <f>EC_projects_original!G1013</f>
        <v>realized</v>
      </c>
      <c r="H1013">
        <f>EC_projects_original!H1013</f>
        <v>2017</v>
      </c>
      <c r="I1013" t="str">
        <f>EC_projects_original!I1013</f>
        <v>PV</v>
      </c>
      <c r="J1013" t="str">
        <f>EC_projects_original!J1013</f>
        <v>rooftop</v>
      </c>
      <c r="K1013" t="str">
        <f>EC_projects_original!K1013</f>
        <v>productiecoöperatie/ bewonersinitiatief</v>
      </c>
      <c r="L1013" t="str">
        <f>EC_projects_original!L1013</f>
        <v>Zon op Reeuwijk</v>
      </c>
      <c r="M1013">
        <f>EC_projects_original!P1013</f>
        <v>34</v>
      </c>
      <c r="N1013">
        <f>EC_projects_original!R1013</f>
        <v>1</v>
      </c>
    </row>
    <row r="1014" spans="1:14" x14ac:dyDescent="0.25">
      <c r="A1014" t="str">
        <f>EC_projects_original!A1014</f>
        <v>Zuid-Holland</v>
      </c>
      <c r="B1014" t="str">
        <f>EC_projects_original!B1014</f>
        <v>Midden-Holland</v>
      </c>
      <c r="C1014" t="str">
        <f>EC_projects_original!C1014</f>
        <v>Bodegraven-Reeuwijk</v>
      </c>
      <c r="D1014" t="str" cm="1">
        <f t="array" ref="D1014">_xlfn.IFNA(INDEX(municipalities!B:B, MATCH(EC_projects!C1014,municipalities!C:C,0),0),"unknown")</f>
        <v>GM1901</v>
      </c>
      <c r="E1014" t="str">
        <f>EC_projects_original!D1014</f>
        <v>Reeuwijk</v>
      </c>
      <c r="F1014" t="str">
        <f>EC_projects_original!E1014</f>
        <v>Zon op Reeuwijk/ zonnedak  Reeuwijk GWV-Elfhoeven</v>
      </c>
      <c r="G1014" t="str">
        <f>EC_projects_original!G1014</f>
        <v>realized</v>
      </c>
      <c r="H1014">
        <f>EC_projects_original!H1014</f>
        <v>2019</v>
      </c>
      <c r="I1014" t="str">
        <f>EC_projects_original!I1014</f>
        <v>PV</v>
      </c>
      <c r="J1014" t="str">
        <f>EC_projects_original!J1014</f>
        <v>rooftop</v>
      </c>
      <c r="K1014" t="str">
        <f>EC_projects_original!K1014</f>
        <v>productiecoöperatie/ bewonersinitiatief</v>
      </c>
      <c r="L1014" t="str">
        <f>EC_projects_original!L1014</f>
        <v>Zon op Reeuwijk</v>
      </c>
      <c r="M1014">
        <f>EC_projects_original!P1014</f>
        <v>63.8</v>
      </c>
      <c r="N1014">
        <f>EC_projects_original!R1014</f>
        <v>1</v>
      </c>
    </row>
    <row r="1015" spans="1:14" x14ac:dyDescent="0.25">
      <c r="A1015" t="str">
        <f>EC_projects_original!A1015</f>
        <v>Zuid-Holland</v>
      </c>
      <c r="B1015" t="str">
        <f>EC_projects_original!B1015</f>
        <v>Midden-Holland</v>
      </c>
      <c r="C1015" t="str">
        <f>EC_projects_original!C1015</f>
        <v>Bodegraven-Reeuwijk</v>
      </c>
      <c r="D1015" t="str" cm="1">
        <f t="array" ref="D1015">_xlfn.IFNA(INDEX(municipalities!B:B, MATCH(EC_projects!C1015,municipalities!C:C,0),0),"unknown")</f>
        <v>GM1901</v>
      </c>
      <c r="E1015" t="str">
        <f>EC_projects_original!D1015</f>
        <v>Reeuwijk</v>
      </c>
      <c r="F1015" t="str">
        <f>EC_projects_original!E1015</f>
        <v>Zon op Reeuwijk/ zonnedak De Meerkoet</v>
      </c>
      <c r="G1015" t="str">
        <f>EC_projects_original!G1015</f>
        <v>realized</v>
      </c>
      <c r="H1015">
        <f>EC_projects_original!H1015</f>
        <v>2022</v>
      </c>
      <c r="I1015" t="str">
        <f>EC_projects_original!I1015</f>
        <v>PV</v>
      </c>
      <c r="J1015" t="str">
        <f>EC_projects_original!J1015</f>
        <v>rooftop</v>
      </c>
      <c r="K1015" t="str">
        <f>EC_projects_original!K1015</f>
        <v>productiecoöperatie/ bewonersinitiatief</v>
      </c>
      <c r="L1015" t="str">
        <f>EC_projects_original!L1015</f>
        <v>Zon op Reeuwijk</v>
      </c>
      <c r="M1015">
        <f>EC_projects_original!P1015</f>
        <v>75</v>
      </c>
      <c r="N1015">
        <f>EC_projects_original!R1015</f>
        <v>1</v>
      </c>
    </row>
    <row r="1016" spans="1:14" x14ac:dyDescent="0.25">
      <c r="A1016" t="str">
        <f>EC_projects_original!A1016</f>
        <v>Zuid-Holland</v>
      </c>
      <c r="B1016" t="str">
        <f>EC_projects_original!B1016</f>
        <v>Midden-Holland</v>
      </c>
      <c r="C1016" t="str">
        <f>EC_projects_original!C1016</f>
        <v>Bodegraven-Reeuwijk</v>
      </c>
      <c r="D1016" t="str" cm="1">
        <f t="array" ref="D1016">_xlfn.IFNA(INDEX(municipalities!B:B, MATCH(EC_projects!C1016,municipalities!C:C,0),0),"unknown")</f>
        <v>GM1901</v>
      </c>
      <c r="E1016" t="str">
        <f>EC_projects_original!D1016</f>
        <v>Reeuwijk</v>
      </c>
      <c r="F1016" t="str">
        <f>EC_projects_original!E1016</f>
        <v>Zon op Reeuwijk/ zonnedak Speel en Werkhoeve</v>
      </c>
      <c r="G1016" t="str">
        <f>EC_projects_original!G1016</f>
        <v>realized</v>
      </c>
      <c r="H1016">
        <f>EC_projects_original!H1016</f>
        <v>2018</v>
      </c>
      <c r="I1016" t="str">
        <f>EC_projects_original!I1016</f>
        <v>PV</v>
      </c>
      <c r="J1016" t="str">
        <f>EC_projects_original!J1016</f>
        <v>rooftop</v>
      </c>
      <c r="K1016" t="str">
        <f>EC_projects_original!K1016</f>
        <v>productiecoöperatie/ bewonersinitiatief</v>
      </c>
      <c r="L1016" t="str">
        <f>EC_projects_original!L1016</f>
        <v>Zon op Reeuwijk</v>
      </c>
      <c r="M1016">
        <f>EC_projects_original!P1016</f>
        <v>68.75</v>
      </c>
      <c r="N1016">
        <f>EC_projects_original!R1016</f>
        <v>1</v>
      </c>
    </row>
    <row r="1017" spans="1:14" x14ac:dyDescent="0.25">
      <c r="A1017" t="str">
        <f>EC_projects_original!A1017</f>
        <v>Zuid-Holland</v>
      </c>
      <c r="B1017" t="str">
        <f>EC_projects_original!B1017</f>
        <v>Regio Rotterdam-Den Haag</v>
      </c>
      <c r="C1017" t="str">
        <f>EC_projects_original!C1017</f>
        <v>Capelle aan den IJssel</v>
      </c>
      <c r="D1017" t="str" cm="1">
        <f t="array" ref="D1017">_xlfn.IFNA(INDEX(municipalities!B:B, MATCH(EC_projects!C1017,municipalities!C:C,0),0),"unknown")</f>
        <v>GM0502</v>
      </c>
      <c r="E1017">
        <f>EC_projects_original!D1017</f>
        <v>0</v>
      </c>
      <c r="F1017" t="str">
        <f>EC_projects_original!E1017</f>
        <v>EC Capelle/ Zonkracht Capelle zonnedak Kindcentrum Ontdekrijk</v>
      </c>
      <c r="G1017" t="str">
        <f>EC_projects_original!G1017</f>
        <v>realized</v>
      </c>
      <c r="H1017">
        <f>EC_projects_original!H1017</f>
        <v>2022</v>
      </c>
      <c r="I1017" t="str">
        <f>EC_projects_original!I1017</f>
        <v>PV</v>
      </c>
      <c r="J1017" t="str">
        <f>EC_projects_original!J1017</f>
        <v>rooftop</v>
      </c>
      <c r="K1017" t="str">
        <f>EC_projects_original!K1017</f>
        <v>lokale coöperatie</v>
      </c>
      <c r="L1017" t="str">
        <f>EC_projects_original!L1017</f>
        <v>EC Capelle</v>
      </c>
      <c r="M1017">
        <f>EC_projects_original!P1017</f>
        <v>82.9</v>
      </c>
      <c r="N1017">
        <f>EC_projects_original!R1017</f>
        <v>1</v>
      </c>
    </row>
    <row r="1018" spans="1:14" x14ac:dyDescent="0.25">
      <c r="A1018" t="str">
        <f>EC_projects_original!A1018</f>
        <v>Zuid-Holland</v>
      </c>
      <c r="B1018" t="str">
        <f>EC_projects_original!B1018</f>
        <v>Regio Rotterdam-Den Haag</v>
      </c>
      <c r="C1018" t="str">
        <f>EC_projects_original!C1018</f>
        <v>Delft</v>
      </c>
      <c r="D1018" t="str" cm="1">
        <f t="array" ref="D1018">_xlfn.IFNA(INDEX(municipalities!B:B, MATCH(EC_projects!C1018,municipalities!C:C,0),0),"unknown")</f>
        <v>GM0503</v>
      </c>
      <c r="E1018">
        <f>EC_projects_original!D1018</f>
        <v>0</v>
      </c>
      <c r="F1018" t="str">
        <f>EC_projects_original!E1018</f>
        <v>D2E/ zonnedaken woningcorporatie Vidosol - 2023</v>
      </c>
      <c r="G1018" t="str">
        <f>EC_projects_original!G1018</f>
        <v>realized</v>
      </c>
      <c r="H1018">
        <f>EC_projects_original!H1018</f>
        <v>2023</v>
      </c>
      <c r="I1018" t="str">
        <f>EC_projects_original!I1018</f>
        <v>PV</v>
      </c>
      <c r="J1018" t="str">
        <f>EC_projects_original!J1018</f>
        <v>rooftop</v>
      </c>
      <c r="K1018" t="str">
        <f>EC_projects_original!K1018</f>
        <v>woco-coöperatie</v>
      </c>
      <c r="L1018" t="str">
        <f>EC_projects_original!L1018</f>
        <v>Delen Duurzame Energie (D2E)</v>
      </c>
      <c r="M1018">
        <f>EC_projects_original!P1018</f>
        <v>131</v>
      </c>
      <c r="N1018">
        <f>EC_projects_original!R1018</f>
        <v>1</v>
      </c>
    </row>
    <row r="1019" spans="1:14" x14ac:dyDescent="0.25">
      <c r="A1019" t="str">
        <f>EC_projects_original!A1019</f>
        <v>Zuid-Holland</v>
      </c>
      <c r="B1019" t="str">
        <f>EC_projects_original!B1019</f>
        <v>Regio Rotterdam-Den Haag</v>
      </c>
      <c r="C1019" t="str">
        <f>EC_projects_original!C1019</f>
        <v>Delft</v>
      </c>
      <c r="D1019" t="str" cm="1">
        <f t="array" ref="D1019">_xlfn.IFNA(INDEX(municipalities!B:B, MATCH(EC_projects!C1019,municipalities!C:C,0),0),"unknown")</f>
        <v>GM0503</v>
      </c>
      <c r="E1019">
        <f>EC_projects_original!D1019</f>
        <v>0</v>
      </c>
      <c r="F1019" t="str">
        <f>EC_projects_original!E1019</f>
        <v xml:space="preserve">DeelstroomDelft (eerst: GeldGroenWassen)/ Ekoplaza Delft Widar in de Zon (school) </v>
      </c>
      <c r="G1019" t="str">
        <f>EC_projects_original!G1019</f>
        <v>realized</v>
      </c>
      <c r="H1019">
        <f>EC_projects_original!H1019</f>
        <v>2013</v>
      </c>
      <c r="I1019" t="str">
        <f>EC_projects_original!I1019</f>
        <v>PV</v>
      </c>
      <c r="J1019" t="str">
        <f>EC_projects_original!J1019</f>
        <v>rooftop</v>
      </c>
      <c r="K1019" t="str">
        <f>EC_projects_original!K1019</f>
        <v>lokale coöperatie</v>
      </c>
      <c r="L1019" t="str">
        <f>EC_projects_original!L1019</f>
        <v>Deelstroom Delft</v>
      </c>
      <c r="M1019">
        <f>EC_projects_original!P1019</f>
        <v>21.84</v>
      </c>
      <c r="N1019">
        <f>EC_projects_original!R1019</f>
        <v>0</v>
      </c>
    </row>
    <row r="1020" spans="1:14" x14ac:dyDescent="0.25">
      <c r="A1020" t="str">
        <f>EC_projects_original!A1020</f>
        <v>Zuid-Holland</v>
      </c>
      <c r="B1020" t="str">
        <f>EC_projects_original!B1020</f>
        <v>Regio Rotterdam-Den Haag</v>
      </c>
      <c r="C1020" t="str">
        <f>EC_projects_original!C1020</f>
        <v>Delft</v>
      </c>
      <c r="D1020" t="str" cm="1">
        <f t="array" ref="D1020">_xlfn.IFNA(INDEX(municipalities!B:B, MATCH(EC_projects!C1020,municipalities!C:C,0),0),"unknown")</f>
        <v>GM0503</v>
      </c>
      <c r="E1020">
        <f>EC_projects_original!D1020</f>
        <v>0</v>
      </c>
      <c r="F1020" t="str">
        <f>EC_projects_original!E1020</f>
        <v>DeelstroomDelft/ Gymzaal Loevesteinplaats</v>
      </c>
      <c r="G1020" t="str">
        <f>EC_projects_original!G1020</f>
        <v>realized</v>
      </c>
      <c r="H1020">
        <f>EC_projects_original!H1020</f>
        <v>2020</v>
      </c>
      <c r="I1020" t="str">
        <f>EC_projects_original!I1020</f>
        <v>PV</v>
      </c>
      <c r="J1020" t="str">
        <f>EC_projects_original!J1020</f>
        <v>rooftop</v>
      </c>
      <c r="K1020" t="str">
        <f>EC_projects_original!K1020</f>
        <v>lokale coöperatie</v>
      </c>
      <c r="L1020" t="str">
        <f>EC_projects_original!L1020</f>
        <v>DeelstroomDelft</v>
      </c>
      <c r="M1020">
        <f>EC_projects_original!P1020</f>
        <v>34.830000000000005</v>
      </c>
      <c r="N1020">
        <f>EC_projects_original!R1020</f>
        <v>1</v>
      </c>
    </row>
    <row r="1021" spans="1:14" x14ac:dyDescent="0.25">
      <c r="A1021" t="str">
        <f>EC_projects_original!A1021</f>
        <v>Zuid-Holland</v>
      </c>
      <c r="B1021" t="str">
        <f>EC_projects_original!B1021</f>
        <v>Regio Rotterdam-Den Haag</v>
      </c>
      <c r="C1021" t="str">
        <f>EC_projects_original!C1021</f>
        <v>Delft</v>
      </c>
      <c r="D1021" t="str" cm="1">
        <f t="array" ref="D1021">_xlfn.IFNA(INDEX(municipalities!B:B, MATCH(EC_projects!C1021,municipalities!C:C,0),0),"unknown")</f>
        <v>GM0503</v>
      </c>
      <c r="E1021">
        <f>EC_projects_original!D1021</f>
        <v>0</v>
      </c>
      <c r="F1021" t="str">
        <f>EC_projects_original!E1021</f>
        <v>DeelstroomDelft/ zonnedak SC Delfland 1</v>
      </c>
      <c r="G1021" t="str">
        <f>EC_projects_original!G1021</f>
        <v>realized</v>
      </c>
      <c r="H1021">
        <f>EC_projects_original!H1021</f>
        <v>2023</v>
      </c>
      <c r="I1021" t="str">
        <f>EC_projects_original!I1021</f>
        <v>PV</v>
      </c>
      <c r="J1021" t="str">
        <f>EC_projects_original!J1021</f>
        <v>rooftop</v>
      </c>
      <c r="K1021" t="str">
        <f>EC_projects_original!K1021</f>
        <v>lokale coöperatie</v>
      </c>
      <c r="L1021" t="str">
        <f>EC_projects_original!L1021</f>
        <v>DeelstroomDelft</v>
      </c>
      <c r="M1021">
        <f>EC_projects_original!P1021</f>
        <v>77.77</v>
      </c>
      <c r="N1021">
        <f>EC_projects_original!R1021</f>
        <v>1</v>
      </c>
    </row>
    <row r="1022" spans="1:14" x14ac:dyDescent="0.25">
      <c r="A1022" t="str">
        <f>EC_projects_original!A1022</f>
        <v>Zuid-Holland</v>
      </c>
      <c r="B1022" t="str">
        <f>EC_projects_original!B1022</f>
        <v>Regio Rotterdam-Den Haag</v>
      </c>
      <c r="C1022" t="str">
        <f>EC_projects_original!C1022</f>
        <v>Delft</v>
      </c>
      <c r="D1022" t="str" cm="1">
        <f t="array" ref="D1022">_xlfn.IFNA(INDEX(municipalities!B:B, MATCH(EC_projects!C1022,municipalities!C:C,0),0),"unknown")</f>
        <v>GM0503</v>
      </c>
      <c r="E1022">
        <f>EC_projects_original!D1022</f>
        <v>0</v>
      </c>
      <c r="F1022" t="str">
        <f>EC_projects_original!E1022</f>
        <v>DeelstroomDelft/ zonnedak Sporthal Buitenhof</v>
      </c>
      <c r="G1022" t="str">
        <f>EC_projects_original!G1022</f>
        <v>realized</v>
      </c>
      <c r="H1022">
        <f>EC_projects_original!H1022</f>
        <v>2021</v>
      </c>
      <c r="I1022" t="str">
        <f>EC_projects_original!I1022</f>
        <v>PV</v>
      </c>
      <c r="J1022" t="str">
        <f>EC_projects_original!J1022</f>
        <v>rooftop</v>
      </c>
      <c r="K1022" t="str">
        <f>EC_projects_original!K1022</f>
        <v>lokale coöperatie</v>
      </c>
      <c r="L1022" t="str">
        <f>EC_projects_original!L1022</f>
        <v>DeelstroomDelft</v>
      </c>
      <c r="M1022">
        <f>EC_projects_original!P1022</f>
        <v>149.04</v>
      </c>
      <c r="N1022">
        <f>EC_projects_original!R1022</f>
        <v>1</v>
      </c>
    </row>
    <row r="1023" spans="1:14" x14ac:dyDescent="0.25">
      <c r="A1023" t="str">
        <f>EC_projects_original!A1023</f>
        <v>Zuid-Holland</v>
      </c>
      <c r="B1023" t="str">
        <f>EC_projects_original!B1023</f>
        <v>Regio Rotterdam-Den Haag</v>
      </c>
      <c r="C1023" t="str">
        <f>EC_projects_original!C1023</f>
        <v>Delft</v>
      </c>
      <c r="D1023" t="str" cm="1">
        <f t="array" ref="D1023">_xlfn.IFNA(INDEX(municipalities!B:B, MATCH(EC_projects!C1023,municipalities!C:C,0),0),"unknown")</f>
        <v>GM0503</v>
      </c>
      <c r="E1023">
        <f>EC_projects_original!D1023</f>
        <v>0</v>
      </c>
      <c r="F1023" t="str">
        <f>EC_projects_original!E1023</f>
        <v>DeelstroomDelft/ Zonnedak Stadskantoor</v>
      </c>
      <c r="G1023" t="str">
        <f>EC_projects_original!G1023</f>
        <v>realized</v>
      </c>
      <c r="H1023">
        <f>EC_projects_original!H1023</f>
        <v>2018</v>
      </c>
      <c r="I1023" t="str">
        <f>EC_projects_original!I1023</f>
        <v>PV</v>
      </c>
      <c r="J1023" t="str">
        <f>EC_projects_original!J1023</f>
        <v>rooftop</v>
      </c>
      <c r="K1023" t="str">
        <f>EC_projects_original!K1023</f>
        <v>lokale coöperatie</v>
      </c>
      <c r="L1023" t="str">
        <f>EC_projects_original!L1023</f>
        <v>DeelstroomDelft</v>
      </c>
      <c r="M1023">
        <f>EC_projects_original!P1023</f>
        <v>91.2</v>
      </c>
      <c r="N1023">
        <f>EC_projects_original!R1023</f>
        <v>1</v>
      </c>
    </row>
    <row r="1024" spans="1:14" x14ac:dyDescent="0.25">
      <c r="A1024" t="str">
        <f>EC_projects_original!A1024</f>
        <v>Zuid-Holland</v>
      </c>
      <c r="B1024" t="str">
        <f>EC_projects_original!B1024</f>
        <v>Regio Rotterdam-Den Haag</v>
      </c>
      <c r="C1024" t="str">
        <f>EC_projects_original!C1024</f>
        <v>Delft</v>
      </c>
      <c r="D1024" t="str" cm="1">
        <f t="array" ref="D1024">_xlfn.IFNA(INDEX(municipalities!B:B, MATCH(EC_projects!C1024,municipalities!C:C,0),0),"unknown")</f>
        <v>GM0503</v>
      </c>
      <c r="E1024" t="str">
        <f>EC_projects_original!D1024</f>
        <v>Greencrowd</v>
      </c>
      <c r="F1024" t="str">
        <f>EC_projects_original!E1024</f>
        <v>Greencrowd/ Delft Grotius College</v>
      </c>
      <c r="G1024" t="str">
        <f>EC_projects_original!G1024</f>
        <v>realized</v>
      </c>
      <c r="H1024">
        <f>EC_projects_original!H1024</f>
        <v>2018</v>
      </c>
      <c r="I1024" t="str">
        <f>EC_projects_original!I1024</f>
        <v>PV</v>
      </c>
      <c r="J1024" t="str">
        <f>EC_projects_original!J1024</f>
        <v>rooftop</v>
      </c>
      <c r="K1024" t="str">
        <f>EC_projects_original!K1024</f>
        <v>participatie/ crowdfunding</v>
      </c>
      <c r="L1024" t="str">
        <f>EC_projects_original!L1024</f>
        <v>crowdfunding</v>
      </c>
      <c r="M1024">
        <f>EC_projects_original!P1024</f>
        <v>50</v>
      </c>
      <c r="N1024">
        <f>EC_projects_original!R1024</f>
        <v>0</v>
      </c>
    </row>
    <row r="1025" spans="1:14" x14ac:dyDescent="0.25">
      <c r="A1025" t="str">
        <f>EC_projects_original!A1025</f>
        <v>Zuid-Holland</v>
      </c>
      <c r="B1025" t="str">
        <f>EC_projects_original!B1025</f>
        <v>Regio Rotterdam-Den Haag</v>
      </c>
      <c r="C1025" t="str">
        <f>EC_projects_original!C1025</f>
        <v>Delft</v>
      </c>
      <c r="D1025" t="str" cm="1">
        <f t="array" ref="D1025">_xlfn.IFNA(INDEX(municipalities!B:B, MATCH(EC_projects!C1025,municipalities!C:C,0),0),"unknown")</f>
        <v>GM0503</v>
      </c>
      <c r="E1025" t="str">
        <f>EC_projects_original!D1025</f>
        <v>Greencrowd</v>
      </c>
      <c r="F1025" t="str">
        <f>EC_projects_original!E1025</f>
        <v>Greencrowd/ Delft school 1</v>
      </c>
      <c r="G1025" t="str">
        <f>EC_projects_original!G1025</f>
        <v>realized</v>
      </c>
      <c r="H1025">
        <f>EC_projects_original!H1025</f>
        <v>2017</v>
      </c>
      <c r="I1025" t="str">
        <f>EC_projects_original!I1025</f>
        <v>PV</v>
      </c>
      <c r="J1025" t="str">
        <f>EC_projects_original!J1025</f>
        <v>rooftop</v>
      </c>
      <c r="K1025" t="str">
        <f>EC_projects_original!K1025</f>
        <v>participatie/ crowdfunding</v>
      </c>
      <c r="L1025" t="str">
        <f>EC_projects_original!L1025</f>
        <v>crowdfunding</v>
      </c>
      <c r="M1025">
        <f>EC_projects_original!P1025</f>
        <v>37</v>
      </c>
      <c r="N1025">
        <f>EC_projects_original!R1025</f>
        <v>0</v>
      </c>
    </row>
    <row r="1026" spans="1:14" x14ac:dyDescent="0.25">
      <c r="A1026" t="str">
        <f>EC_projects_original!A1026</f>
        <v>Zuid-Holland</v>
      </c>
      <c r="B1026" t="str">
        <f>EC_projects_original!B1026</f>
        <v>Regio Rotterdam-Den Haag</v>
      </c>
      <c r="C1026" t="str">
        <f>EC_projects_original!C1026</f>
        <v>Delft</v>
      </c>
      <c r="D1026" t="str" cm="1">
        <f t="array" ref="D1026">_xlfn.IFNA(INDEX(municipalities!B:B, MATCH(EC_projects!C1026,municipalities!C:C,0),0),"unknown")</f>
        <v>GM0503</v>
      </c>
      <c r="E1026" t="str">
        <f>EC_projects_original!D1026</f>
        <v>Greencrowd</v>
      </c>
      <c r="F1026" t="str">
        <f>EC_projects_original!E1026</f>
        <v>Greencrowd/ Delft SolarCity studentenhuisvesting WoonGoed2</v>
      </c>
      <c r="G1026" t="str">
        <f>EC_projects_original!G1026</f>
        <v>realized</v>
      </c>
      <c r="H1026">
        <f>EC_projects_original!H1026</f>
        <v>2016</v>
      </c>
      <c r="I1026" t="str">
        <f>EC_projects_original!I1026</f>
        <v>PV</v>
      </c>
      <c r="J1026" t="str">
        <f>EC_projects_original!J1026</f>
        <v>rooftop</v>
      </c>
      <c r="K1026" t="str">
        <f>EC_projects_original!K1026</f>
        <v>participatie/ crowdfunding</v>
      </c>
      <c r="L1026" t="str">
        <f>EC_projects_original!L1026</f>
        <v>crowdfunding</v>
      </c>
      <c r="M1026">
        <f>EC_projects_original!P1026</f>
        <v>72.540000000000006</v>
      </c>
      <c r="N1026">
        <f>EC_projects_original!R1026</f>
        <v>0</v>
      </c>
    </row>
    <row r="1027" spans="1:14" ht="30" x14ac:dyDescent="0.25">
      <c r="A1027" t="str">
        <f>EC_projects_original!A1027</f>
        <v>Zuid-Holland</v>
      </c>
      <c r="B1027" t="str">
        <f>EC_projects_original!B1027</f>
        <v>Regio Rotterdam-Den Haag</v>
      </c>
      <c r="C1027" s="2" t="s">
        <v>5706</v>
      </c>
      <c r="D1027" t="str" cm="1">
        <f t="array" ref="D1027">_xlfn.IFNA(INDEX(municipalities!B:B, MATCH(EC_projects!C1027,municipalities!C:C,0),0),"unknown")</f>
        <v>GM0518</v>
      </c>
      <c r="E1027">
        <f>EC_projects_original!D1027</f>
        <v>0</v>
      </c>
      <c r="F1027" t="str">
        <f>EC_projects_original!E1027</f>
        <v>BES/ Zon op Museon</v>
      </c>
      <c r="G1027" t="str">
        <f>EC_projects_original!G1027</f>
        <v>realized</v>
      </c>
      <c r="H1027">
        <f>EC_projects_original!H1027</f>
        <v>2016</v>
      </c>
      <c r="I1027" t="str">
        <f>EC_projects_original!I1027</f>
        <v>PV</v>
      </c>
      <c r="J1027" t="str">
        <f>EC_projects_original!J1027</f>
        <v>rooftop</v>
      </c>
      <c r="K1027" t="str">
        <f>EC_projects_original!K1027</f>
        <v>lokale coöperatie</v>
      </c>
      <c r="L1027" t="str">
        <f>EC_projects_original!L1027</f>
        <v>BES (Buurtenergie Statenkwartier)</v>
      </c>
      <c r="M1027">
        <f>EC_projects_original!P1027</f>
        <v>55</v>
      </c>
      <c r="N1027">
        <f>EC_projects_original!R1027</f>
        <v>1</v>
      </c>
    </row>
    <row r="1028" spans="1:14" ht="30" x14ac:dyDescent="0.25">
      <c r="A1028" t="str">
        <f>EC_projects_original!A1028</f>
        <v>Zuid-Holland</v>
      </c>
      <c r="B1028" t="str">
        <f>EC_projects_original!B1028</f>
        <v>Regio Rotterdam-Den Haag</v>
      </c>
      <c r="C1028" s="2" t="s">
        <v>5706</v>
      </c>
      <c r="D1028" t="str" cm="1">
        <f t="array" ref="D1028">_xlfn.IFNA(INDEX(municipalities!B:B, MATCH(EC_projects!C1028,municipalities!C:C,0),0),"unknown")</f>
        <v>GM0518</v>
      </c>
      <c r="E1028">
        <f>EC_projects_original!D1028</f>
        <v>0</v>
      </c>
      <c r="F1028" t="str">
        <f>EC_projects_original!E1028</f>
        <v>BES/ Zon op World Forum</v>
      </c>
      <c r="G1028" t="str">
        <f>EC_projects_original!G1028</f>
        <v>realized</v>
      </c>
      <c r="H1028">
        <f>EC_projects_original!H1028</f>
        <v>2017</v>
      </c>
      <c r="I1028" t="str">
        <f>EC_projects_original!I1028</f>
        <v>PV</v>
      </c>
      <c r="J1028" t="str">
        <f>EC_projects_original!J1028</f>
        <v>rooftop</v>
      </c>
      <c r="K1028" t="str">
        <f>EC_projects_original!K1028</f>
        <v>lokale coöperatie</v>
      </c>
      <c r="L1028" t="str">
        <f>EC_projects_original!L1028</f>
        <v>BES (Buurtenergie Statenkwartier)</v>
      </c>
      <c r="M1028">
        <f>EC_projects_original!P1028</f>
        <v>74.34</v>
      </c>
      <c r="N1028">
        <f>EC_projects_original!R1028</f>
        <v>1</v>
      </c>
    </row>
    <row r="1029" spans="1:14" ht="30" x14ac:dyDescent="0.25">
      <c r="A1029" t="str">
        <f>EC_projects_original!A1029</f>
        <v>Zuid-Holland</v>
      </c>
      <c r="B1029" t="str">
        <f>EC_projects_original!B1029</f>
        <v>Regio Rotterdam-Den Haag</v>
      </c>
      <c r="C1029" s="2" t="s">
        <v>5706</v>
      </c>
      <c r="D1029" t="str" cm="1">
        <f t="array" ref="D1029">_xlfn.IFNA(INDEX(municipalities!B:B, MATCH(EC_projects!C1029,municipalities!C:C,0),0),"unknown")</f>
        <v>GM0518</v>
      </c>
      <c r="E1029" t="str">
        <f>EC_projects_original!D1029</f>
        <v>Groenhofzicht</v>
      </c>
      <c r="F1029" t="str">
        <f>EC_projects_original!E1029</f>
        <v>Groenhofzicht/ zonnedak Aegon</v>
      </c>
      <c r="G1029" t="str">
        <f>EC_projects_original!G1029</f>
        <v>realized</v>
      </c>
      <c r="H1029">
        <f>EC_projects_original!H1029</f>
        <v>2017</v>
      </c>
      <c r="I1029" t="str">
        <f>EC_projects_original!I1029</f>
        <v>PV</v>
      </c>
      <c r="J1029" t="str">
        <f>EC_projects_original!J1029</f>
        <v>rooftop</v>
      </c>
      <c r="K1029" t="str">
        <f>EC_projects_original!K1029</f>
        <v>productiecoöperatie/ bewonersinitiatief</v>
      </c>
      <c r="L1029" t="str">
        <f>EC_projects_original!L1029</f>
        <v>Groenhofzicht</v>
      </c>
      <c r="M1029">
        <f>EC_projects_original!P1029</f>
        <v>117</v>
      </c>
      <c r="N1029">
        <f>EC_projects_original!R1029</f>
        <v>1</v>
      </c>
    </row>
    <row r="1030" spans="1:14" ht="30" x14ac:dyDescent="0.25">
      <c r="A1030" t="str">
        <f>EC_projects_original!A1030</f>
        <v>Zuid-Holland</v>
      </c>
      <c r="B1030" t="str">
        <f>EC_projects_original!B1030</f>
        <v>Regio Rotterdam-Den Haag</v>
      </c>
      <c r="C1030" s="2" t="s">
        <v>5706</v>
      </c>
      <c r="D1030" t="str" cm="1">
        <f t="array" ref="D1030">_xlfn.IFNA(INDEX(municipalities!B:B, MATCH(EC_projects!C1030,municipalities!C:C,0),0),"unknown")</f>
        <v>GM0518</v>
      </c>
      <c r="E1030">
        <f>EC_projects_original!D1030</f>
        <v>0</v>
      </c>
      <c r="F1030" t="str">
        <f>EC_projects_original!E1030</f>
        <v xml:space="preserve">GroenRegentes/ HaagsOpgewekt Theater De Nieuwe Regentes </v>
      </c>
      <c r="G1030" t="str">
        <f>EC_projects_original!G1030</f>
        <v>realized</v>
      </c>
      <c r="H1030">
        <f>EC_projects_original!H1030</f>
        <v>2018</v>
      </c>
      <c r="I1030" t="str">
        <f>EC_projects_original!I1030</f>
        <v>PV</v>
      </c>
      <c r="J1030" t="str">
        <f>EC_projects_original!J1030</f>
        <v>rooftop</v>
      </c>
      <c r="K1030" t="str">
        <f>EC_projects_original!K1030</f>
        <v>lokale coöperatie</v>
      </c>
      <c r="L1030" t="str">
        <f>EC_projects_original!L1030</f>
        <v>Groen Regentes</v>
      </c>
      <c r="M1030">
        <f>EC_projects_original!P1030</f>
        <v>88</v>
      </c>
      <c r="N1030">
        <f>EC_projects_original!R1030</f>
        <v>1</v>
      </c>
    </row>
    <row r="1031" spans="1:14" ht="30" x14ac:dyDescent="0.25">
      <c r="A1031" t="str">
        <f>EC_projects_original!A1031</f>
        <v>Zuid-Holland</v>
      </c>
      <c r="B1031" t="str">
        <f>EC_projects_original!B1031</f>
        <v>Regio Rotterdam-Den Haag</v>
      </c>
      <c r="C1031" s="2" t="s">
        <v>5706</v>
      </c>
      <c r="D1031" t="str" cm="1">
        <f t="array" ref="D1031">_xlfn.IFNA(INDEX(municipalities!B:B, MATCH(EC_projects!C1031,municipalities!C:C,0),0),"unknown")</f>
        <v>GM0518</v>
      </c>
      <c r="E1031" t="str">
        <f>EC_projects_original!D1031</f>
        <v>Ypenburg</v>
      </c>
      <c r="F1031" t="str">
        <f>EC_projects_original!E1031</f>
        <v>GroenRegentes/ HaagsOpgewekt/ HWY Ypenburg/  zonnedak Ypenburg College</v>
      </c>
      <c r="G1031" t="str">
        <f>EC_projects_original!G1031</f>
        <v>realized</v>
      </c>
      <c r="H1031">
        <f>EC_projects_original!H1031</f>
        <v>2022</v>
      </c>
      <c r="I1031" t="str">
        <f>EC_projects_original!I1031</f>
        <v>PV</v>
      </c>
      <c r="J1031" t="str">
        <f>EC_projects_original!J1031</f>
        <v>rooftop</v>
      </c>
      <c r="K1031" t="str">
        <f>EC_projects_original!K1031</f>
        <v>lokale coöperatie</v>
      </c>
      <c r="L1031" t="str">
        <f>EC_projects_original!L1031</f>
        <v>Groen Regentes</v>
      </c>
      <c r="M1031">
        <f>EC_projects_original!P1031</f>
        <v>157.5</v>
      </c>
      <c r="N1031">
        <f>EC_projects_original!R1031</f>
        <v>1</v>
      </c>
    </row>
    <row r="1032" spans="1:14" ht="30" x14ac:dyDescent="0.25">
      <c r="A1032" t="str">
        <f>EC_projects_original!A1032</f>
        <v>Zuid-Holland</v>
      </c>
      <c r="B1032" t="str">
        <f>EC_projects_original!B1032</f>
        <v>Regio Rotterdam-Den Haag</v>
      </c>
      <c r="C1032" s="2" t="s">
        <v>5706</v>
      </c>
      <c r="D1032" t="str" cm="1">
        <f t="array" ref="D1032">_xlfn.IFNA(INDEX(municipalities!B:B, MATCH(EC_projects!C1032,municipalities!C:C,0),0),"unknown")</f>
        <v>GM0518</v>
      </c>
      <c r="E1032" t="str">
        <f>EC_projects_original!D1032</f>
        <v>Haagse</v>
      </c>
      <c r="F1032" t="str">
        <f>EC_projects_original!E1032</f>
        <v>HaagseStroom/ zonnedak Abeel en Valkenbosschool</v>
      </c>
      <c r="G1032" t="str">
        <f>EC_projects_original!G1032</f>
        <v>realized</v>
      </c>
      <c r="H1032">
        <f>EC_projects_original!H1032</f>
        <v>2020</v>
      </c>
      <c r="I1032" t="str">
        <f>EC_projects_original!I1032</f>
        <v>PV</v>
      </c>
      <c r="J1032" t="str">
        <f>EC_projects_original!J1032</f>
        <v>rooftop</v>
      </c>
      <c r="K1032" t="str">
        <f>EC_projects_original!K1032</f>
        <v>lokale coöperatie</v>
      </c>
      <c r="L1032" t="str">
        <f>EC_projects_original!L1032</f>
        <v>070 Energiek/ Haagse Stroom</v>
      </c>
      <c r="M1032">
        <f>EC_projects_original!P1032</f>
        <v>80</v>
      </c>
      <c r="N1032">
        <f>EC_projects_original!R1032</f>
        <v>1</v>
      </c>
    </row>
    <row r="1033" spans="1:14" ht="30" x14ac:dyDescent="0.25">
      <c r="A1033" t="str">
        <f>EC_projects_original!A1033</f>
        <v>Zuid-Holland</v>
      </c>
      <c r="B1033" t="str">
        <f>EC_projects_original!B1033</f>
        <v>Regio Rotterdam-Den Haag</v>
      </c>
      <c r="C1033" s="2" t="s">
        <v>5706</v>
      </c>
      <c r="D1033" t="str" cm="1">
        <f t="array" ref="D1033">_xlfn.IFNA(INDEX(municipalities!B:B, MATCH(EC_projects!C1033,municipalities!C:C,0),0),"unknown")</f>
        <v>GM0518</v>
      </c>
      <c r="E1033" t="str">
        <f>EC_projects_original!D1033</f>
        <v>Haagse</v>
      </c>
      <c r="F1033" t="str">
        <f>EC_projects_original!E1033</f>
        <v>HaagseStroom/ zonnedak Sporthal Oranjeplein</v>
      </c>
      <c r="G1033" t="str">
        <f>EC_projects_original!G1033</f>
        <v>realized</v>
      </c>
      <c r="H1033">
        <f>EC_projects_original!H1033</f>
        <v>2022</v>
      </c>
      <c r="I1033" t="str">
        <f>EC_projects_original!I1033</f>
        <v>PV</v>
      </c>
      <c r="J1033" t="str">
        <f>EC_projects_original!J1033</f>
        <v>rooftop</v>
      </c>
      <c r="K1033" t="str">
        <f>EC_projects_original!K1033</f>
        <v>lokale coöperatie</v>
      </c>
      <c r="L1033" t="str">
        <f>EC_projects_original!L1033</f>
        <v>070 Energiek/ Haagse Stroom</v>
      </c>
      <c r="M1033">
        <f>EC_projects_original!P1033</f>
        <v>195</v>
      </c>
      <c r="N1033">
        <f>EC_projects_original!R1033</f>
        <v>1</v>
      </c>
    </row>
    <row r="1034" spans="1:14" ht="30" x14ac:dyDescent="0.25">
      <c r="A1034" t="str">
        <f>EC_projects_original!A1034</f>
        <v>Zuid-Holland</v>
      </c>
      <c r="B1034" t="str">
        <f>EC_projects_original!B1034</f>
        <v>Regio Rotterdam-Den Haag</v>
      </c>
      <c r="C1034" s="2" t="s">
        <v>5706</v>
      </c>
      <c r="D1034" t="str" cm="1">
        <f t="array" ref="D1034">_xlfn.IFNA(INDEX(municipalities!B:B, MATCH(EC_projects!C1034,municipalities!C:C,0),0),"unknown")</f>
        <v>GM0518</v>
      </c>
      <c r="E1034" t="str">
        <f>EC_projects_original!D1034</f>
        <v>Langebeesten</v>
      </c>
      <c r="F1034" t="str">
        <f>EC_projects_original!E1034</f>
        <v xml:space="preserve">LangebeestenEnergiek/zonnedak Paardenkracht </v>
      </c>
      <c r="G1034" t="str">
        <f>EC_projects_original!G1034</f>
        <v>realized</v>
      </c>
      <c r="H1034">
        <f>EC_projects_original!H1034</f>
        <v>2018</v>
      </c>
      <c r="I1034" t="str">
        <f>EC_projects_original!I1034</f>
        <v>PV</v>
      </c>
      <c r="J1034" t="str">
        <f>EC_projects_original!J1034</f>
        <v>rooftop</v>
      </c>
      <c r="K1034" t="str">
        <f>EC_projects_original!K1034</f>
        <v>lokale coöperatie</v>
      </c>
      <c r="L1034" t="str">
        <f>EC_projects_original!L1034</f>
        <v>LangebeestenEnergiek</v>
      </c>
      <c r="M1034">
        <f>EC_projects_original!P1034</f>
        <v>48.36</v>
      </c>
      <c r="N1034">
        <f>EC_projects_original!R1034</f>
        <v>1</v>
      </c>
    </row>
    <row r="1035" spans="1:14" ht="30" x14ac:dyDescent="0.25">
      <c r="A1035" t="str">
        <f>EC_projects_original!A1035</f>
        <v>Zuid-Holland</v>
      </c>
      <c r="B1035" t="str">
        <f>EC_projects_original!B1035</f>
        <v>Regio Rotterdam-Den Haag</v>
      </c>
      <c r="C1035" s="2" t="s">
        <v>5706</v>
      </c>
      <c r="D1035" t="str" cm="1">
        <f t="array" ref="D1035">_xlfn.IFNA(INDEX(municipalities!B:B, MATCH(EC_projects!C1035,municipalities!C:C,0),0),"unknown")</f>
        <v>GM0518</v>
      </c>
      <c r="E1035">
        <f>EC_projects_original!D1035</f>
        <v>0</v>
      </c>
      <c r="F1035" t="str">
        <f>EC_projects_original!E1035</f>
        <v>SterkopStroom/ zonnedak Mient 277</v>
      </c>
      <c r="G1035" t="str">
        <f>EC_projects_original!G1035</f>
        <v>realized</v>
      </c>
      <c r="H1035">
        <f>EC_projects_original!H1035</f>
        <v>2023</v>
      </c>
      <c r="I1035" t="str">
        <f>EC_projects_original!I1035</f>
        <v>PV</v>
      </c>
      <c r="J1035" t="str">
        <f>EC_projects_original!J1035</f>
        <v>rooftop</v>
      </c>
      <c r="K1035" t="str">
        <f>EC_projects_original!K1035</f>
        <v>lokale coöperatie</v>
      </c>
      <c r="L1035" t="str">
        <f>EC_projects_original!L1035</f>
        <v>Sterk op Stroom</v>
      </c>
      <c r="M1035">
        <f>EC_projects_original!P1035</f>
        <v>59.76</v>
      </c>
      <c r="N1035">
        <f>EC_projects_original!R1035</f>
        <v>1</v>
      </c>
    </row>
    <row r="1036" spans="1:14" ht="30" x14ac:dyDescent="0.25">
      <c r="A1036" t="str">
        <f>EC_projects_original!A1036</f>
        <v>Zuid-Holland</v>
      </c>
      <c r="B1036" t="str">
        <f>EC_projects_original!B1036</f>
        <v>Regio Rotterdam-Den Haag</v>
      </c>
      <c r="C1036" s="2" t="s">
        <v>5706</v>
      </c>
      <c r="D1036" t="str" cm="1">
        <f t="array" ref="D1036">_xlfn.IFNA(INDEX(municipalities!B:B, MATCH(EC_projects!C1036,municipalities!C:C,0),0),"unknown")</f>
        <v>GM0518</v>
      </c>
      <c r="E1036">
        <f>EC_projects_original!D1036</f>
        <v>0</v>
      </c>
      <c r="F1036" t="str">
        <f>EC_projects_original!E1036</f>
        <v>VvE Fahrenheitstraat</v>
      </c>
      <c r="G1036" t="str">
        <f>EC_projects_original!G1036</f>
        <v>realized</v>
      </c>
      <c r="H1036">
        <f>EC_projects_original!H1036</f>
        <v>2022</v>
      </c>
      <c r="I1036" t="str">
        <f>EC_projects_original!I1036</f>
        <v>PV</v>
      </c>
      <c r="J1036" t="str">
        <f>EC_projects_original!J1036</f>
        <v>rooftop</v>
      </c>
      <c r="K1036" t="str">
        <f>EC_projects_original!K1036</f>
        <v>VVE-coöperatie</v>
      </c>
      <c r="L1036" t="str">
        <f>EC_projects_original!L1036</f>
        <v>VVE divers</v>
      </c>
      <c r="M1036">
        <f>EC_projects_original!P1036</f>
        <v>28.5</v>
      </c>
      <c r="N1036">
        <f>EC_projects_original!R1036</f>
        <v>1</v>
      </c>
    </row>
    <row r="1037" spans="1:14" ht="30" x14ac:dyDescent="0.25">
      <c r="A1037" t="str">
        <f>EC_projects_original!A1037</f>
        <v>Zuid-Holland</v>
      </c>
      <c r="B1037" t="str">
        <f>EC_projects_original!B1037</f>
        <v>Regio Rotterdam-Den Haag</v>
      </c>
      <c r="C1037" s="2" t="s">
        <v>5706</v>
      </c>
      <c r="D1037" t="str" cm="1">
        <f t="array" ref="D1037">_xlfn.IFNA(INDEX(municipalities!B:B, MATCH(EC_projects!C1037,municipalities!C:C,0),0),"unknown")</f>
        <v>GM0518</v>
      </c>
      <c r="E1037">
        <f>EC_projects_original!D1037</f>
        <v>0</v>
      </c>
      <c r="F1037" t="str">
        <f>EC_projects_original!E1037</f>
        <v>GroenRegentes/ De Zon der Gaslaan (sporthal)</v>
      </c>
      <c r="G1037" t="str">
        <f>EC_projects_original!G1037</f>
        <v>realized</v>
      </c>
      <c r="H1037">
        <f>EC_projects_original!H1037</f>
        <v>2015</v>
      </c>
      <c r="I1037" t="str">
        <f>EC_projects_original!I1037</f>
        <v>PV</v>
      </c>
      <c r="J1037" t="str">
        <f>EC_projects_original!J1037</f>
        <v>rooftop</v>
      </c>
      <c r="K1037" t="str">
        <f>EC_projects_original!K1037</f>
        <v>lokale coöperatie</v>
      </c>
      <c r="L1037" t="str">
        <f>EC_projects_original!L1037</f>
        <v>Groen Regentes</v>
      </c>
      <c r="M1037">
        <f>EC_projects_original!P1037</f>
        <v>62.4</v>
      </c>
      <c r="N1037">
        <f>EC_projects_original!R1037</f>
        <v>1</v>
      </c>
    </row>
    <row r="1038" spans="1:14" ht="30" x14ac:dyDescent="0.25">
      <c r="A1038" t="str">
        <f>EC_projects_original!A1038</f>
        <v>Zuid-Holland</v>
      </c>
      <c r="B1038" t="str">
        <f>EC_projects_original!B1038</f>
        <v>Regio Rotterdam-Den Haag</v>
      </c>
      <c r="C1038" s="2" t="s">
        <v>5706</v>
      </c>
      <c r="D1038" t="str" cm="1">
        <f t="array" ref="D1038">_xlfn.IFNA(INDEX(municipalities!B:B, MATCH(EC_projects!C1038,municipalities!C:C,0),0),"unknown")</f>
        <v>GM0518</v>
      </c>
      <c r="E1038">
        <f>EC_projects_original!D1038</f>
        <v>0</v>
      </c>
      <c r="F1038" t="str">
        <f>EC_projects_original!E1038</f>
        <v>SolarGreenPoint/ Caballerofabriek</v>
      </c>
      <c r="G1038" t="str">
        <f>EC_projects_original!G1038</f>
        <v>realized</v>
      </c>
      <c r="H1038">
        <f>EC_projects_original!H1038</f>
        <v>2012</v>
      </c>
      <c r="I1038" t="str">
        <f>EC_projects_original!I1038</f>
        <v>PV</v>
      </c>
      <c r="J1038" t="str">
        <f>EC_projects_original!J1038</f>
        <v>rooftop</v>
      </c>
      <c r="K1038" t="str">
        <f>EC_projects_original!K1038</f>
        <v>productiecoöperatie/ ontwikkelaar</v>
      </c>
      <c r="L1038" t="str">
        <f>EC_projects_original!L1038</f>
        <v>Solar Green Point/ Caballerofabriek</v>
      </c>
      <c r="M1038">
        <f>EC_projects_original!P1038</f>
        <v>250</v>
      </c>
      <c r="N1038">
        <f>EC_projects_original!R1038</f>
        <v>1</v>
      </c>
    </row>
    <row r="1039" spans="1:14" ht="30" x14ac:dyDescent="0.25">
      <c r="A1039" t="str">
        <f>EC_projects_original!A1039</f>
        <v>Zuid-Holland</v>
      </c>
      <c r="B1039" t="str">
        <f>EC_projects_original!B1039</f>
        <v>Regio Rotterdam-Den Haag</v>
      </c>
      <c r="C1039" s="2" t="s">
        <v>5706</v>
      </c>
      <c r="D1039" t="str" cm="1">
        <f t="array" ref="D1039">_xlfn.IFNA(INDEX(municipalities!B:B, MATCH(EC_projects!C1039,municipalities!C:C,0),0),"unknown")</f>
        <v>GM0518</v>
      </c>
      <c r="E1039">
        <f>EC_projects_original!D1039</f>
        <v>0</v>
      </c>
      <c r="F1039" t="str">
        <f>EC_projects_original!E1039</f>
        <v>SolarGreenPoint/Tennisvereniging de Bataaf</v>
      </c>
      <c r="G1039" t="str">
        <f>EC_projects_original!G1039</f>
        <v>realized</v>
      </c>
      <c r="H1039">
        <f>EC_projects_original!H1039</f>
        <v>2015</v>
      </c>
      <c r="I1039" t="str">
        <f>EC_projects_original!I1039</f>
        <v>PV</v>
      </c>
      <c r="J1039" t="str">
        <f>EC_projects_original!J1039</f>
        <v>rooftop</v>
      </c>
      <c r="K1039" t="str">
        <f>EC_projects_original!K1039</f>
        <v>productiecoöperatie/ ontwikkelaar</v>
      </c>
      <c r="L1039" t="str">
        <f>EC_projects_original!L1039</f>
        <v>Solar Green Point/ De Bataaf</v>
      </c>
      <c r="M1039">
        <f>EC_projects_original!P1039</f>
        <v>55.64</v>
      </c>
      <c r="N1039">
        <f>EC_projects_original!R1039</f>
        <v>1</v>
      </c>
    </row>
    <row r="1040" spans="1:14" ht="30" x14ac:dyDescent="0.25">
      <c r="A1040" t="str">
        <f>EC_projects_original!A1040</f>
        <v>Zuid-Holland</v>
      </c>
      <c r="B1040" t="str">
        <f>EC_projects_original!B1040</f>
        <v>Regio Rotterdam-Den Haag</v>
      </c>
      <c r="C1040" s="2" t="s">
        <v>5706</v>
      </c>
      <c r="D1040" t="str" cm="1">
        <f t="array" ref="D1040">_xlfn.IFNA(INDEX(municipalities!B:B, MATCH(EC_projects!C1040,municipalities!C:C,0),0),"unknown")</f>
        <v>GM0518</v>
      </c>
      <c r="E1040">
        <f>EC_projects_original!D1040</f>
        <v>0</v>
      </c>
      <c r="F1040" t="str">
        <f>EC_projects_original!E1040</f>
        <v>ZonnepanelenDelen/ Zonnedak RoyalMatic</v>
      </c>
      <c r="G1040" t="str">
        <f>EC_projects_original!G1040</f>
        <v>realized</v>
      </c>
      <c r="H1040">
        <f>EC_projects_original!H1040</f>
        <v>2015</v>
      </c>
      <c r="I1040" t="str">
        <f>EC_projects_original!I1040</f>
        <v>PV</v>
      </c>
      <c r="J1040" t="str">
        <f>EC_projects_original!J1040</f>
        <v>rooftop</v>
      </c>
      <c r="K1040" t="str">
        <f>EC_projects_original!K1040</f>
        <v>participatie/ crowdfunding</v>
      </c>
      <c r="L1040" t="str">
        <f>EC_projects_original!L1040</f>
        <v>crowdfunding</v>
      </c>
      <c r="M1040">
        <f>EC_projects_original!P1040</f>
        <v>40.799999999999997</v>
      </c>
      <c r="N1040">
        <f>EC_projects_original!R1040</f>
        <v>0</v>
      </c>
    </row>
    <row r="1041" spans="1:14" ht="30" x14ac:dyDescent="0.25">
      <c r="A1041" t="str">
        <f>EC_projects_original!A1041</f>
        <v>Zuid-Holland</v>
      </c>
      <c r="B1041" t="str">
        <f>EC_projects_original!B1041</f>
        <v>Regio Rotterdam-Den Haag</v>
      </c>
      <c r="C1041" s="2" t="s">
        <v>5706</v>
      </c>
      <c r="D1041" t="str" cm="1">
        <f t="array" ref="D1041">_xlfn.IFNA(INDEX(municipalities!B:B, MATCH(EC_projects!C1041,municipalities!C:C,0),0),"unknown")</f>
        <v>GM0518</v>
      </c>
      <c r="E1041">
        <f>EC_projects_original!D1041</f>
        <v>0</v>
      </c>
      <c r="F1041" t="str">
        <f>EC_projects_original!E1041</f>
        <v>Zonnevogel / Eerste NLse Montessorischool (met SolarGreenPoint )</v>
      </c>
      <c r="G1041" t="str">
        <f>EC_projects_original!G1041</f>
        <v>realized</v>
      </c>
      <c r="H1041">
        <f>EC_projects_original!H1041</f>
        <v>2014</v>
      </c>
      <c r="I1041" t="str">
        <f>EC_projects_original!I1041</f>
        <v>PV</v>
      </c>
      <c r="J1041" t="str">
        <f>EC_projects_original!J1041</f>
        <v>rooftop</v>
      </c>
      <c r="K1041" t="str">
        <f>EC_projects_original!K1041</f>
        <v>lokale coöperatie</v>
      </c>
      <c r="L1041" t="str">
        <f>EC_projects_original!L1041</f>
        <v>VogelwijkEnergiek</v>
      </c>
      <c r="M1041">
        <f>EC_projects_original!P1041</f>
        <v>23.92</v>
      </c>
      <c r="N1041">
        <f>EC_projects_original!R1041</f>
        <v>1</v>
      </c>
    </row>
    <row r="1042" spans="1:14" ht="30" x14ac:dyDescent="0.25">
      <c r="A1042" t="str">
        <f>EC_projects_original!A1042</f>
        <v>Zuid-Holland</v>
      </c>
      <c r="B1042" t="str">
        <f>EC_projects_original!B1042</f>
        <v>Regio Rotterdam-Den Haag</v>
      </c>
      <c r="C1042" s="2" t="s">
        <v>5706</v>
      </c>
      <c r="D1042" t="str" cm="1">
        <f t="array" ref="D1042">_xlfn.IFNA(INDEX(municipalities!B:B, MATCH(EC_projects!C1042,municipalities!C:C,0),0),"unknown")</f>
        <v>GM0518</v>
      </c>
      <c r="E1042">
        <f>EC_projects_original!D1042</f>
        <v>0</v>
      </c>
      <c r="F1042" t="str">
        <f>EC_projects_original!E1042</f>
        <v>Zonnevogel/  Zonnevogel Europeseschool (met Solar Greenpoint)</v>
      </c>
      <c r="G1042" t="str">
        <f>EC_projects_original!G1042</f>
        <v>realized</v>
      </c>
      <c r="H1042">
        <f>EC_projects_original!H1042</f>
        <v>2014</v>
      </c>
      <c r="I1042" t="str">
        <f>EC_projects_original!I1042</f>
        <v>PV</v>
      </c>
      <c r="J1042" t="str">
        <f>EC_projects_original!J1042</f>
        <v>rooftop</v>
      </c>
      <c r="K1042" t="str">
        <f>EC_projects_original!K1042</f>
        <v>lokale coöperatie</v>
      </c>
      <c r="L1042" t="str">
        <f>EC_projects_original!L1042</f>
        <v>VogelwijkEnergiek</v>
      </c>
      <c r="M1042">
        <f>EC_projects_original!P1042</f>
        <v>46.25</v>
      </c>
      <c r="N1042">
        <f>EC_projects_original!R1042</f>
        <v>1</v>
      </c>
    </row>
    <row r="1043" spans="1:14" x14ac:dyDescent="0.25">
      <c r="A1043" t="str">
        <f>EC_projects_original!A1043</f>
        <v>Zuid-Holland</v>
      </c>
      <c r="B1043" t="str">
        <f>EC_projects_original!B1043</f>
        <v>Drechtsteden</v>
      </c>
      <c r="C1043" t="str">
        <f>EC_projects_original!C1043</f>
        <v>Dordrecht</v>
      </c>
      <c r="D1043" t="str" cm="1">
        <f t="array" ref="D1043">_xlfn.IFNA(INDEX(municipalities!B:B, MATCH(EC_projects!C1043,municipalities!C:C,0),0),"unknown")</f>
        <v>GM0505</v>
      </c>
      <c r="E1043">
        <f>EC_projects_original!D1043</f>
        <v>0</v>
      </c>
      <c r="F1043" t="str">
        <f>EC_projects_original!E1043</f>
        <v>DrechtseEnergie/ Zon op Dordrecht 1 ( Sportgebouw Sport+ )</v>
      </c>
      <c r="G1043" t="str">
        <f>EC_projects_original!G1043</f>
        <v>realized</v>
      </c>
      <c r="H1043">
        <f>EC_projects_original!H1043</f>
        <v>2018</v>
      </c>
      <c r="I1043" t="str">
        <f>EC_projects_original!I1043</f>
        <v>PV</v>
      </c>
      <c r="J1043" t="str">
        <f>EC_projects_original!J1043</f>
        <v>rooftop</v>
      </c>
      <c r="K1043" t="str">
        <f>EC_projects_original!K1043</f>
        <v>lokale coöperatie</v>
      </c>
      <c r="L1043" t="str">
        <f>EC_projects_original!L1043</f>
        <v>Drechtse Stromen/ Drechtse Energie</v>
      </c>
      <c r="M1043">
        <f>EC_projects_original!P1043</f>
        <v>181.54</v>
      </c>
      <c r="N1043">
        <f>EC_projects_original!R1043</f>
        <v>1</v>
      </c>
    </row>
    <row r="1044" spans="1:14" x14ac:dyDescent="0.25">
      <c r="A1044" t="str">
        <f>EC_projects_original!A1044</f>
        <v>Zuid-Holland</v>
      </c>
      <c r="B1044" t="str">
        <f>EC_projects_original!B1044</f>
        <v>Drechtsteden</v>
      </c>
      <c r="C1044" t="str">
        <f>EC_projects_original!C1044</f>
        <v>Dordrecht</v>
      </c>
      <c r="D1044" t="str" cm="1">
        <f t="array" ref="D1044">_xlfn.IFNA(INDEX(municipalities!B:B, MATCH(EC_projects!C1044,municipalities!C:C,0),0),"unknown")</f>
        <v>GM0505</v>
      </c>
      <c r="E1044">
        <f>EC_projects_original!D1044</f>
        <v>0</v>
      </c>
      <c r="F1044" t="str">
        <f>EC_projects_original!E1044</f>
        <v>DrechtseEnergie/ Zon op Dordrecht 2 (Stadsdepot)</v>
      </c>
      <c r="G1044" t="str">
        <f>EC_projects_original!G1044</f>
        <v>realized</v>
      </c>
      <c r="H1044">
        <f>EC_projects_original!H1044</f>
        <v>2018</v>
      </c>
      <c r="I1044" t="str">
        <f>EC_projects_original!I1044</f>
        <v>PV</v>
      </c>
      <c r="J1044" t="str">
        <f>EC_projects_original!J1044</f>
        <v>rooftop</v>
      </c>
      <c r="K1044" t="str">
        <f>EC_projects_original!K1044</f>
        <v>lokale coöperatie</v>
      </c>
      <c r="L1044" t="str">
        <f>EC_projects_original!L1044</f>
        <v>Drechtse Stromen/ Drechtse Energie</v>
      </c>
      <c r="M1044">
        <f>EC_projects_original!P1044</f>
        <v>76.559999999999988</v>
      </c>
      <c r="N1044">
        <f>EC_projects_original!R1044</f>
        <v>1</v>
      </c>
    </row>
    <row r="1045" spans="1:14" x14ac:dyDescent="0.25">
      <c r="A1045" t="str">
        <f>EC_projects_original!A1045</f>
        <v>Zuid-Holland</v>
      </c>
      <c r="B1045" t="str">
        <f>EC_projects_original!B1045</f>
        <v>Drechtsteden</v>
      </c>
      <c r="C1045" t="str">
        <f>EC_projects_original!C1045</f>
        <v>Dordrecht</v>
      </c>
      <c r="D1045" t="str" cm="1">
        <f t="array" ref="D1045">_xlfn.IFNA(INDEX(municipalities!B:B, MATCH(EC_projects!C1045,municipalities!C:C,0),0),"unknown")</f>
        <v>GM0505</v>
      </c>
      <c r="E1045">
        <f>EC_projects_original!D1045</f>
        <v>0</v>
      </c>
      <c r="F1045" t="str">
        <f>EC_projects_original!E1045</f>
        <v>DrechtseEnergie/ Zon op Pullen</v>
      </c>
      <c r="G1045" t="str">
        <f>EC_projects_original!G1045</f>
        <v>realized</v>
      </c>
      <c r="H1045">
        <f>EC_projects_original!H1045</f>
        <v>2021</v>
      </c>
      <c r="I1045" t="str">
        <f>EC_projects_original!I1045</f>
        <v>PV</v>
      </c>
      <c r="J1045" t="str">
        <f>EC_projects_original!J1045</f>
        <v>rooftop</v>
      </c>
      <c r="K1045" t="str">
        <f>EC_projects_original!K1045</f>
        <v>lokale coöperatie</v>
      </c>
      <c r="L1045" t="str">
        <f>EC_projects_original!L1045</f>
        <v>Drechtse Stromen/ Drechtse Energie</v>
      </c>
      <c r="M1045">
        <f>EC_projects_original!P1045</f>
        <v>145.86000000000001</v>
      </c>
      <c r="N1045">
        <f>EC_projects_original!R1045</f>
        <v>1</v>
      </c>
    </row>
    <row r="1046" spans="1:14" x14ac:dyDescent="0.25">
      <c r="A1046" t="str">
        <f>EC_projects_original!A1046</f>
        <v>Zuid-Holland</v>
      </c>
      <c r="B1046" t="str">
        <f>EC_projects_original!B1046</f>
        <v>Drechtsteden</v>
      </c>
      <c r="C1046" t="str">
        <f>EC_projects_original!C1046</f>
        <v>Dordrecht</v>
      </c>
      <c r="D1046" t="str" cm="1">
        <f t="array" ref="D1046">_xlfn.IFNA(INDEX(municipalities!B:B, MATCH(EC_projects!C1046,municipalities!C:C,0),0),"unknown")</f>
        <v>GM0505</v>
      </c>
      <c r="E1046">
        <f>EC_projects_original!D1046</f>
        <v>0</v>
      </c>
      <c r="F1046" t="str">
        <f>EC_projects_original!E1046</f>
        <v>DrechtseEnergie/ zonnedak Ontmoetingskerk</v>
      </c>
      <c r="G1046" t="str">
        <f>EC_projects_original!G1046</f>
        <v>realized</v>
      </c>
      <c r="H1046">
        <f>EC_projects_original!H1046</f>
        <v>2022</v>
      </c>
      <c r="I1046" t="str">
        <f>EC_projects_original!I1046</f>
        <v>PV</v>
      </c>
      <c r="J1046" t="str">
        <f>EC_projects_original!J1046</f>
        <v>rooftop</v>
      </c>
      <c r="K1046" t="str">
        <f>EC_projects_original!K1046</f>
        <v>lokale coöperatie</v>
      </c>
      <c r="L1046" t="str">
        <f>EC_projects_original!L1046</f>
        <v>Drechtse Stromen/ Drechtse Energie</v>
      </c>
      <c r="M1046">
        <f>EC_projects_original!P1046</f>
        <v>75</v>
      </c>
      <c r="N1046">
        <f>EC_projects_original!R1046</f>
        <v>1</v>
      </c>
    </row>
    <row r="1047" spans="1:14" x14ac:dyDescent="0.25">
      <c r="A1047" t="str">
        <f>EC_projects_original!A1047</f>
        <v>Zuid-Holland</v>
      </c>
      <c r="B1047" t="str">
        <f>EC_projects_original!B1047</f>
        <v>Goeree-Overflakkee</v>
      </c>
      <c r="C1047" t="str">
        <f>EC_projects_original!C1047</f>
        <v>Goeree-Overflakkee</v>
      </c>
      <c r="D1047" t="str" cm="1">
        <f t="array" ref="D1047">_xlfn.IFNA(INDEX(municipalities!B:B, MATCH(EC_projects!C1047,municipalities!C:C,0),0),"unknown")</f>
        <v>GM1924</v>
      </c>
      <c r="E1047" t="str">
        <f>EC_projects_original!D1047</f>
        <v>Goedereede</v>
      </c>
      <c r="F1047" t="str">
        <f>EC_projects_original!E1047</f>
        <v>EnecoZonnehub/ zonnedak Goedereede</v>
      </c>
      <c r="G1047" t="str">
        <f>EC_projects_original!G1047</f>
        <v>realized</v>
      </c>
      <c r="H1047">
        <f>EC_projects_original!H1047</f>
        <v>2018</v>
      </c>
      <c r="I1047" t="str">
        <f>EC_projects_original!I1047</f>
        <v>PV</v>
      </c>
      <c r="J1047" t="str">
        <f>EC_projects_original!J1047</f>
        <v>rooftop</v>
      </c>
      <c r="K1047" t="str">
        <f>EC_projects_original!K1047</f>
        <v>productiecoöperatie/ ontwikkelaar</v>
      </c>
      <c r="L1047" t="str">
        <f>EC_projects_original!L1047</f>
        <v>projectcoöperaties divers</v>
      </c>
      <c r="M1047">
        <f>EC_projects_original!P1047</f>
        <v>66.56</v>
      </c>
      <c r="N1047">
        <f>EC_projects_original!R1047</f>
        <v>1</v>
      </c>
    </row>
    <row r="1048" spans="1:14" x14ac:dyDescent="0.25">
      <c r="A1048" t="str">
        <f>EC_projects_original!A1048</f>
        <v>Zuid-Holland</v>
      </c>
      <c r="B1048" t="str">
        <f>EC_projects_original!B1048</f>
        <v>Alblasserwaard</v>
      </c>
      <c r="C1048" t="str">
        <f>EC_projects_original!C1048</f>
        <v>Gorinchem</v>
      </c>
      <c r="D1048" t="str" cm="1">
        <f t="array" ref="D1048">_xlfn.IFNA(INDEX(municipalities!B:B, MATCH(EC_projects!C1048,municipalities!C:C,0),0),"unknown")</f>
        <v>GM0512</v>
      </c>
      <c r="E1048" t="str">
        <f>EC_projects_original!D1048</f>
        <v>Gorinchem</v>
      </c>
      <c r="F1048" t="str">
        <f>EC_projects_original!E1048</f>
        <v>VvE Evia II</v>
      </c>
      <c r="G1048" t="str">
        <f>EC_projects_original!G1048</f>
        <v>realized</v>
      </c>
      <c r="H1048">
        <f>EC_projects_original!H1048</f>
        <v>2021</v>
      </c>
      <c r="I1048" t="str">
        <f>EC_projects_original!I1048</f>
        <v>PV</v>
      </c>
      <c r="J1048" t="str">
        <f>EC_projects_original!J1048</f>
        <v>rooftop</v>
      </c>
      <c r="K1048" t="str">
        <f>EC_projects_original!K1048</f>
        <v>VVE-coöperatie</v>
      </c>
      <c r="L1048" t="str">
        <f>EC_projects_original!L1048</f>
        <v>VVE divers</v>
      </c>
      <c r="M1048">
        <f>EC_projects_original!P1048</f>
        <v>39</v>
      </c>
      <c r="N1048">
        <f>EC_projects_original!R1048</f>
        <v>1</v>
      </c>
    </row>
    <row r="1049" spans="1:14" x14ac:dyDescent="0.25">
      <c r="A1049" t="str">
        <f>EC_projects_original!A1049</f>
        <v>Zuid-Holland</v>
      </c>
      <c r="B1049" t="str">
        <f>EC_projects_original!B1049</f>
        <v>Midden-Holland</v>
      </c>
      <c r="C1049" t="str">
        <f>EC_projects_original!C1049</f>
        <v>Gouda</v>
      </c>
      <c r="D1049" t="str" cm="1">
        <f t="array" ref="D1049">_xlfn.IFNA(INDEX(municipalities!B:B, MATCH(EC_projects!C1049,municipalities!C:C,0),0),"unknown")</f>
        <v>GM0513</v>
      </c>
      <c r="E1049" t="str">
        <f>EC_projects_original!D1049</f>
        <v>Goudse</v>
      </c>
      <c r="F1049" t="str">
        <f>EC_projects_original!E1049</f>
        <v>GoudsePanelen/ zonnedak Croda</v>
      </c>
      <c r="G1049" t="str">
        <f>EC_projects_original!G1049</f>
        <v>realized</v>
      </c>
      <c r="H1049">
        <f>EC_projects_original!H1049</f>
        <v>2019</v>
      </c>
      <c r="I1049" t="str">
        <f>EC_projects_original!I1049</f>
        <v>PV</v>
      </c>
      <c r="J1049" t="str">
        <f>EC_projects_original!J1049</f>
        <v>rooftop</v>
      </c>
      <c r="K1049" t="str">
        <f>EC_projects_original!K1049</f>
        <v>productiecoöperatie/ bewonersinitiatief</v>
      </c>
      <c r="L1049" t="str">
        <f>EC_projects_original!L1049</f>
        <v>GoudsePanelen</v>
      </c>
      <c r="M1049">
        <f>EC_projects_original!P1049</f>
        <v>201</v>
      </c>
      <c r="N1049">
        <f>EC_projects_original!R1049</f>
        <v>1</v>
      </c>
    </row>
    <row r="1050" spans="1:14" x14ac:dyDescent="0.25">
      <c r="A1050" t="str">
        <f>EC_projects_original!A1050</f>
        <v>Zuid-Holland</v>
      </c>
      <c r="B1050" t="str">
        <f>EC_projects_original!B1050</f>
        <v>Midden-Holland</v>
      </c>
      <c r="C1050" t="str">
        <f>EC_projects_original!C1050</f>
        <v>Gouda</v>
      </c>
      <c r="D1050" t="str" cm="1">
        <f t="array" ref="D1050">_xlfn.IFNA(INDEX(municipalities!B:B, MATCH(EC_projects!C1050,municipalities!C:C,0),0),"unknown")</f>
        <v>GM0513</v>
      </c>
      <c r="E1050">
        <f>EC_projects_original!D1050</f>
        <v>0</v>
      </c>
      <c r="F1050" t="str">
        <f>EC_projects_original!E1050</f>
        <v>Zon op GOUDAsfalt/ zonneveld en dak GOUD asfalt</v>
      </c>
      <c r="G1050" t="str">
        <f>EC_projects_original!G1050</f>
        <v>realized</v>
      </c>
      <c r="H1050">
        <f>EC_projects_original!H1050</f>
        <v>2020</v>
      </c>
      <c r="I1050" t="str">
        <f>EC_projects_original!I1050</f>
        <v>PV</v>
      </c>
      <c r="J1050" t="str">
        <f>EC_projects_original!J1050</f>
        <v>rooftop</v>
      </c>
      <c r="K1050" t="str">
        <f>EC_projects_original!K1050</f>
        <v>lokale coöperatie</v>
      </c>
      <c r="L1050" t="str">
        <f>EC_projects_original!L1050</f>
        <v>Zon op GOUDAsfalt</v>
      </c>
      <c r="M1050">
        <f>EC_projects_original!P1050</f>
        <v>123</v>
      </c>
      <c r="N1050">
        <f>EC_projects_original!R1050</f>
        <v>1</v>
      </c>
    </row>
    <row r="1051" spans="1:14" x14ac:dyDescent="0.25">
      <c r="A1051" t="str">
        <f>EC_projects_original!A1051</f>
        <v>Zuid-Holland</v>
      </c>
      <c r="B1051" t="str">
        <f>EC_projects_original!B1051</f>
        <v>Drechtsteden</v>
      </c>
      <c r="C1051" t="str">
        <f>EC_projects_original!C1051</f>
        <v>Hendrik-Ido-Ambacht</v>
      </c>
      <c r="D1051" t="str" cm="1">
        <f t="array" ref="D1051">_xlfn.IFNA(INDEX(municipalities!B:B, MATCH(EC_projects!C1051,municipalities!C:C,0),0),"unknown")</f>
        <v>GM0531</v>
      </c>
      <c r="E1051">
        <f>EC_projects_original!D1051</f>
        <v>0</v>
      </c>
      <c r="F1051" t="str">
        <f>EC_projects_original!E1051</f>
        <v>Zon op Hendrik-Ido-Ambacht (Gemeentehuis)</v>
      </c>
      <c r="G1051" t="str">
        <f>EC_projects_original!G1051</f>
        <v>realized</v>
      </c>
      <c r="H1051">
        <f>EC_projects_original!H1051</f>
        <v>2017</v>
      </c>
      <c r="I1051" t="str">
        <f>EC_projects_original!I1051</f>
        <v>PV</v>
      </c>
      <c r="J1051" t="str">
        <f>EC_projects_original!J1051</f>
        <v>rooftop</v>
      </c>
      <c r="K1051" t="str">
        <f>EC_projects_original!K1051</f>
        <v>productiecoöperatie/ bewonersinitiatief</v>
      </c>
      <c r="L1051" t="str">
        <f>EC_projects_original!L1051</f>
        <v>Zon op Hendrik-Ido-Ambacht</v>
      </c>
      <c r="M1051">
        <f>EC_projects_original!P1051</f>
        <v>66.7</v>
      </c>
      <c r="N1051">
        <f>EC_projects_original!R1051</f>
        <v>1</v>
      </c>
    </row>
    <row r="1052" spans="1:14" x14ac:dyDescent="0.25">
      <c r="A1052" t="str">
        <f>EC_projects_original!A1052</f>
        <v>Zuid-Holland</v>
      </c>
      <c r="B1052" t="str">
        <f>EC_projects_original!B1052</f>
        <v>Holland Rijnland</v>
      </c>
      <c r="C1052" t="str">
        <f>EC_projects_original!C1052</f>
        <v>Hillegom</v>
      </c>
      <c r="D1052" t="str" cm="1">
        <f t="array" ref="D1052">_xlfn.IFNA(INDEX(municipalities!B:B, MATCH(EC_projects!C1052,municipalities!C:C,0),0),"unknown")</f>
        <v>GM0534</v>
      </c>
      <c r="E1052" t="str">
        <f>EC_projects_original!D1052</f>
        <v>Hillezon</v>
      </c>
      <c r="F1052" t="str">
        <f>EC_projects_original!E1052</f>
        <v>Hillezon/ zonnedak IKC Vossenpark</v>
      </c>
      <c r="G1052" t="str">
        <f>EC_projects_original!G1052</f>
        <v>realized</v>
      </c>
      <c r="H1052">
        <f>EC_projects_original!H1052</f>
        <v>2023</v>
      </c>
      <c r="I1052" t="str">
        <f>EC_projects_original!I1052</f>
        <v>PV</v>
      </c>
      <c r="J1052" t="str">
        <f>EC_projects_original!J1052</f>
        <v>rooftop</v>
      </c>
      <c r="K1052" t="str">
        <f>EC_projects_original!K1052</f>
        <v>lokale coöperatie</v>
      </c>
      <c r="L1052" t="str">
        <f>EC_projects_original!L1052</f>
        <v>Hillezon</v>
      </c>
      <c r="M1052">
        <f>EC_projects_original!P1052</f>
        <v>45.9</v>
      </c>
      <c r="N1052">
        <f>EC_projects_original!R1052</f>
        <v>1</v>
      </c>
    </row>
    <row r="1053" spans="1:14" x14ac:dyDescent="0.25">
      <c r="A1053" t="str">
        <f>EC_projects_original!A1053</f>
        <v>Zuid-Holland</v>
      </c>
      <c r="B1053" t="str">
        <f>EC_projects_original!B1053</f>
        <v>Hoeksche Waard</v>
      </c>
      <c r="C1053" t="str">
        <f>EC_projects_original!C1053</f>
        <v>Hoeksche Waard</v>
      </c>
      <c r="D1053" t="str" cm="1">
        <f t="array" ref="D1053">_xlfn.IFNA(INDEX(municipalities!B:B, MATCH(EC_projects!C1053,municipalities!C:C,0),0),"unknown")</f>
        <v>GM1963</v>
      </c>
      <c r="E1053" t="str">
        <f>EC_projects_original!D1053</f>
        <v>Oud-Beijerland</v>
      </c>
      <c r="F1053" t="str">
        <f>EC_projects_original!E1053</f>
        <v>HoekschWaardDuurzaam/ zonnedak Vierwiekenplein</v>
      </c>
      <c r="G1053" t="str">
        <f>EC_projects_original!G1053</f>
        <v>realized</v>
      </c>
      <c r="H1053">
        <f>EC_projects_original!H1053</f>
        <v>2020</v>
      </c>
      <c r="I1053" t="str">
        <f>EC_projects_original!I1053</f>
        <v>PV</v>
      </c>
      <c r="J1053" t="str">
        <f>EC_projects_original!J1053</f>
        <v>rooftop</v>
      </c>
      <c r="K1053" t="str">
        <f>EC_projects_original!K1053</f>
        <v>lokale coöperatie</v>
      </c>
      <c r="L1053" t="str">
        <f>EC_projects_original!L1053</f>
        <v>HWD Hoeksche Waard Duurzaam</v>
      </c>
      <c r="M1053">
        <f>EC_projects_original!P1053</f>
        <v>82.8</v>
      </c>
      <c r="N1053">
        <f>EC_projects_original!R1053</f>
        <v>1</v>
      </c>
    </row>
    <row r="1054" spans="1:14" x14ac:dyDescent="0.25">
      <c r="A1054" t="str">
        <f>EC_projects_original!A1054</f>
        <v>Zuid-Holland</v>
      </c>
      <c r="B1054" t="str">
        <f>EC_projects_original!B1054</f>
        <v>Holland Rijnland</v>
      </c>
      <c r="C1054" t="str">
        <f>EC_projects_original!C1054</f>
        <v>Kaag en Braassem</v>
      </c>
      <c r="D1054" t="str" cm="1">
        <f t="array" ref="D1054">_xlfn.IFNA(INDEX(municipalities!B:B, MATCH(EC_projects!C1054,municipalities!C:C,0),0),"unknown")</f>
        <v>GM1884</v>
      </c>
      <c r="E1054" t="str">
        <f>EC_projects_original!D1054</f>
        <v>Roelofarendsveen</v>
      </c>
      <c r="F1054" t="str">
        <f>EC_projects_original!E1054</f>
        <v>KBEnergie zonnedak gemeentehuis Kaag en Braassem</v>
      </c>
      <c r="G1054" t="str">
        <f>EC_projects_original!G1054</f>
        <v>realized</v>
      </c>
      <c r="H1054">
        <f>EC_projects_original!H1054</f>
        <v>2019</v>
      </c>
      <c r="I1054" t="str">
        <f>EC_projects_original!I1054</f>
        <v>PV</v>
      </c>
      <c r="J1054" t="str">
        <f>EC_projects_original!J1054</f>
        <v>rooftop</v>
      </c>
      <c r="K1054" t="str">
        <f>EC_projects_original!K1054</f>
        <v>lokale coöperatie</v>
      </c>
      <c r="L1054" t="str">
        <f>EC_projects_original!L1054</f>
        <v>KB Energie</v>
      </c>
      <c r="M1054">
        <f>EC_projects_original!P1054</f>
        <v>74.09</v>
      </c>
      <c r="N1054">
        <f>EC_projects_original!R1054</f>
        <v>1</v>
      </c>
    </row>
    <row r="1055" spans="1:14" x14ac:dyDescent="0.25">
      <c r="A1055" t="str">
        <f>EC_projects_original!A1055</f>
        <v>Zuid-Holland</v>
      </c>
      <c r="B1055" t="str">
        <f>EC_projects_original!B1055</f>
        <v>Holland Rijnland</v>
      </c>
      <c r="C1055" t="str">
        <f>EC_projects_original!C1055</f>
        <v>Kaag en Braassem</v>
      </c>
      <c r="D1055" t="str" cm="1">
        <f t="array" ref="D1055">_xlfn.IFNA(INDEX(municipalities!B:B, MATCH(EC_projects!C1055,municipalities!C:C,0),0),"unknown")</f>
        <v>GM1884</v>
      </c>
      <c r="E1055" t="str">
        <f>EC_projects_original!D1055</f>
        <v>Roelofarendsveen</v>
      </c>
      <c r="F1055" t="str">
        <f>EC_projects_original!E1055</f>
        <v>KBEnergie/ zonnedak Dobbe (voedselbank)</v>
      </c>
      <c r="G1055" t="str">
        <f>EC_projects_original!G1055</f>
        <v>realized</v>
      </c>
      <c r="H1055">
        <f>EC_projects_original!H1055</f>
        <v>2023</v>
      </c>
      <c r="I1055" t="str">
        <f>EC_projects_original!I1055</f>
        <v>PV</v>
      </c>
      <c r="J1055" t="str">
        <f>EC_projects_original!J1055</f>
        <v>rooftop</v>
      </c>
      <c r="K1055" t="str">
        <f>EC_projects_original!K1055</f>
        <v>lokale coöperatie</v>
      </c>
      <c r="L1055" t="str">
        <f>EC_projects_original!L1055</f>
        <v>KB Energie</v>
      </c>
      <c r="M1055">
        <f>EC_projects_original!P1055</f>
        <v>36.21</v>
      </c>
      <c r="N1055">
        <f>EC_projects_original!R1055</f>
        <v>1</v>
      </c>
    </row>
    <row r="1056" spans="1:14" x14ac:dyDescent="0.25">
      <c r="A1056" t="str">
        <f>EC_projects_original!A1056</f>
        <v>Zuid-Holland</v>
      </c>
      <c r="B1056" t="str">
        <f>EC_projects_original!B1056</f>
        <v>Holland Rijnland</v>
      </c>
      <c r="C1056" t="str">
        <f>EC_projects_original!C1056</f>
        <v>Kaag en Braassem</v>
      </c>
      <c r="D1056" t="str" cm="1">
        <f t="array" ref="D1056">_xlfn.IFNA(INDEX(municipalities!B:B, MATCH(EC_projects!C1056,municipalities!C:C,0),0),"unknown")</f>
        <v>GM1884</v>
      </c>
      <c r="E1056" t="str">
        <f>EC_projects_original!D1056</f>
        <v>Lippenhuizen</v>
      </c>
      <c r="F1056" t="str">
        <f>EC_projects_original!E1056</f>
        <v>LeimuidenDuurzaam/ zonnedak Het Spant</v>
      </c>
      <c r="G1056" t="str">
        <f>EC_projects_original!G1056</f>
        <v>realized</v>
      </c>
      <c r="H1056">
        <f>EC_projects_original!H1056</f>
        <v>2023</v>
      </c>
      <c r="I1056" t="str">
        <f>EC_projects_original!I1056</f>
        <v>PV</v>
      </c>
      <c r="J1056" t="str">
        <f>EC_projects_original!J1056</f>
        <v>rooftop</v>
      </c>
      <c r="K1056" t="str">
        <f>EC_projects_original!K1056</f>
        <v>lokale coöperatie</v>
      </c>
      <c r="L1056" t="str">
        <f>EC_projects_original!L1056</f>
        <v>Leimuiden Duurzaam</v>
      </c>
      <c r="M1056">
        <f>EC_projects_original!P1056</f>
        <v>157.5</v>
      </c>
      <c r="N1056">
        <f>EC_projects_original!R1056</f>
        <v>1</v>
      </c>
    </row>
    <row r="1057" spans="1:14" x14ac:dyDescent="0.25">
      <c r="A1057" t="str">
        <f>EC_projects_original!A1057</f>
        <v>Zuid-Holland</v>
      </c>
      <c r="B1057" t="str">
        <f>EC_projects_original!B1057</f>
        <v>Holland Rijnland</v>
      </c>
      <c r="C1057" t="str">
        <f>EC_projects_original!C1057</f>
        <v>Katwijk</v>
      </c>
      <c r="D1057" t="str" cm="1">
        <f t="array" ref="D1057">_xlfn.IFNA(INDEX(municipalities!B:B, MATCH(EC_projects!C1057,municipalities!C:C,0),0),"unknown")</f>
        <v>GM0537</v>
      </c>
      <c r="E1057">
        <f>EC_projects_original!D1057</f>
        <v>0</v>
      </c>
      <c r="F1057" t="str">
        <f>EC_projects_original!E1057</f>
        <v>ECKatwijk/ zonnedak Olympiaweg</v>
      </c>
      <c r="G1057" t="str">
        <f>EC_projects_original!G1057</f>
        <v>realized</v>
      </c>
      <c r="H1057">
        <f>EC_projects_original!H1057</f>
        <v>2022</v>
      </c>
      <c r="I1057" t="str">
        <f>EC_projects_original!I1057</f>
        <v>PV</v>
      </c>
      <c r="J1057" t="str">
        <f>EC_projects_original!J1057</f>
        <v>rooftop</v>
      </c>
      <c r="K1057" t="str">
        <f>EC_projects_original!K1057</f>
        <v>lokale coöperatie</v>
      </c>
      <c r="L1057" t="str">
        <f>EC_projects_original!L1057</f>
        <v>Energie Coöperatie Katwijk</v>
      </c>
      <c r="M1057">
        <f>EC_projects_original!P1057</f>
        <v>216</v>
      </c>
      <c r="N1057">
        <f>EC_projects_original!R1057</f>
        <v>1</v>
      </c>
    </row>
    <row r="1058" spans="1:14" x14ac:dyDescent="0.25">
      <c r="A1058" t="str">
        <f>EC_projects_original!A1058</f>
        <v>Zuid-Holland</v>
      </c>
      <c r="B1058" t="str">
        <f>EC_projects_original!B1058</f>
        <v>Regio Rotterdam-Den Haag</v>
      </c>
      <c r="C1058" t="str">
        <f>EC_projects_original!C1058</f>
        <v>Krimpen aan den Ijssel</v>
      </c>
      <c r="D1058" t="str" cm="1">
        <f t="array" ref="D1058">_xlfn.IFNA(INDEX(municipalities!B:B, MATCH(EC_projects!C1058,municipalities!C:C,0),0),"unknown")</f>
        <v>GM0542</v>
      </c>
      <c r="E1058" t="str">
        <f>EC_projects_original!D1058</f>
        <v>Krimpen aan de Ijssel</v>
      </c>
      <c r="F1058" t="str">
        <f>EC_projects_original!E1058</f>
        <v>VvE appartementencomplex Sequoia</v>
      </c>
      <c r="G1058" t="str">
        <f>EC_projects_original!G1058</f>
        <v>realized</v>
      </c>
      <c r="H1058">
        <f>EC_projects_original!H1058</f>
        <v>2023</v>
      </c>
      <c r="I1058" t="str">
        <f>EC_projects_original!I1058</f>
        <v>PV</v>
      </c>
      <c r="J1058" t="str">
        <f>EC_projects_original!J1058</f>
        <v>rooftop</v>
      </c>
      <c r="K1058" t="str">
        <f>EC_projects_original!K1058</f>
        <v>VVE-coöperatie</v>
      </c>
      <c r="L1058" t="str">
        <f>EC_projects_original!L1058</f>
        <v>VVE divers</v>
      </c>
      <c r="M1058">
        <f>EC_projects_original!P1058</f>
        <v>110</v>
      </c>
      <c r="N1058">
        <f>EC_projects_original!R1058</f>
        <v>1</v>
      </c>
    </row>
    <row r="1059" spans="1:14" x14ac:dyDescent="0.25">
      <c r="A1059" t="str">
        <f>EC_projects_original!A1059</f>
        <v>Zuid-Holland</v>
      </c>
      <c r="B1059" t="str">
        <f>EC_projects_original!B1059</f>
        <v>Regio Rotterdam-Den Haag</v>
      </c>
      <c r="C1059" t="str">
        <f>EC_projects_original!C1059</f>
        <v>Krimpen aan den Ijssel</v>
      </c>
      <c r="D1059" t="str" cm="1">
        <f t="array" ref="D1059">_xlfn.IFNA(INDEX(municipalities!B:B, MATCH(EC_projects!C1059,municipalities!C:C,0),0),"unknown")</f>
        <v>GM0542</v>
      </c>
      <c r="E1059">
        <f>EC_projects_original!D1059</f>
        <v>0</v>
      </c>
      <c r="F1059" t="str">
        <f>EC_projects_original!E1059</f>
        <v>EC Krimpen/ zonnedak Krimpenerwaard College (KWC)</v>
      </c>
      <c r="G1059" t="str">
        <f>EC_projects_original!G1059</f>
        <v>realized</v>
      </c>
      <c r="H1059">
        <f>EC_projects_original!H1059</f>
        <v>2023</v>
      </c>
      <c r="I1059" t="str">
        <f>EC_projects_original!I1059</f>
        <v>PV</v>
      </c>
      <c r="J1059" t="str">
        <f>EC_projects_original!J1059</f>
        <v>rooftop</v>
      </c>
      <c r="K1059" t="str">
        <f>EC_projects_original!K1059</f>
        <v>lokale coöperatie</v>
      </c>
      <c r="L1059" t="str">
        <f>EC_projects_original!L1059</f>
        <v>EC Krimpen</v>
      </c>
      <c r="M1059">
        <f>EC_projects_original!P1059</f>
        <v>232.96</v>
      </c>
      <c r="N1059">
        <f>EC_projects_original!R1059</f>
        <v>1</v>
      </c>
    </row>
    <row r="1060" spans="1:14" x14ac:dyDescent="0.25">
      <c r="A1060" t="str">
        <f>EC_projects_original!A1060</f>
        <v>Zuid-Holland</v>
      </c>
      <c r="B1060" t="str">
        <f>EC_projects_original!B1060</f>
        <v>Midden-Holland</v>
      </c>
      <c r="C1060" t="str">
        <f>EC_projects_original!C1060</f>
        <v>Krimpenerwaard</v>
      </c>
      <c r="D1060" t="str" cm="1">
        <f t="array" ref="D1060">_xlfn.IFNA(INDEX(municipalities!B:B, MATCH(EC_projects!C1060,municipalities!C:C,0),0),"unknown")</f>
        <v>GM1931</v>
      </c>
      <c r="E1060" t="str">
        <f>EC_projects_original!D1060</f>
        <v>Haastrecht</v>
      </c>
      <c r="F1060" t="str">
        <f>EC_projects_original!E1060</f>
        <v xml:space="preserve">Waardstroom/ Zonneroos Haastrecht </v>
      </c>
      <c r="G1060" t="str">
        <f>EC_projects_original!G1060</f>
        <v>realized</v>
      </c>
      <c r="H1060">
        <f>EC_projects_original!H1060</f>
        <v>2022</v>
      </c>
      <c r="I1060" t="str">
        <f>EC_projects_original!I1060</f>
        <v>PV</v>
      </c>
      <c r="J1060" t="str">
        <f>EC_projects_original!J1060</f>
        <v>rooftop</v>
      </c>
      <c r="K1060" t="str">
        <f>EC_projects_original!K1060</f>
        <v>lokale coöperatie</v>
      </c>
      <c r="L1060" t="str">
        <f>EC_projects_original!L1060</f>
        <v>Waardstroom</v>
      </c>
      <c r="M1060">
        <f>EC_projects_original!P1060</f>
        <v>207.04999999999998</v>
      </c>
      <c r="N1060">
        <f>EC_projects_original!R1060</f>
        <v>1</v>
      </c>
    </row>
    <row r="1061" spans="1:14" x14ac:dyDescent="0.25">
      <c r="A1061" t="str">
        <f>EC_projects_original!A1061</f>
        <v>Zuid-Holland</v>
      </c>
      <c r="B1061" t="str">
        <f>EC_projects_original!B1061</f>
        <v>Midden-Holland</v>
      </c>
      <c r="C1061" t="str">
        <f>EC_projects_original!C1061</f>
        <v>Krimpenerwaard</v>
      </c>
      <c r="D1061" t="str" cm="1">
        <f t="array" ref="D1061">_xlfn.IFNA(INDEX(municipalities!B:B, MATCH(EC_projects!C1061,municipalities!C:C,0),0),"unknown")</f>
        <v>GM1931</v>
      </c>
      <c r="E1061" t="str">
        <f>EC_projects_original!D1061</f>
        <v>Vlist</v>
      </c>
      <c r="F1061" t="str">
        <f>EC_projects_original!E1061</f>
        <v>Waardstroom/ Zonneroos Vlist</v>
      </c>
      <c r="G1061" t="str">
        <f>EC_projects_original!G1061</f>
        <v>realized</v>
      </c>
      <c r="H1061">
        <f>EC_projects_original!H1061</f>
        <v>2020</v>
      </c>
      <c r="I1061" t="str">
        <f>EC_projects_original!I1061</f>
        <v>PV</v>
      </c>
      <c r="J1061" t="str">
        <f>EC_projects_original!J1061</f>
        <v>rooftop</v>
      </c>
      <c r="K1061" t="str">
        <f>EC_projects_original!K1061</f>
        <v>lokale coöperatie</v>
      </c>
      <c r="L1061" t="str">
        <f>EC_projects_original!L1061</f>
        <v>Waardstroom</v>
      </c>
      <c r="M1061">
        <f>EC_projects_original!P1061</f>
        <v>60</v>
      </c>
      <c r="N1061">
        <f>EC_projects_original!R1061</f>
        <v>1</v>
      </c>
    </row>
    <row r="1062" spans="1:14" x14ac:dyDescent="0.25">
      <c r="A1062" t="str">
        <f>EC_projects_original!A1062</f>
        <v>Zuid-Holland</v>
      </c>
      <c r="B1062" t="str">
        <f>EC_projects_original!B1062</f>
        <v>Regio Rotterdam-Den Haag</v>
      </c>
      <c r="C1062" t="str">
        <f>EC_projects_original!C1062</f>
        <v>Lansingerland</v>
      </c>
      <c r="D1062" t="str" cm="1">
        <f t="array" ref="D1062">_xlfn.IFNA(INDEX(municipalities!B:B, MATCH(EC_projects!C1062,municipalities!C:C,0),0),"unknown")</f>
        <v>GM1621</v>
      </c>
      <c r="E1062" t="str">
        <f>EC_projects_original!D1062</f>
        <v>Berkel Rodenrijs</v>
      </c>
      <c r="F1062" t="str">
        <f>EC_projects_original!E1062</f>
        <v>NieuwLansingerstroom/ LansingerZon zonnedak Loonbedrijf Van der Burg</v>
      </c>
      <c r="G1062" t="str">
        <f>EC_projects_original!G1062</f>
        <v>realized</v>
      </c>
      <c r="H1062">
        <f>EC_projects_original!H1062</f>
        <v>2023</v>
      </c>
      <c r="I1062" t="str">
        <f>EC_projects_original!I1062</f>
        <v>PV</v>
      </c>
      <c r="J1062" t="str">
        <f>EC_projects_original!J1062</f>
        <v>rooftop</v>
      </c>
      <c r="K1062" t="str">
        <f>EC_projects_original!K1062</f>
        <v>productiecoöperatie/ bewonersinitiatief</v>
      </c>
      <c r="L1062" t="str">
        <f>EC_projects_original!L1062</f>
        <v>NLS Nieuw Lansinger Stroom/ Lansingerzon</v>
      </c>
      <c r="M1062">
        <f>EC_projects_original!P1062</f>
        <v>80</v>
      </c>
      <c r="N1062">
        <f>EC_projects_original!R1062</f>
        <v>1</v>
      </c>
    </row>
    <row r="1063" spans="1:14" x14ac:dyDescent="0.25">
      <c r="A1063" t="str">
        <f>EC_projects_original!A1063</f>
        <v>Zuid-Holland</v>
      </c>
      <c r="B1063" t="str">
        <f>EC_projects_original!B1063</f>
        <v>Regio Rotterdam-Den Haag</v>
      </c>
      <c r="C1063" t="str">
        <f>EC_projects_original!C1063</f>
        <v>Lansingerland</v>
      </c>
      <c r="D1063" t="str" cm="1">
        <f t="array" ref="D1063">_xlfn.IFNA(INDEX(municipalities!B:B, MATCH(EC_projects!C1063,municipalities!C:C,0),0),"unknown")</f>
        <v>GM1621</v>
      </c>
      <c r="E1063" t="str">
        <f>EC_projects_original!D1063</f>
        <v>Bleiswijk</v>
      </c>
      <c r="F1063" t="str">
        <f>EC_projects_original!E1063</f>
        <v>NieuwLansingerstroom/ LansingerZon zonnedak Motorcross Aad</v>
      </c>
      <c r="G1063" t="str">
        <f>EC_projects_original!G1063</f>
        <v>realized</v>
      </c>
      <c r="H1063">
        <f>EC_projects_original!H1063</f>
        <v>2023</v>
      </c>
      <c r="I1063" t="str">
        <f>EC_projects_original!I1063</f>
        <v>PV</v>
      </c>
      <c r="J1063" t="str">
        <f>EC_projects_original!J1063</f>
        <v>rooftop</v>
      </c>
      <c r="K1063" t="str">
        <f>EC_projects_original!K1063</f>
        <v>productiecoöperatie/ bewonersinitiatief</v>
      </c>
      <c r="L1063" t="str">
        <f>EC_projects_original!L1063</f>
        <v>NLS Nieuw Lansinger Stroom/ Lansingerzon</v>
      </c>
      <c r="M1063">
        <f>EC_projects_original!P1063</f>
        <v>96.8</v>
      </c>
      <c r="N1063">
        <f>EC_projects_original!R1063</f>
        <v>1</v>
      </c>
    </row>
    <row r="1064" spans="1:14" x14ac:dyDescent="0.25">
      <c r="A1064" t="str">
        <f>EC_projects_original!A1064</f>
        <v>Zuid-Holland</v>
      </c>
      <c r="B1064" t="str">
        <f>EC_projects_original!B1064</f>
        <v>Regio Rotterdam-Den Haag</v>
      </c>
      <c r="C1064" t="str">
        <f>EC_projects_original!C1064</f>
        <v>Lansingerland</v>
      </c>
      <c r="D1064" t="str" cm="1">
        <f t="array" ref="D1064">_xlfn.IFNA(INDEX(municipalities!B:B, MATCH(EC_projects!C1064,municipalities!C:C,0),0),"unknown")</f>
        <v>GM1621</v>
      </c>
      <c r="E1064" t="str">
        <f>EC_projects_original!D1064</f>
        <v>Bleiswijk</v>
      </c>
      <c r="F1064" t="str">
        <f>EC_projects_original!E1064</f>
        <v>NieuwLansingerstroom/ LansingerZon zonnedak Persoon  (fase 1)</v>
      </c>
      <c r="G1064" t="str">
        <f>EC_projects_original!G1064</f>
        <v>realized</v>
      </c>
      <c r="H1064">
        <f>EC_projects_original!H1064</f>
        <v>2019</v>
      </c>
      <c r="I1064" t="str">
        <f>EC_projects_original!I1064</f>
        <v>PV</v>
      </c>
      <c r="J1064" t="str">
        <f>EC_projects_original!J1064</f>
        <v>rooftop</v>
      </c>
      <c r="K1064" t="str">
        <f>EC_projects_original!K1064</f>
        <v>productiecoöperatie/ bewonersinitiatief</v>
      </c>
      <c r="L1064" t="str">
        <f>EC_projects_original!L1064</f>
        <v>NLS Nieuw Lansinger Stroom/ Lansingerzon</v>
      </c>
      <c r="M1064">
        <f>EC_projects_original!P1064</f>
        <v>148.79999999999998</v>
      </c>
      <c r="N1064">
        <f>EC_projects_original!R1064</f>
        <v>1</v>
      </c>
    </row>
    <row r="1065" spans="1:14" x14ac:dyDescent="0.25">
      <c r="A1065" t="str">
        <f>EC_projects_original!A1065</f>
        <v>Zuid-Holland</v>
      </c>
      <c r="B1065" t="str">
        <f>EC_projects_original!B1065</f>
        <v>Regio Rotterdam-Den Haag</v>
      </c>
      <c r="C1065" t="str">
        <f>EC_projects_original!C1065</f>
        <v>Lansingerland</v>
      </c>
      <c r="D1065" t="str" cm="1">
        <f t="array" ref="D1065">_xlfn.IFNA(INDEX(municipalities!B:B, MATCH(EC_projects!C1065,municipalities!C:C,0),0),"unknown")</f>
        <v>GM1621</v>
      </c>
      <c r="E1065" t="str">
        <f>EC_projects_original!D1065</f>
        <v>Bleiswijk</v>
      </c>
      <c r="F1065" t="str">
        <f>EC_projects_original!E1065</f>
        <v>NieuwLansingerstroom/ LansingerZon zonnedak Persoon  (fase 2)</v>
      </c>
      <c r="G1065" t="str">
        <f>EC_projects_original!G1065</f>
        <v>realized</v>
      </c>
      <c r="H1065">
        <f>EC_projects_original!H1065</f>
        <v>2020</v>
      </c>
      <c r="I1065" t="str">
        <f>EC_projects_original!I1065</f>
        <v>PV</v>
      </c>
      <c r="J1065" t="str">
        <f>EC_projects_original!J1065</f>
        <v>rooftop</v>
      </c>
      <c r="K1065" t="str">
        <f>EC_projects_original!K1065</f>
        <v>productiecoöperatie/ bewonersinitiatief</v>
      </c>
      <c r="L1065" t="str">
        <f>EC_projects_original!L1065</f>
        <v>NLS Nieuw Lansinger Stroom/ Lansingerzon</v>
      </c>
      <c r="M1065">
        <f>EC_projects_original!P1065</f>
        <v>168</v>
      </c>
      <c r="N1065">
        <f>EC_projects_original!R1065</f>
        <v>1</v>
      </c>
    </row>
    <row r="1066" spans="1:14" x14ac:dyDescent="0.25">
      <c r="A1066" t="str">
        <f>EC_projects_original!A1066</f>
        <v>Zuid-Holland</v>
      </c>
      <c r="B1066" t="str">
        <f>EC_projects_original!B1066</f>
        <v>Regio Rotterdam-Den Haag</v>
      </c>
      <c r="C1066" t="str">
        <f>EC_projects_original!C1066</f>
        <v>Lansingerland</v>
      </c>
      <c r="D1066" t="str" cm="1">
        <f t="array" ref="D1066">_xlfn.IFNA(INDEX(municipalities!B:B, MATCH(EC_projects!C1066,municipalities!C:C,0),0),"unknown")</f>
        <v>GM1621</v>
      </c>
      <c r="E1066" t="str">
        <f>EC_projects_original!D1066</f>
        <v>Berkel en Rodenrijs</v>
      </c>
      <c r="F1066" t="str">
        <f>EC_projects_original!E1066</f>
        <v xml:space="preserve">ZonnepanelenDelen/ Zonnedak Oostland Company </v>
      </c>
      <c r="G1066" t="str">
        <f>EC_projects_original!G1066</f>
        <v>realized</v>
      </c>
      <c r="H1066">
        <f>EC_projects_original!H1066</f>
        <v>2018</v>
      </c>
      <c r="I1066" t="str">
        <f>EC_projects_original!I1066</f>
        <v>PV</v>
      </c>
      <c r="J1066" t="str">
        <f>EC_projects_original!J1066</f>
        <v>rooftop</v>
      </c>
      <c r="K1066" t="str">
        <f>EC_projects_original!K1066</f>
        <v>participatie/ crowdfunding</v>
      </c>
      <c r="L1066" t="str">
        <f>EC_projects_original!L1066</f>
        <v>crowdfunding</v>
      </c>
      <c r="M1066">
        <f>EC_projects_original!P1066</f>
        <v>444.38499999999999</v>
      </c>
      <c r="N1066">
        <f>EC_projects_original!R1066</f>
        <v>0</v>
      </c>
    </row>
    <row r="1067" spans="1:14" x14ac:dyDescent="0.25">
      <c r="A1067" t="str">
        <f>EC_projects_original!A1067</f>
        <v>Zuid-Holland</v>
      </c>
      <c r="B1067" t="str">
        <f>EC_projects_original!B1067</f>
        <v>Holland Rijnland</v>
      </c>
      <c r="C1067" t="str">
        <f>EC_projects_original!C1067</f>
        <v>Leiden</v>
      </c>
      <c r="D1067" t="str" cm="1">
        <f t="array" ref="D1067">_xlfn.IFNA(INDEX(municipalities!B:B, MATCH(EC_projects!C1067,municipalities!C:C,0),0),"unknown")</f>
        <v>GM0546</v>
      </c>
      <c r="E1067">
        <f>EC_projects_original!D1067</f>
        <v>0</v>
      </c>
      <c r="F1067" t="str">
        <f>EC_projects_original!E1067</f>
        <v>EnergiekLeiden/ Nieuwe Energie zonnecentrale</v>
      </c>
      <c r="G1067" t="str">
        <f>EC_projects_original!G1067</f>
        <v>realized</v>
      </c>
      <c r="H1067">
        <f>EC_projects_original!H1067</f>
        <v>2015</v>
      </c>
      <c r="I1067" t="str">
        <f>EC_projects_original!I1067</f>
        <v>PV</v>
      </c>
      <c r="J1067" t="str">
        <f>EC_projects_original!J1067</f>
        <v>rooftop</v>
      </c>
      <c r="K1067" t="str">
        <f>EC_projects_original!K1067</f>
        <v>lokale coöperatie</v>
      </c>
      <c r="L1067" t="str">
        <f>EC_projects_original!L1067</f>
        <v>EnergiekLeiden</v>
      </c>
      <c r="M1067">
        <f>EC_projects_original!P1067</f>
        <v>72</v>
      </c>
      <c r="N1067">
        <f>EC_projects_original!R1067</f>
        <v>0</v>
      </c>
    </row>
    <row r="1068" spans="1:14" x14ac:dyDescent="0.25">
      <c r="A1068" t="str">
        <f>EC_projects_original!A1068</f>
        <v>Zuid-Holland</v>
      </c>
      <c r="B1068" t="str">
        <f>EC_projects_original!B1068</f>
        <v>Holland Rijnland</v>
      </c>
      <c r="C1068" t="str">
        <f>EC_projects_original!C1068</f>
        <v>Leiden</v>
      </c>
      <c r="D1068" t="str" cm="1">
        <f t="array" ref="D1068">_xlfn.IFNA(INDEX(municipalities!B:B, MATCH(EC_projects!C1068,municipalities!C:C,0),0),"unknown")</f>
        <v>GM0546</v>
      </c>
      <c r="E1068">
        <f>EC_projects_original!D1068</f>
        <v>0</v>
      </c>
      <c r="F1068" t="str">
        <f>EC_projects_original!E1068</f>
        <v xml:space="preserve">Zon op Leiden/ zonnecentrale Sporthal Houtkwartier </v>
      </c>
      <c r="G1068" t="str">
        <f>EC_projects_original!G1068</f>
        <v>realized</v>
      </c>
      <c r="H1068">
        <f>EC_projects_original!H1068</f>
        <v>2018</v>
      </c>
      <c r="I1068" t="str">
        <f>EC_projects_original!I1068</f>
        <v>PV</v>
      </c>
      <c r="J1068" t="str">
        <f>EC_projects_original!J1068</f>
        <v>rooftop</v>
      </c>
      <c r="K1068" t="str">
        <f>EC_projects_original!K1068</f>
        <v>productiecoöperatie/ bewonersinitiatief</v>
      </c>
      <c r="L1068" t="str">
        <f>EC_projects_original!L1068</f>
        <v>Zon op Leiden</v>
      </c>
      <c r="M1068">
        <f>EC_projects_original!P1068</f>
        <v>151.19999999999999</v>
      </c>
      <c r="N1068">
        <f>EC_projects_original!R1068</f>
        <v>1</v>
      </c>
    </row>
    <row r="1069" spans="1:14" x14ac:dyDescent="0.25">
      <c r="A1069" t="str">
        <f>EC_projects_original!A1069</f>
        <v>Zuid-Holland</v>
      </c>
      <c r="B1069" t="str">
        <f>EC_projects_original!B1069</f>
        <v>Holland Rijnland</v>
      </c>
      <c r="C1069" t="str">
        <f>EC_projects_original!C1069</f>
        <v>Leiden</v>
      </c>
      <c r="D1069" t="str" cm="1">
        <f t="array" ref="D1069">_xlfn.IFNA(INDEX(municipalities!B:B, MATCH(EC_projects!C1069,municipalities!C:C,0),0),"unknown")</f>
        <v>GM0546</v>
      </c>
      <c r="E1069">
        <f>EC_projects_original!D1069</f>
        <v>0</v>
      </c>
      <c r="F1069" t="str">
        <f>EC_projects_original!E1069</f>
        <v>Zon op Leiden/ zonnecentraleDe Arcade</v>
      </c>
      <c r="G1069" t="str">
        <f>EC_projects_original!G1069</f>
        <v>realized</v>
      </c>
      <c r="H1069">
        <f>EC_projects_original!H1069</f>
        <v>2022</v>
      </c>
      <c r="I1069" t="str">
        <f>EC_projects_original!I1069</f>
        <v>PV</v>
      </c>
      <c r="J1069" t="str">
        <f>EC_projects_original!J1069</f>
        <v>rooftop</v>
      </c>
      <c r="K1069" t="str">
        <f>EC_projects_original!K1069</f>
        <v>productiecoöperatie/ bewonersinitiatief</v>
      </c>
      <c r="L1069" t="str">
        <f>EC_projects_original!L1069</f>
        <v>Zon op Leiden</v>
      </c>
      <c r="M1069">
        <f>EC_projects_original!P1069</f>
        <v>108.5</v>
      </c>
      <c r="N1069">
        <f>EC_projects_original!R1069</f>
        <v>1</v>
      </c>
    </row>
    <row r="1070" spans="1:14" x14ac:dyDescent="0.25">
      <c r="A1070" t="str">
        <f>EC_projects_original!A1070</f>
        <v>Zuid-Holland</v>
      </c>
      <c r="B1070" t="str">
        <f>EC_projects_original!B1070</f>
        <v>Holland Rijnland</v>
      </c>
      <c r="C1070" t="str">
        <f>EC_projects_original!C1070</f>
        <v>Leiden</v>
      </c>
      <c r="D1070" t="str" cm="1">
        <f t="array" ref="D1070">_xlfn.IFNA(INDEX(municipalities!B:B, MATCH(EC_projects!C1070,municipalities!C:C,0),0),"unknown")</f>
        <v>GM0546</v>
      </c>
      <c r="E1070">
        <f>EC_projects_original!D1070</f>
        <v>0</v>
      </c>
      <c r="F1070" t="str">
        <f>EC_projects_original!E1070</f>
        <v>Zonnebuur/ zonnedaken woningcorporatie (meerdere locaties) - 2022</v>
      </c>
      <c r="G1070" t="str">
        <f>EC_projects_original!G1070</f>
        <v>realized</v>
      </c>
      <c r="H1070">
        <f>EC_projects_original!H1070</f>
        <v>2022</v>
      </c>
      <c r="I1070" t="str">
        <f>EC_projects_original!I1070</f>
        <v>PV</v>
      </c>
      <c r="J1070" t="str">
        <f>EC_projects_original!J1070</f>
        <v>rooftop</v>
      </c>
      <c r="K1070" t="str">
        <f>EC_projects_original!K1070</f>
        <v>woco-coöperatie</v>
      </c>
      <c r="L1070" t="str">
        <f>EC_projects_original!L1070</f>
        <v>Zonnebuur</v>
      </c>
      <c r="M1070">
        <f>EC_projects_original!P1070</f>
        <v>198</v>
      </c>
      <c r="N1070">
        <f>EC_projects_original!R1070</f>
        <v>1</v>
      </c>
    </row>
    <row r="1071" spans="1:14" x14ac:dyDescent="0.25">
      <c r="A1071" t="str">
        <f>EC_projects_original!A1071</f>
        <v>Zuid-Holland</v>
      </c>
      <c r="B1071" t="str">
        <f>EC_projects_original!B1071</f>
        <v>Holland Rijnland</v>
      </c>
      <c r="C1071" t="str">
        <f>EC_projects_original!C1071</f>
        <v>Leiden</v>
      </c>
      <c r="D1071" t="str" cm="1">
        <f t="array" ref="D1071">_xlfn.IFNA(INDEX(municipalities!B:B, MATCH(EC_projects!C1071,municipalities!C:C,0),0),"unknown")</f>
        <v>GM0546</v>
      </c>
      <c r="E1071">
        <f>EC_projects_original!D1071</f>
        <v>0</v>
      </c>
      <c r="F1071" t="str">
        <f>EC_projects_original!E1071</f>
        <v>Zonnebuur/ zonnedaken woningcorporatie (meerdere locaties) - 2023</v>
      </c>
      <c r="G1071" t="str">
        <f>EC_projects_original!G1071</f>
        <v>realized</v>
      </c>
      <c r="H1071">
        <f>EC_projects_original!H1071</f>
        <v>2023</v>
      </c>
      <c r="I1071" t="str">
        <f>EC_projects_original!I1071</f>
        <v>PV</v>
      </c>
      <c r="J1071" t="str">
        <f>EC_projects_original!J1071</f>
        <v>rooftop</v>
      </c>
      <c r="K1071" t="str">
        <f>EC_projects_original!K1071</f>
        <v>woco-coöperatie</v>
      </c>
      <c r="L1071" t="str">
        <f>EC_projects_original!L1071</f>
        <v>Zonnebuur</v>
      </c>
      <c r="M1071">
        <f>EC_projects_original!P1071</f>
        <v>162</v>
      </c>
      <c r="N1071">
        <f>EC_projects_original!R1071</f>
        <v>1</v>
      </c>
    </row>
    <row r="1072" spans="1:14" x14ac:dyDescent="0.25">
      <c r="A1072" t="str">
        <f>EC_projects_original!A1072</f>
        <v>Zuid-Holland</v>
      </c>
      <c r="B1072" t="str">
        <f>EC_projects_original!B1072</f>
        <v>Holland Rijnland</v>
      </c>
      <c r="C1072" t="str">
        <f>EC_projects_original!C1072</f>
        <v>Leiderdorp</v>
      </c>
      <c r="D1072" t="str" cm="1">
        <f t="array" ref="D1072">_xlfn.IFNA(INDEX(municipalities!B:B, MATCH(EC_projects!C1072,municipalities!C:C,0),0),"unknown")</f>
        <v>GM0547</v>
      </c>
      <c r="E1072">
        <f>EC_projects_original!D1072</f>
        <v>0</v>
      </c>
      <c r="F1072" t="str">
        <f>EC_projects_original!E1072</f>
        <v xml:space="preserve">D2E/ zonnedak woningcorporatie Rhijnhart Wonen </v>
      </c>
      <c r="G1072" t="str">
        <f>EC_projects_original!G1072</f>
        <v>realized</v>
      </c>
      <c r="H1072">
        <f>EC_projects_original!H1072</f>
        <v>2020</v>
      </c>
      <c r="I1072" t="str">
        <f>EC_projects_original!I1072</f>
        <v>PV</v>
      </c>
      <c r="J1072" t="str">
        <f>EC_projects_original!J1072</f>
        <v>rooftop</v>
      </c>
      <c r="K1072" t="str">
        <f>EC_projects_original!K1072</f>
        <v>woco-coöperatie</v>
      </c>
      <c r="L1072" t="str">
        <f>EC_projects_original!L1072</f>
        <v>Delen Duurzame Energie (D2E)</v>
      </c>
      <c r="M1072">
        <f>EC_projects_original!P1072</f>
        <v>0</v>
      </c>
      <c r="N1072">
        <f>EC_projects_original!R1072</f>
        <v>1</v>
      </c>
    </row>
    <row r="1073" spans="1:14" x14ac:dyDescent="0.25">
      <c r="A1073" t="str">
        <f>EC_projects_original!A1073</f>
        <v>Zuid-Holland</v>
      </c>
      <c r="B1073" t="str">
        <f>EC_projects_original!B1073</f>
        <v>Holland Rijnland</v>
      </c>
      <c r="C1073" t="str">
        <f>EC_projects_original!C1073</f>
        <v>Leiderdorp</v>
      </c>
      <c r="D1073" t="str" cm="1">
        <f t="array" ref="D1073">_xlfn.IFNA(INDEX(municipalities!B:B, MATCH(EC_projects!C1073,municipalities!C:C,0),0),"unknown")</f>
        <v>GM0547</v>
      </c>
      <c r="E1073">
        <f>EC_projects_original!D1073</f>
        <v>0</v>
      </c>
      <c r="F1073" t="str">
        <f>EC_projects_original!E1073</f>
        <v xml:space="preserve">Zon op Leiderdorp/ zonnedak Hoftuyn </v>
      </c>
      <c r="G1073" t="str">
        <f>EC_projects_original!G1073</f>
        <v>realized</v>
      </c>
      <c r="H1073">
        <f>EC_projects_original!H1073</f>
        <v>2021</v>
      </c>
      <c r="I1073" t="str">
        <f>EC_projects_original!I1073</f>
        <v>PV</v>
      </c>
      <c r="J1073" t="str">
        <f>EC_projects_original!J1073</f>
        <v>rooftop</v>
      </c>
      <c r="K1073" t="str">
        <f>EC_projects_original!K1073</f>
        <v>productiecoöperatie/ bewonersinitiatief</v>
      </c>
      <c r="L1073" t="str">
        <f>EC_projects_original!L1073</f>
        <v xml:space="preserve">Zon op Leiderdorp </v>
      </c>
      <c r="M1073">
        <f>EC_projects_original!P1073</f>
        <v>54</v>
      </c>
      <c r="N1073">
        <f>EC_projects_original!R1073</f>
        <v>1</v>
      </c>
    </row>
    <row r="1074" spans="1:14" x14ac:dyDescent="0.25">
      <c r="A1074" t="str">
        <f>EC_projects_original!A1074</f>
        <v>Zuid-Holland</v>
      </c>
      <c r="B1074" t="str">
        <f>EC_projects_original!B1074</f>
        <v>Holland Rijnland</v>
      </c>
      <c r="C1074" t="str">
        <f>EC_projects_original!C1074</f>
        <v>Leiderdorp</v>
      </c>
      <c r="D1074" t="str" cm="1">
        <f t="array" ref="D1074">_xlfn.IFNA(INDEX(municipalities!B:B, MATCH(EC_projects!C1074,municipalities!C:C,0),0),"unknown")</f>
        <v>GM0547</v>
      </c>
      <c r="E1074">
        <f>EC_projects_original!D1074</f>
        <v>0</v>
      </c>
      <c r="F1074" t="str">
        <f>EC_projects_original!E1074</f>
        <v>Zon op Leiderdorp/ Zonne-installatie Willem Alexanderlaan 1</v>
      </c>
      <c r="G1074" t="str">
        <f>EC_projects_original!G1074</f>
        <v>realized</v>
      </c>
      <c r="H1074">
        <f>EC_projects_original!H1074</f>
        <v>2019</v>
      </c>
      <c r="I1074" t="str">
        <f>EC_projects_original!I1074</f>
        <v>PV</v>
      </c>
      <c r="J1074" t="str">
        <f>EC_projects_original!J1074</f>
        <v>rooftop</v>
      </c>
      <c r="K1074" t="str">
        <f>EC_projects_original!K1074</f>
        <v>productiecoöperatie/ bewonersinitiatief</v>
      </c>
      <c r="L1074" t="str">
        <f>EC_projects_original!L1074</f>
        <v xml:space="preserve">Zon op Leiderdorp </v>
      </c>
      <c r="M1074">
        <f>EC_projects_original!P1074</f>
        <v>84</v>
      </c>
      <c r="N1074">
        <f>EC_projects_original!R1074</f>
        <v>1</v>
      </c>
    </row>
    <row r="1075" spans="1:14" x14ac:dyDescent="0.25">
      <c r="A1075" t="str">
        <f>EC_projects_original!A1075</f>
        <v>Zuid-Holland</v>
      </c>
      <c r="B1075" t="str">
        <f>EC_projects_original!B1075</f>
        <v>Regio Rotterdam-Den Haag</v>
      </c>
      <c r="C1075" t="str">
        <f>EC_projects_original!C1075</f>
        <v>Leidschendam-Voorburg</v>
      </c>
      <c r="D1075" t="str" cm="1">
        <f t="array" ref="D1075">_xlfn.IFNA(INDEX(municipalities!B:B, MATCH(EC_projects!C1075,municipalities!C:C,0),0),"unknown")</f>
        <v>GM1916</v>
      </c>
      <c r="E1075" t="str">
        <f>EC_projects_original!D1075</f>
        <v>Leidschendam</v>
      </c>
      <c r="F1075" t="str">
        <f>EC_projects_original!E1075</f>
        <v>Zon op Leidschendam-Voorburg/ basisschool De Dijsselbloem</v>
      </c>
      <c r="G1075" t="str">
        <f>EC_projects_original!G1075</f>
        <v>realized</v>
      </c>
      <c r="H1075">
        <f>EC_projects_original!H1075</f>
        <v>2020</v>
      </c>
      <c r="I1075" t="str">
        <f>EC_projects_original!I1075</f>
        <v>PV</v>
      </c>
      <c r="J1075" t="str">
        <f>EC_projects_original!J1075</f>
        <v>rooftop</v>
      </c>
      <c r="K1075" t="str">
        <f>EC_projects_original!K1075</f>
        <v>productiecoöperatie/ bewonersinitiatief</v>
      </c>
      <c r="L1075" t="str">
        <f>EC_projects_original!L1075</f>
        <v>Zon op Leidschendam-Voorburg</v>
      </c>
      <c r="M1075">
        <f>EC_projects_original!P1075</f>
        <v>76.7</v>
      </c>
      <c r="N1075">
        <f>EC_projects_original!R1075</f>
        <v>1</v>
      </c>
    </row>
    <row r="1076" spans="1:14" x14ac:dyDescent="0.25">
      <c r="A1076" t="str">
        <f>EC_projects_original!A1076</f>
        <v>Zuid-Holland</v>
      </c>
      <c r="B1076" t="str">
        <f>EC_projects_original!B1076</f>
        <v>Regio Rotterdam-Den Haag</v>
      </c>
      <c r="C1076" t="str">
        <f>EC_projects_original!C1076</f>
        <v>Leidschendam-Voorburg</v>
      </c>
      <c r="D1076" t="str" cm="1">
        <f t="array" ref="D1076">_xlfn.IFNA(INDEX(municipalities!B:B, MATCH(EC_projects!C1076,municipalities!C:C,0),0),"unknown")</f>
        <v>GM1916</v>
      </c>
      <c r="E1076" t="str">
        <f>EC_projects_original!D1076</f>
        <v>Leidschendam</v>
      </c>
      <c r="F1076" t="str">
        <f>EC_projects_original!E1076</f>
        <v>Zon op Leidschendam-Voorburg/ zonnedak Akkerlust</v>
      </c>
      <c r="G1076" t="str">
        <f>EC_projects_original!G1076</f>
        <v>realized</v>
      </c>
      <c r="H1076">
        <f>EC_projects_original!H1076</f>
        <v>2022</v>
      </c>
      <c r="I1076" t="str">
        <f>EC_projects_original!I1076</f>
        <v>PV</v>
      </c>
      <c r="J1076" t="str">
        <f>EC_projects_original!J1076</f>
        <v>rooftop</v>
      </c>
      <c r="K1076" t="str">
        <f>EC_projects_original!K1076</f>
        <v>productiecoöperatie/ bewonersinitiatief</v>
      </c>
      <c r="L1076" t="str">
        <f>EC_projects_original!L1076</f>
        <v>Zon op Leidschendam-Voorburg</v>
      </c>
      <c r="M1076">
        <f>EC_projects_original!P1076</f>
        <v>56.58</v>
      </c>
      <c r="N1076">
        <f>EC_projects_original!R1076</f>
        <v>1</v>
      </c>
    </row>
    <row r="1077" spans="1:14" x14ac:dyDescent="0.25">
      <c r="A1077" t="str">
        <f>EC_projects_original!A1077</f>
        <v>Zuid-Holland</v>
      </c>
      <c r="B1077" t="str">
        <f>EC_projects_original!B1077</f>
        <v>Regio Rotterdam-Den Haag</v>
      </c>
      <c r="C1077" t="str">
        <f>EC_projects_original!C1077</f>
        <v>Midden-Delfland</v>
      </c>
      <c r="D1077" t="str" cm="1">
        <f t="array" ref="D1077">_xlfn.IFNA(INDEX(municipalities!B:B, MATCH(EC_projects!C1077,municipalities!C:C,0),0),"unknown")</f>
        <v>GM1842</v>
      </c>
      <c r="E1077" t="str">
        <f>EC_projects_original!D1077</f>
        <v>Maasland</v>
      </c>
      <c r="F1077" t="str">
        <f>EC_projects_original!E1077</f>
        <v>ECMiddenDelfland/ zonnedak Résidence Veldesteijn (fase 1: PCR)</v>
      </c>
      <c r="G1077" t="str">
        <f>EC_projects_original!G1077</f>
        <v>realized</v>
      </c>
      <c r="H1077">
        <f>EC_projects_original!H1077</f>
        <v>2021</v>
      </c>
      <c r="I1077" t="str">
        <f>EC_projects_original!I1077</f>
        <v>PV</v>
      </c>
      <c r="J1077" t="str">
        <f>EC_projects_original!J1077</f>
        <v>rooftop</v>
      </c>
      <c r="K1077" t="str">
        <f>EC_projects_original!K1077</f>
        <v>lokale coöperatie</v>
      </c>
      <c r="L1077" t="str">
        <f>EC_projects_original!L1077</f>
        <v>EnergieC Midden-Delfland</v>
      </c>
      <c r="M1077">
        <f>EC_projects_original!P1077</f>
        <v>66.599999999999994</v>
      </c>
      <c r="N1077">
        <f>EC_projects_original!R1077</f>
        <v>1</v>
      </c>
    </row>
    <row r="1078" spans="1:14" x14ac:dyDescent="0.25">
      <c r="A1078" t="str">
        <f>EC_projects_original!A1078</f>
        <v>Zuid-Holland</v>
      </c>
      <c r="B1078" t="str">
        <f>EC_projects_original!B1078</f>
        <v>Regio Rotterdam-Den Haag</v>
      </c>
      <c r="C1078" t="str">
        <f>EC_projects_original!C1078</f>
        <v>Midden-Delfland</v>
      </c>
      <c r="D1078" t="str" cm="1">
        <f t="array" ref="D1078">_xlfn.IFNA(INDEX(municipalities!B:B, MATCH(EC_projects!C1078,municipalities!C:C,0),0),"unknown")</f>
        <v>GM1842</v>
      </c>
      <c r="E1078" t="str">
        <f>EC_projects_original!D1078</f>
        <v>Maasland</v>
      </c>
      <c r="F1078" t="str">
        <f>EC_projects_original!E1078</f>
        <v>ECMiddenDelfland/ zonnedak Résidence Veldesteijn (fase 2: SCE)</v>
      </c>
      <c r="G1078" t="str">
        <f>EC_projects_original!G1078</f>
        <v>realized</v>
      </c>
      <c r="H1078">
        <f>EC_projects_original!H1078</f>
        <v>2021</v>
      </c>
      <c r="I1078" t="str">
        <f>EC_projects_original!I1078</f>
        <v>PV</v>
      </c>
      <c r="J1078" t="str">
        <f>EC_projects_original!J1078</f>
        <v>rooftop</v>
      </c>
      <c r="K1078" t="str">
        <f>EC_projects_original!K1078</f>
        <v>lokale coöperatie</v>
      </c>
      <c r="L1078" t="str">
        <f>EC_projects_original!L1078</f>
        <v>EnergieC Midden-Delfland</v>
      </c>
      <c r="M1078">
        <f>EC_projects_original!P1078</f>
        <v>66.599999999999994</v>
      </c>
      <c r="N1078">
        <f>EC_projects_original!R1078</f>
        <v>1</v>
      </c>
    </row>
    <row r="1079" spans="1:14" x14ac:dyDescent="0.25">
      <c r="A1079" t="str">
        <f>EC_projects_original!A1079</f>
        <v>Zuid-Holland</v>
      </c>
      <c r="B1079" t="str">
        <f>EC_projects_original!B1079</f>
        <v>Regio Rotterdam-Den Haag</v>
      </c>
      <c r="C1079" t="str">
        <f>EC_projects_original!C1079</f>
        <v>Midden-Delfland</v>
      </c>
      <c r="D1079" t="str" cm="1">
        <f t="array" ref="D1079">_xlfn.IFNA(INDEX(municipalities!B:B, MATCH(EC_projects!C1079,municipalities!C:C,0),0),"unknown")</f>
        <v>GM1842</v>
      </c>
      <c r="E1079">
        <f>EC_projects_original!D1079</f>
        <v>0</v>
      </c>
      <c r="F1079" t="str">
        <f>EC_projects_original!E1079</f>
        <v>ECMiddenDelfland/ zonnedak Schipluiden</v>
      </c>
      <c r="G1079" t="str">
        <f>EC_projects_original!G1079</f>
        <v>realized</v>
      </c>
      <c r="H1079">
        <f>EC_projects_original!H1079</f>
        <v>2020</v>
      </c>
      <c r="I1079" t="str">
        <f>EC_projects_original!I1079</f>
        <v>PV</v>
      </c>
      <c r="J1079" t="str">
        <f>EC_projects_original!J1079</f>
        <v>rooftop</v>
      </c>
      <c r="K1079" t="str">
        <f>EC_projects_original!K1079</f>
        <v>lokale coöperatie</v>
      </c>
      <c r="L1079" t="str">
        <f>EC_projects_original!L1079</f>
        <v>EnergieC Midden-Delfland</v>
      </c>
      <c r="M1079">
        <f>EC_projects_original!P1079</f>
        <v>72</v>
      </c>
      <c r="N1079">
        <f>EC_projects_original!R1079</f>
        <v>1</v>
      </c>
    </row>
    <row r="1080" spans="1:14" x14ac:dyDescent="0.25">
      <c r="A1080" t="str">
        <f>EC_projects_original!A1080</f>
        <v>Zuid-Holland</v>
      </c>
      <c r="B1080" t="str">
        <f>EC_projects_original!B1080</f>
        <v>Regio Rotterdam-Den Haag</v>
      </c>
      <c r="C1080" t="str">
        <f>EC_projects_original!C1080</f>
        <v>Midden-Delfland</v>
      </c>
      <c r="D1080" t="str" cm="1">
        <f t="array" ref="D1080">_xlfn.IFNA(INDEX(municipalities!B:B, MATCH(EC_projects!C1080,municipalities!C:C,0),0),"unknown")</f>
        <v>GM1842</v>
      </c>
      <c r="E1080" t="str">
        <f>EC_projects_original!D1080</f>
        <v>Schipluiden</v>
      </c>
      <c r="F1080" t="str">
        <f>EC_projects_original!E1080</f>
        <v>ECMiddenDelfland/ zonnedak Sporthal Post Kokego</v>
      </c>
      <c r="G1080" t="str">
        <f>EC_projects_original!G1080</f>
        <v>realized</v>
      </c>
      <c r="H1080">
        <f>EC_projects_original!H1080</f>
        <v>2023</v>
      </c>
      <c r="I1080" t="str">
        <f>EC_projects_original!I1080</f>
        <v>PV</v>
      </c>
      <c r="J1080" t="str">
        <f>EC_projects_original!J1080</f>
        <v>rooftop</v>
      </c>
      <c r="K1080" t="str">
        <f>EC_projects_original!K1080</f>
        <v>lokale coöperatie</v>
      </c>
      <c r="L1080" t="str">
        <f>EC_projects_original!L1080</f>
        <v>EnergieC Midden-Delfland</v>
      </c>
      <c r="M1080">
        <f>EC_projects_original!P1080</f>
        <v>344</v>
      </c>
      <c r="N1080">
        <f>EC_projects_original!R1080</f>
        <v>1</v>
      </c>
    </row>
    <row r="1081" spans="1:14" x14ac:dyDescent="0.25">
      <c r="A1081" t="str">
        <f>EC_projects_original!A1081</f>
        <v>Zuid-Holland</v>
      </c>
      <c r="B1081" t="str">
        <f>EC_projects_original!B1081</f>
        <v>Alblasserwaard</v>
      </c>
      <c r="C1081" t="str">
        <f>EC_projects_original!C1081</f>
        <v>Molenlanden</v>
      </c>
      <c r="D1081" t="str" cm="1">
        <f t="array" ref="D1081">_xlfn.IFNA(INDEX(municipalities!B:B, MATCH(EC_projects!C1081,municipalities!C:C,0),0),"unknown")</f>
        <v>GM1978</v>
      </c>
      <c r="E1081" t="str">
        <f>EC_projects_original!D1081</f>
        <v>Goudriaan</v>
      </c>
      <c r="F1081" t="str">
        <f>EC_projects_original!E1081</f>
        <v>ECMolenlanden/ postcoderoos ZON KONtakt Goudriaan (2 locaties)</v>
      </c>
      <c r="G1081" t="str">
        <f>EC_projects_original!G1081</f>
        <v>realized</v>
      </c>
      <c r="H1081">
        <f>EC_projects_original!H1081</f>
        <v>2021</v>
      </c>
      <c r="I1081" t="str">
        <f>EC_projects_original!I1081</f>
        <v>PV</v>
      </c>
      <c r="J1081" t="str">
        <f>EC_projects_original!J1081</f>
        <v>rooftop</v>
      </c>
      <c r="K1081" t="str">
        <f>EC_projects_original!K1081</f>
        <v>lokale coöperatie</v>
      </c>
      <c r="L1081" t="str">
        <f>EC_projects_original!L1081</f>
        <v>EC Molenlanden</v>
      </c>
      <c r="M1081">
        <f>EC_projects_original!P1081</f>
        <v>236.06</v>
      </c>
      <c r="N1081">
        <f>EC_projects_original!R1081</f>
        <v>1</v>
      </c>
    </row>
    <row r="1082" spans="1:14" x14ac:dyDescent="0.25">
      <c r="A1082" t="str">
        <f>EC_projects_original!A1082</f>
        <v>Zuid-Holland</v>
      </c>
      <c r="B1082" t="str">
        <f>EC_projects_original!B1082</f>
        <v>Alblasserwaard</v>
      </c>
      <c r="C1082" t="str">
        <f>EC_projects_original!C1082</f>
        <v>Molenlanden</v>
      </c>
      <c r="D1082" t="str" cm="1">
        <f t="array" ref="D1082">_xlfn.IFNA(INDEX(municipalities!B:B, MATCH(EC_projects!C1082,municipalities!C:C,0),0),"unknown")</f>
        <v>GM1978</v>
      </c>
      <c r="E1082" t="str">
        <f>EC_projects_original!D1082</f>
        <v>Bleksensgraaf</v>
      </c>
      <c r="F1082" t="str">
        <f>EC_projects_original!E1082</f>
        <v>Graafstroom/ zonnedak Albert van de Graaf (Heulenslag)</v>
      </c>
      <c r="G1082" t="str">
        <f>EC_projects_original!G1082</f>
        <v>realized</v>
      </c>
      <c r="H1082">
        <f>EC_projects_original!H1082</f>
        <v>2021</v>
      </c>
      <c r="I1082" t="str">
        <f>EC_projects_original!I1082</f>
        <v>PV</v>
      </c>
      <c r="J1082" t="str">
        <f>EC_projects_original!J1082</f>
        <v>rooftop</v>
      </c>
      <c r="K1082" t="str">
        <f>EC_projects_original!K1082</f>
        <v>lokale coöperatie</v>
      </c>
      <c r="L1082" t="str">
        <f>EC_projects_original!L1082</f>
        <v>Graafstroom</v>
      </c>
      <c r="M1082">
        <f>EC_projects_original!P1082</f>
        <v>0</v>
      </c>
      <c r="N1082">
        <f>EC_projects_original!R1082</f>
        <v>1</v>
      </c>
    </row>
    <row r="1083" spans="1:14" x14ac:dyDescent="0.25">
      <c r="A1083" t="str">
        <f>EC_projects_original!A1083</f>
        <v>Zuid-Holland</v>
      </c>
      <c r="B1083" t="str">
        <f>EC_projects_original!B1083</f>
        <v>Alblasserwaard</v>
      </c>
      <c r="C1083" t="str">
        <f>EC_projects_original!C1083</f>
        <v>Molenlanden</v>
      </c>
      <c r="D1083" t="str" cm="1">
        <f t="array" ref="D1083">_xlfn.IFNA(INDEX(municipalities!B:B, MATCH(EC_projects!C1083,municipalities!C:C,0),0),"unknown")</f>
        <v>GM1978</v>
      </c>
      <c r="E1083" t="str">
        <f>EC_projects_original!D1083</f>
        <v>Bleksensgraaf</v>
      </c>
      <c r="F1083" t="str">
        <f>EC_projects_original!E1083</f>
        <v>Graafstroom/ zonnedak Brandweer</v>
      </c>
      <c r="G1083" t="str">
        <f>EC_projects_original!G1083</f>
        <v>realized</v>
      </c>
      <c r="H1083">
        <f>EC_projects_original!H1083</f>
        <v>2019</v>
      </c>
      <c r="I1083" t="str">
        <f>EC_projects_original!I1083</f>
        <v>PV</v>
      </c>
      <c r="J1083" t="str">
        <f>EC_projects_original!J1083</f>
        <v>rooftop</v>
      </c>
      <c r="K1083" t="str">
        <f>EC_projects_original!K1083</f>
        <v>lokale coöperatie</v>
      </c>
      <c r="L1083" t="str">
        <f>EC_projects_original!L1083</f>
        <v>Graafstroom</v>
      </c>
      <c r="M1083">
        <f>EC_projects_original!P1083</f>
        <v>59.400000000000006</v>
      </c>
      <c r="N1083">
        <f>EC_projects_original!R1083</f>
        <v>1</v>
      </c>
    </row>
    <row r="1084" spans="1:14" x14ac:dyDescent="0.25">
      <c r="A1084" t="str">
        <f>EC_projects_original!A1084</f>
        <v>Zuid-Holland</v>
      </c>
      <c r="B1084" t="str">
        <f>EC_projects_original!B1084</f>
        <v>Alblasserwaard</v>
      </c>
      <c r="C1084" t="str">
        <f>EC_projects_original!C1084</f>
        <v>Molenlanden</v>
      </c>
      <c r="D1084" t="str" cm="1">
        <f t="array" ref="D1084">_xlfn.IFNA(INDEX(municipalities!B:B, MATCH(EC_projects!C1084,municipalities!C:C,0),0),"unknown")</f>
        <v>GM1978</v>
      </c>
      <c r="E1084" t="str">
        <f>EC_projects_original!D1084</f>
        <v>Nyenwaard</v>
      </c>
      <c r="F1084" t="str">
        <f>EC_projects_original!E1084</f>
        <v>Nyewaard/  sportcomplex Poortzicht te Nieuwpoort</v>
      </c>
      <c r="G1084" t="str">
        <f>EC_projects_original!G1084</f>
        <v>realized</v>
      </c>
      <c r="H1084">
        <f>EC_projects_original!H1084</f>
        <v>2017</v>
      </c>
      <c r="I1084" t="str">
        <f>EC_projects_original!I1084</f>
        <v>PV</v>
      </c>
      <c r="J1084" t="str">
        <f>EC_projects_original!J1084</f>
        <v>rooftop</v>
      </c>
      <c r="K1084" t="str">
        <f>EC_projects_original!K1084</f>
        <v>lokale coöperatie</v>
      </c>
      <c r="L1084" t="str">
        <f>EC_projects_original!L1084</f>
        <v>Nyenwaard</v>
      </c>
      <c r="M1084">
        <f>EC_projects_original!P1084</f>
        <v>87.36</v>
      </c>
      <c r="N1084">
        <f>EC_projects_original!R1084</f>
        <v>1</v>
      </c>
    </row>
    <row r="1085" spans="1:14" x14ac:dyDescent="0.25">
      <c r="A1085" t="str">
        <f>EC_projects_original!A1085</f>
        <v>Zuid-Holland</v>
      </c>
      <c r="B1085" t="str">
        <f>EC_projects_original!B1085</f>
        <v>Alblasserwaard</v>
      </c>
      <c r="C1085" t="str">
        <f>EC_projects_original!C1085</f>
        <v>Molenlanden</v>
      </c>
      <c r="D1085" t="str" cm="1">
        <f t="array" ref="D1085">_xlfn.IFNA(INDEX(municipalities!B:B, MATCH(EC_projects!C1085,municipalities!C:C,0),0),"unknown")</f>
        <v>GM1978</v>
      </c>
      <c r="E1085" t="str">
        <f>EC_projects_original!D1085</f>
        <v>Streefkerk</v>
      </c>
      <c r="F1085" t="str">
        <f>EC_projects_original!E1085</f>
        <v>Nyewaard/ zonnedak SCE1-Middenpolderweg (de Vries)</v>
      </c>
      <c r="G1085" t="str">
        <f>EC_projects_original!G1085</f>
        <v>realized</v>
      </c>
      <c r="H1085">
        <f>EC_projects_original!H1085</f>
        <v>2022</v>
      </c>
      <c r="I1085" t="str">
        <f>EC_projects_original!I1085</f>
        <v>PV</v>
      </c>
      <c r="J1085" t="str">
        <f>EC_projects_original!J1085</f>
        <v>rooftop</v>
      </c>
      <c r="K1085" t="str">
        <f>EC_projects_original!K1085</f>
        <v>lokale coöperatie</v>
      </c>
      <c r="L1085" t="str">
        <f>EC_projects_original!L1085</f>
        <v>Cooperatie Nyewaard</v>
      </c>
      <c r="M1085">
        <f>EC_projects_original!P1085</f>
        <v>31.08</v>
      </c>
      <c r="N1085">
        <f>EC_projects_original!R1085</f>
        <v>1</v>
      </c>
    </row>
    <row r="1086" spans="1:14" x14ac:dyDescent="0.25">
      <c r="A1086" t="str">
        <f>EC_projects_original!A1086</f>
        <v>Zuid-Holland</v>
      </c>
      <c r="B1086" t="str">
        <f>EC_projects_original!B1086</f>
        <v>Alblasserwaard</v>
      </c>
      <c r="C1086" t="str">
        <f>EC_projects_original!C1086</f>
        <v>Molenlanden</v>
      </c>
      <c r="D1086" t="str" cm="1">
        <f t="array" ref="D1086">_xlfn.IFNA(INDEX(municipalities!B:B, MATCH(EC_projects!C1086,municipalities!C:C,0),0),"unknown")</f>
        <v>GM1978</v>
      </c>
      <c r="E1086" t="str">
        <f>EC_projects_original!D1086</f>
        <v>Oud-Alblas</v>
      </c>
      <c r="F1086" t="str">
        <f>EC_projects_original!E1086</f>
        <v>Zon op de Beemd Coöperatie</v>
      </c>
      <c r="G1086" t="str">
        <f>EC_projects_original!G1086</f>
        <v>realized</v>
      </c>
      <c r="H1086">
        <f>EC_projects_original!H1086</f>
        <v>2018</v>
      </c>
      <c r="I1086" t="str">
        <f>EC_projects_original!I1086</f>
        <v>PV</v>
      </c>
      <c r="J1086" t="str">
        <f>EC_projects_original!J1086</f>
        <v>rooftop</v>
      </c>
      <c r="K1086" t="str">
        <f>EC_projects_original!K1086</f>
        <v>productiecoöperatie/ bewonersinitiatief</v>
      </c>
      <c r="L1086" t="str">
        <f>EC_projects_original!L1086</f>
        <v>Zon op de Beemd</v>
      </c>
      <c r="M1086">
        <f>EC_projects_original!P1086</f>
        <v>67.599999999999994</v>
      </c>
      <c r="N1086">
        <f>EC_projects_original!R1086</f>
        <v>1</v>
      </c>
    </row>
    <row r="1087" spans="1:14" x14ac:dyDescent="0.25">
      <c r="A1087" t="str">
        <f>EC_projects_original!A1087</f>
        <v>Zuid-Holland</v>
      </c>
      <c r="B1087" t="str">
        <f>EC_projects_original!B1087</f>
        <v>Alblasserwaard</v>
      </c>
      <c r="C1087" t="str">
        <f>EC_projects_original!C1087</f>
        <v>Molenlanden</v>
      </c>
      <c r="D1087" t="str" cm="1">
        <f t="array" ref="D1087">_xlfn.IFNA(INDEX(municipalities!B:B, MATCH(EC_projects!C1087,municipalities!C:C,0),0),"unknown")</f>
        <v>GM1978</v>
      </c>
      <c r="E1087">
        <f>EC_projects_original!D1087</f>
        <v>0</v>
      </c>
      <c r="F1087" t="str">
        <f>EC_projects_original!E1087</f>
        <v>ZonSamen/ zonnedaken woningcorporatie (meerdere locaties)</v>
      </c>
      <c r="G1087" t="str">
        <f>EC_projects_original!G1087</f>
        <v>realized</v>
      </c>
      <c r="H1087">
        <f>EC_projects_original!H1087</f>
        <v>2023</v>
      </c>
      <c r="I1087" t="str">
        <f>EC_projects_original!I1087</f>
        <v>PV</v>
      </c>
      <c r="J1087" t="str">
        <f>EC_projects_original!J1087</f>
        <v>rooftop</v>
      </c>
      <c r="K1087" t="str">
        <f>EC_projects_original!K1087</f>
        <v>woco-coöperatie</v>
      </c>
      <c r="L1087" t="str">
        <f>EC_projects_original!L1087</f>
        <v>ZonSamen</v>
      </c>
      <c r="M1087">
        <f>EC_projects_original!P1087</f>
        <v>294</v>
      </c>
      <c r="N1087">
        <f>EC_projects_original!R1087</f>
        <v>1</v>
      </c>
    </row>
    <row r="1088" spans="1:14" x14ac:dyDescent="0.25">
      <c r="A1088" t="str">
        <f>EC_projects_original!A1088</f>
        <v>Zuid-Holland</v>
      </c>
      <c r="B1088" t="str">
        <f>EC_projects_original!B1088</f>
        <v>Drechtsteden</v>
      </c>
      <c r="C1088" t="str">
        <f>EC_projects_original!C1088</f>
        <v>Molenlanden</v>
      </c>
      <c r="D1088" t="str" cm="1">
        <f t="array" ref="D1088">_xlfn.IFNA(INDEX(municipalities!B:B, MATCH(EC_projects!C1088,municipalities!C:C,0),0),"unknown")</f>
        <v>GM1978</v>
      </c>
      <c r="E1088" t="str">
        <f>EC_projects_original!D1088</f>
        <v>Schelluinen</v>
      </c>
      <c r="F1088" t="str">
        <f>EC_projects_original!E1088</f>
        <v>EnecoZonnehub/ zonnedak agrariër Schelluinen</v>
      </c>
      <c r="G1088" t="str">
        <f>EC_projects_original!G1088</f>
        <v>realized</v>
      </c>
      <c r="H1088">
        <f>EC_projects_original!H1088</f>
        <v>2018</v>
      </c>
      <c r="I1088" t="str">
        <f>EC_projects_original!I1088</f>
        <v>PV</v>
      </c>
      <c r="J1088" t="str">
        <f>EC_projects_original!J1088</f>
        <v>rooftop</v>
      </c>
      <c r="K1088" t="str">
        <f>EC_projects_original!K1088</f>
        <v>productiecoöperatie/ ontwikkelaar</v>
      </c>
      <c r="L1088" t="str">
        <f>EC_projects_original!L1088</f>
        <v>projectcoöperaties divers</v>
      </c>
      <c r="M1088">
        <f>EC_projects_original!P1088</f>
        <v>60.32</v>
      </c>
      <c r="N1088">
        <f>EC_projects_original!R1088</f>
        <v>1</v>
      </c>
    </row>
    <row r="1089" spans="1:14" x14ac:dyDescent="0.25">
      <c r="A1089" t="str">
        <f>EC_projects_original!A1089</f>
        <v>Zuid-Holland</v>
      </c>
      <c r="B1089" t="str">
        <f>EC_projects_original!B1089</f>
        <v>Holland Rijnland</v>
      </c>
      <c r="C1089" t="str">
        <f>EC_projects_original!C1089</f>
        <v>Nieuwkoop</v>
      </c>
      <c r="D1089" t="str" cm="1">
        <f t="array" ref="D1089">_xlfn.IFNA(INDEX(municipalities!B:B, MATCH(EC_projects!C1089,municipalities!C:C,0),0),"unknown")</f>
        <v>GM0569</v>
      </c>
      <c r="E1089" t="str">
        <f>EC_projects_original!D1089</f>
        <v>Woerdense Verlaat</v>
      </c>
      <c r="F1089" t="str">
        <f>EC_projects_original!E1089</f>
        <v xml:space="preserve">DuurzaamNieuwkoop/ zonnedak Amstelkade </v>
      </c>
      <c r="G1089" t="str">
        <f>EC_projects_original!G1089</f>
        <v>realized</v>
      </c>
      <c r="H1089">
        <f>EC_projects_original!H1089</f>
        <v>2019</v>
      </c>
      <c r="I1089" t="str">
        <f>EC_projects_original!I1089</f>
        <v>PV</v>
      </c>
      <c r="J1089" t="str">
        <f>EC_projects_original!J1089</f>
        <v>rooftop</v>
      </c>
      <c r="K1089" t="str">
        <f>EC_projects_original!K1089</f>
        <v>lokale coöperatie</v>
      </c>
      <c r="L1089" t="str">
        <f>EC_projects_original!L1089</f>
        <v>Duurzaam Nieuwkoop</v>
      </c>
      <c r="M1089">
        <f>EC_projects_original!P1089</f>
        <v>42</v>
      </c>
      <c r="N1089">
        <f>EC_projects_original!R1089</f>
        <v>1</v>
      </c>
    </row>
    <row r="1090" spans="1:14" x14ac:dyDescent="0.25">
      <c r="A1090" t="str">
        <f>EC_projects_original!A1090</f>
        <v>Zuid-Holland</v>
      </c>
      <c r="B1090" t="str">
        <f>EC_projects_original!B1090</f>
        <v>Holland Rijnland</v>
      </c>
      <c r="C1090" t="str">
        <f>EC_projects_original!C1090</f>
        <v>Nieuwkoop</v>
      </c>
      <c r="D1090" t="str" cm="1">
        <f t="array" ref="D1090">_xlfn.IFNA(INDEX(municipalities!B:B, MATCH(EC_projects!C1090,municipalities!C:C,0),0),"unknown")</f>
        <v>GM0569</v>
      </c>
      <c r="E1090" t="str">
        <f>EC_projects_original!D1090</f>
        <v>Woerdense Verlaat</v>
      </c>
      <c r="F1090" t="str">
        <f>EC_projects_original!E1090</f>
        <v>DuurzaamNieuwkoop/ zonnedak Amstelkade 1</v>
      </c>
      <c r="G1090" t="str">
        <f>EC_projects_original!G1090</f>
        <v>realized</v>
      </c>
      <c r="H1090">
        <f>EC_projects_original!H1090</f>
        <v>2021</v>
      </c>
      <c r="I1090" t="str">
        <f>EC_projects_original!I1090</f>
        <v>PV</v>
      </c>
      <c r="J1090" t="str">
        <f>EC_projects_original!J1090</f>
        <v>rooftop</v>
      </c>
      <c r="K1090" t="str">
        <f>EC_projects_original!K1090</f>
        <v>lokale coöperatie</v>
      </c>
      <c r="L1090" t="str">
        <f>EC_projects_original!L1090</f>
        <v>Duurzaam Nieuwkoop</v>
      </c>
      <c r="M1090">
        <f>EC_projects_original!P1090</f>
        <v>73.7</v>
      </c>
      <c r="N1090">
        <f>EC_projects_original!R1090</f>
        <v>1</v>
      </c>
    </row>
    <row r="1091" spans="1:14" x14ac:dyDescent="0.25">
      <c r="A1091" t="str">
        <f>EC_projects_original!A1091</f>
        <v>Zuid-Holland</v>
      </c>
      <c r="B1091" t="str">
        <f>EC_projects_original!B1091</f>
        <v>Holland Rijnland</v>
      </c>
      <c r="C1091" t="str">
        <f>EC_projects_original!C1091</f>
        <v>Nieuwkoop</v>
      </c>
      <c r="D1091" t="str" cm="1">
        <f t="array" ref="D1091">_xlfn.IFNA(INDEX(municipalities!B:B, MATCH(EC_projects!C1091,municipalities!C:C,0),0),"unknown")</f>
        <v>GM0569</v>
      </c>
      <c r="E1091" t="str">
        <f>EC_projects_original!D1091</f>
        <v>Woerdense Verlaat</v>
      </c>
      <c r="F1091" t="str">
        <f>EC_projects_original!E1091</f>
        <v>DuurzaamNieuwkoop/ zonnedak Amstelkade 7h</v>
      </c>
      <c r="G1091" t="str">
        <f>EC_projects_original!G1091</f>
        <v>realized</v>
      </c>
      <c r="H1091">
        <f>EC_projects_original!H1091</f>
        <v>2018</v>
      </c>
      <c r="I1091" t="str">
        <f>EC_projects_original!I1091</f>
        <v>PV</v>
      </c>
      <c r="J1091" t="str">
        <f>EC_projects_original!J1091</f>
        <v>rooftop</v>
      </c>
      <c r="K1091" t="str">
        <f>EC_projects_original!K1091</f>
        <v>lokale coöperatie</v>
      </c>
      <c r="L1091" t="str">
        <f>EC_projects_original!L1091</f>
        <v>Duurzaam Nieuwkoop</v>
      </c>
      <c r="M1091">
        <f>EC_projects_original!P1091</f>
        <v>55.199999999999996</v>
      </c>
      <c r="N1091">
        <f>EC_projects_original!R1091</f>
        <v>1</v>
      </c>
    </row>
    <row r="1092" spans="1:14" x14ac:dyDescent="0.25">
      <c r="A1092" t="str">
        <f>EC_projects_original!A1092</f>
        <v>Zuid-Holland</v>
      </c>
      <c r="B1092" t="str">
        <f>EC_projects_original!B1092</f>
        <v>Holland Rijnland</v>
      </c>
      <c r="C1092" t="str">
        <f>EC_projects_original!C1092</f>
        <v>Nieuwkoop</v>
      </c>
      <c r="D1092" t="str" cm="1">
        <f t="array" ref="D1092">_xlfn.IFNA(INDEX(municipalities!B:B, MATCH(EC_projects!C1092,municipalities!C:C,0),0),"unknown")</f>
        <v>GM0569</v>
      </c>
      <c r="E1092" t="str">
        <f>EC_projects_original!D1092</f>
        <v>Woerdense Verlaat</v>
      </c>
      <c r="F1092" t="str">
        <f>EC_projects_original!E1092</f>
        <v xml:space="preserve">DuurzaamNieuwkoop/ zonnedak Constructieweg </v>
      </c>
      <c r="G1092" t="str">
        <f>EC_projects_original!G1092</f>
        <v>realized</v>
      </c>
      <c r="H1092">
        <f>EC_projects_original!H1092</f>
        <v>2019</v>
      </c>
      <c r="I1092" t="str">
        <f>EC_projects_original!I1092</f>
        <v>PV</v>
      </c>
      <c r="J1092" t="str">
        <f>EC_projects_original!J1092</f>
        <v>rooftop</v>
      </c>
      <c r="K1092" t="str">
        <f>EC_projects_original!K1092</f>
        <v>lokale coöperatie</v>
      </c>
      <c r="L1092" t="str">
        <f>EC_projects_original!L1092</f>
        <v>Duurzaam Nieuwkoop</v>
      </c>
      <c r="M1092">
        <f>EC_projects_original!P1092</f>
        <v>139.15</v>
      </c>
      <c r="N1092">
        <f>EC_projects_original!R1092</f>
        <v>1</v>
      </c>
    </row>
    <row r="1093" spans="1:14" x14ac:dyDescent="0.25">
      <c r="A1093" t="str">
        <f>EC_projects_original!A1093</f>
        <v>Zuid-Holland</v>
      </c>
      <c r="B1093" t="str">
        <f>EC_projects_original!B1093</f>
        <v>Holland Rijnland</v>
      </c>
      <c r="C1093" t="str">
        <f>EC_projects_original!C1093</f>
        <v>Nieuwkoop</v>
      </c>
      <c r="D1093" t="str" cm="1">
        <f t="array" ref="D1093">_xlfn.IFNA(INDEX(municipalities!B:B, MATCH(EC_projects!C1093,municipalities!C:C,0),0),"unknown")</f>
        <v>GM0569</v>
      </c>
      <c r="E1093">
        <f>EC_projects_original!D1093</f>
        <v>0</v>
      </c>
      <c r="F1093" t="str">
        <f>EC_projects_original!E1093</f>
        <v>GebiedscooperatieNieuwkoop/ zonnedak  2 Transportweg</v>
      </c>
      <c r="G1093" t="str">
        <f>EC_projects_original!G1093</f>
        <v>realized</v>
      </c>
      <c r="H1093">
        <f>EC_projects_original!H1093</f>
        <v>2019</v>
      </c>
      <c r="I1093" t="str">
        <f>EC_projects_original!I1093</f>
        <v>PV</v>
      </c>
      <c r="J1093" t="str">
        <f>EC_projects_original!J1093</f>
        <v>rooftop</v>
      </c>
      <c r="K1093" t="str">
        <f>EC_projects_original!K1093</f>
        <v>lokale coöperatie</v>
      </c>
      <c r="L1093" t="str">
        <f>EC_projects_original!L1093</f>
        <v>Gebiedscoöperatie Nieuwkoop</v>
      </c>
      <c r="M1093">
        <f>EC_projects_original!P1093</f>
        <v>234.5</v>
      </c>
      <c r="N1093">
        <f>EC_projects_original!R1093</f>
        <v>1</v>
      </c>
    </row>
    <row r="1094" spans="1:14" x14ac:dyDescent="0.25">
      <c r="A1094" t="str">
        <f>EC_projects_original!A1094</f>
        <v>Zuid-Holland</v>
      </c>
      <c r="B1094" t="str">
        <f>EC_projects_original!B1094</f>
        <v>Holland Rijnland</v>
      </c>
      <c r="C1094" t="str">
        <f>EC_projects_original!C1094</f>
        <v>Nieuwkoop</v>
      </c>
      <c r="D1094" t="str" cm="1">
        <f t="array" ref="D1094">_xlfn.IFNA(INDEX(municipalities!B:B, MATCH(EC_projects!C1094,municipalities!C:C,0),0),"unknown")</f>
        <v>GM0569</v>
      </c>
      <c r="E1094" t="str">
        <f>EC_projects_original!D1094</f>
        <v>Ter Aar</v>
      </c>
      <c r="F1094" t="str">
        <f>EC_projects_original!E1094</f>
        <v>GebiedscooperatieNieuwkoop/ zonnedak  4 Bedrijfsweg Ter Aar</v>
      </c>
      <c r="G1094" t="str">
        <f>EC_projects_original!G1094</f>
        <v>realized</v>
      </c>
      <c r="H1094">
        <f>EC_projects_original!H1094</f>
        <v>2020</v>
      </c>
      <c r="I1094" t="str">
        <f>EC_projects_original!I1094</f>
        <v>PV</v>
      </c>
      <c r="J1094" t="str">
        <f>EC_projects_original!J1094</f>
        <v>rooftop</v>
      </c>
      <c r="K1094" t="str">
        <f>EC_projects_original!K1094</f>
        <v>lokale coöperatie</v>
      </c>
      <c r="L1094" t="str">
        <f>EC_projects_original!L1094</f>
        <v>Gebiedscoöperatie Nieuwkoop</v>
      </c>
      <c r="M1094">
        <f>EC_projects_original!P1094</f>
        <v>131.99</v>
      </c>
      <c r="N1094">
        <f>EC_projects_original!R1094</f>
        <v>1</v>
      </c>
    </row>
    <row r="1095" spans="1:14" x14ac:dyDescent="0.25">
      <c r="A1095" t="str">
        <f>EC_projects_original!A1095</f>
        <v>Zuid-Holland</v>
      </c>
      <c r="B1095" t="str">
        <f>EC_projects_original!B1095</f>
        <v>Holland Rijnland</v>
      </c>
      <c r="C1095" t="str">
        <f>EC_projects_original!C1095</f>
        <v>Nieuwkoop</v>
      </c>
      <c r="D1095" t="str" cm="1">
        <f t="array" ref="D1095">_xlfn.IFNA(INDEX(municipalities!B:B, MATCH(EC_projects!C1095,municipalities!C:C,0),0),"unknown")</f>
        <v>GM0569</v>
      </c>
      <c r="E1095">
        <f>EC_projects_original!D1095</f>
        <v>0</v>
      </c>
      <c r="F1095" t="str">
        <f>EC_projects_original!E1095</f>
        <v>GebiedscooperatieNieuwkoop/ zonnedak 1 Noordenseweg</v>
      </c>
      <c r="G1095" t="str">
        <f>EC_projects_original!G1095</f>
        <v>realized</v>
      </c>
      <c r="H1095">
        <f>EC_projects_original!H1095</f>
        <v>2019</v>
      </c>
      <c r="I1095" t="str">
        <f>EC_projects_original!I1095</f>
        <v>PV</v>
      </c>
      <c r="J1095" t="str">
        <f>EC_projects_original!J1095</f>
        <v>rooftop</v>
      </c>
      <c r="K1095" t="str">
        <f>EC_projects_original!K1095</f>
        <v>lokale coöperatie</v>
      </c>
      <c r="L1095" t="str">
        <f>EC_projects_original!L1095</f>
        <v>Gebiedscoöperatie Nieuwkoop</v>
      </c>
      <c r="M1095">
        <f>EC_projects_original!P1095</f>
        <v>68.75</v>
      </c>
      <c r="N1095">
        <f>EC_projects_original!R1095</f>
        <v>1</v>
      </c>
    </row>
    <row r="1096" spans="1:14" x14ac:dyDescent="0.25">
      <c r="A1096" t="str">
        <f>EC_projects_original!A1096</f>
        <v>Zuid-Holland</v>
      </c>
      <c r="B1096" t="str">
        <f>EC_projects_original!B1096</f>
        <v>Holland Rijnland</v>
      </c>
      <c r="C1096" t="str">
        <f>EC_projects_original!C1096</f>
        <v>Nieuwkoop</v>
      </c>
      <c r="D1096" t="str" cm="1">
        <f t="array" ref="D1096">_xlfn.IFNA(INDEX(municipalities!B:B, MATCH(EC_projects!C1096,municipalities!C:C,0),0),"unknown")</f>
        <v>GM0569</v>
      </c>
      <c r="E1096" t="str">
        <f>EC_projects_original!D1096</f>
        <v>Ter Aar</v>
      </c>
      <c r="F1096" t="str">
        <f>EC_projects_original!E1096</f>
        <v>GebiedscooperatieNieuwkoop/ zonnedak 3 Harsweg 17 Ter Aar</v>
      </c>
      <c r="G1096" t="str">
        <f>EC_projects_original!G1096</f>
        <v>realized</v>
      </c>
      <c r="H1096">
        <f>EC_projects_original!H1096</f>
        <v>2020</v>
      </c>
      <c r="I1096" t="str">
        <f>EC_projects_original!I1096</f>
        <v>PV</v>
      </c>
      <c r="J1096" t="str">
        <f>EC_projects_original!J1096</f>
        <v>rooftop</v>
      </c>
      <c r="K1096" t="str">
        <f>EC_projects_original!K1096</f>
        <v>lokale coöperatie</v>
      </c>
      <c r="L1096" t="str">
        <f>EC_projects_original!L1096</f>
        <v>Gebiedscoöperatie Nieuwkoop</v>
      </c>
      <c r="M1096">
        <f>EC_projects_original!P1096</f>
        <v>62.31</v>
      </c>
      <c r="N1096">
        <f>EC_projects_original!R1096</f>
        <v>1</v>
      </c>
    </row>
    <row r="1097" spans="1:14" x14ac:dyDescent="0.25">
      <c r="A1097" t="str">
        <f>EC_projects_original!A1097</f>
        <v>Zuid-Holland</v>
      </c>
      <c r="B1097" t="str">
        <f>EC_projects_original!B1097</f>
        <v>Holland Rijnland</v>
      </c>
      <c r="C1097" t="str">
        <f>EC_projects_original!C1097</f>
        <v>Nieuwkoop</v>
      </c>
      <c r="D1097" t="str" cm="1">
        <f t="array" ref="D1097">_xlfn.IFNA(INDEX(municipalities!B:B, MATCH(EC_projects!C1097,municipalities!C:C,0),0),"unknown")</f>
        <v>GM0569</v>
      </c>
      <c r="E1097" t="str">
        <f>EC_projects_original!D1097</f>
        <v>Nieuwveen</v>
      </c>
      <c r="F1097" t="str">
        <f>EC_projects_original!E1097</f>
        <v>GebiedscooperatieNieuwkoop/ zonnedak 5 Anne Hendrik  Kooistrastraat 19 Nieuwveen</v>
      </c>
      <c r="G1097" t="str">
        <f>EC_projects_original!G1097</f>
        <v>realized</v>
      </c>
      <c r="H1097">
        <f>EC_projects_original!H1097</f>
        <v>2020</v>
      </c>
      <c r="I1097" t="str">
        <f>EC_projects_original!I1097</f>
        <v>PV</v>
      </c>
      <c r="J1097" t="str">
        <f>EC_projects_original!J1097</f>
        <v>rooftop</v>
      </c>
      <c r="K1097" t="str">
        <f>EC_projects_original!K1097</f>
        <v>lokale coöperatie</v>
      </c>
      <c r="L1097" t="str">
        <f>EC_projects_original!L1097</f>
        <v>Gebiedscoöperatie Nieuwkoop</v>
      </c>
      <c r="M1097">
        <f>EC_projects_original!P1097</f>
        <v>134.64000000000001</v>
      </c>
      <c r="N1097">
        <f>EC_projects_original!R1097</f>
        <v>1</v>
      </c>
    </row>
    <row r="1098" spans="1:14" x14ac:dyDescent="0.25">
      <c r="A1098" t="str">
        <f>EC_projects_original!A1098</f>
        <v>Zuid-Holland</v>
      </c>
      <c r="B1098" t="str">
        <f>EC_projects_original!B1098</f>
        <v>Holland Rijnland</v>
      </c>
      <c r="C1098" t="str">
        <f>EC_projects_original!C1098</f>
        <v>Nieuwkoop</v>
      </c>
      <c r="D1098" t="str" cm="1">
        <f t="array" ref="D1098">_xlfn.IFNA(INDEX(municipalities!B:B, MATCH(EC_projects!C1098,municipalities!C:C,0),0),"unknown")</f>
        <v>GM0569</v>
      </c>
      <c r="E1098">
        <f>EC_projects_original!D1098</f>
        <v>0</v>
      </c>
      <c r="F1098" t="str">
        <f>EC_projects_original!E1098</f>
        <v>GebiedscooperatieNieuwkoop/ zonnedak 6 Transportweg 24 Van der Laan</v>
      </c>
      <c r="G1098" t="str">
        <f>EC_projects_original!G1098</f>
        <v>realized</v>
      </c>
      <c r="H1098">
        <f>EC_projects_original!H1098</f>
        <v>2021</v>
      </c>
      <c r="I1098" t="str">
        <f>EC_projects_original!I1098</f>
        <v>PV</v>
      </c>
      <c r="J1098" t="str">
        <f>EC_projects_original!J1098</f>
        <v>rooftop</v>
      </c>
      <c r="K1098" t="str">
        <f>EC_projects_original!K1098</f>
        <v>lokale coöperatie</v>
      </c>
      <c r="L1098" t="str">
        <f>EC_projects_original!L1098</f>
        <v>Gebiedscoöperatie Nieuwkoop</v>
      </c>
      <c r="M1098">
        <f>EC_projects_original!P1098</f>
        <v>172.5</v>
      </c>
      <c r="N1098">
        <f>EC_projects_original!R1098</f>
        <v>1</v>
      </c>
    </row>
    <row r="1099" spans="1:14" x14ac:dyDescent="0.25">
      <c r="A1099" t="str">
        <f>EC_projects_original!A1099</f>
        <v>Zuid-Holland</v>
      </c>
      <c r="B1099" t="str">
        <f>EC_projects_original!B1099</f>
        <v>Holland Rijnland</v>
      </c>
      <c r="C1099" t="str">
        <f>EC_projects_original!C1099</f>
        <v>Nieuwkoop</v>
      </c>
      <c r="D1099" t="str" cm="1">
        <f t="array" ref="D1099">_xlfn.IFNA(INDEX(municipalities!B:B, MATCH(EC_projects!C1099,municipalities!C:C,0),0),"unknown")</f>
        <v>GM0569</v>
      </c>
      <c r="E1099">
        <f>EC_projects_original!D1099</f>
        <v>0</v>
      </c>
      <c r="F1099" t="str">
        <f>EC_projects_original!E1099</f>
        <v>GebiedscooperatieNieuwkoop/ zonnedak 7 Comforta Nijverheidsweg 5</v>
      </c>
      <c r="G1099" t="str">
        <f>EC_projects_original!G1099</f>
        <v>realized</v>
      </c>
      <c r="H1099">
        <f>EC_projects_original!H1099</f>
        <v>2022</v>
      </c>
      <c r="I1099" t="str">
        <f>EC_projects_original!I1099</f>
        <v>PV</v>
      </c>
      <c r="J1099" t="str">
        <f>EC_projects_original!J1099</f>
        <v>rooftop</v>
      </c>
      <c r="K1099" t="str">
        <f>EC_projects_original!K1099</f>
        <v>lokale coöperatie</v>
      </c>
      <c r="L1099" t="str">
        <f>EC_projects_original!L1099</f>
        <v>Gebiedscoöperatie Nieuwkoop</v>
      </c>
      <c r="M1099">
        <f>EC_projects_original!P1099</f>
        <v>217.5</v>
      </c>
      <c r="N1099">
        <f>EC_projects_original!R1099</f>
        <v>1</v>
      </c>
    </row>
    <row r="1100" spans="1:14" x14ac:dyDescent="0.25">
      <c r="A1100" t="str">
        <f>EC_projects_original!A1100</f>
        <v>Zuid-Holland</v>
      </c>
      <c r="B1100" t="str">
        <f>EC_projects_original!B1100</f>
        <v>Holland Rijnland</v>
      </c>
      <c r="C1100" t="str">
        <f>EC_projects_original!C1100</f>
        <v>Nieuwkoop</v>
      </c>
      <c r="D1100" t="str" cm="1">
        <f t="array" ref="D1100">_xlfn.IFNA(INDEX(municipalities!B:B, MATCH(EC_projects!C1100,municipalities!C:C,0),0),"unknown")</f>
        <v>GM0569</v>
      </c>
      <c r="E1100">
        <f>EC_projects_original!D1100</f>
        <v>0</v>
      </c>
      <c r="F1100" t="str">
        <f>EC_projects_original!E1100</f>
        <v>GebiedscooperatieNieuwkoop/ zonnedak 8 Trenomat Transportweg 46</v>
      </c>
      <c r="G1100" t="str">
        <f>EC_projects_original!G1100</f>
        <v>realized</v>
      </c>
      <c r="H1100">
        <f>EC_projects_original!H1100</f>
        <v>2022</v>
      </c>
      <c r="I1100" t="str">
        <f>EC_projects_original!I1100</f>
        <v>PV</v>
      </c>
      <c r="J1100" t="str">
        <f>EC_projects_original!J1100</f>
        <v>rooftop</v>
      </c>
      <c r="K1100" t="str">
        <f>EC_projects_original!K1100</f>
        <v>lokale coöperatie</v>
      </c>
      <c r="L1100" t="str">
        <f>EC_projects_original!L1100</f>
        <v>Gebiedscoöperatie Nieuwkoop</v>
      </c>
      <c r="M1100">
        <f>EC_projects_original!P1100</f>
        <v>168.75</v>
      </c>
      <c r="N1100">
        <f>EC_projects_original!R1100</f>
        <v>1</v>
      </c>
    </row>
    <row r="1101" spans="1:14" x14ac:dyDescent="0.25">
      <c r="A1101" t="str">
        <f>EC_projects_original!A1101</f>
        <v>Zuid-Holland</v>
      </c>
      <c r="B1101" t="str">
        <f>EC_projects_original!B1101</f>
        <v>Holland Rijnland</v>
      </c>
      <c r="C1101" t="str">
        <f>EC_projects_original!C1101</f>
        <v>Nieuwkoop</v>
      </c>
      <c r="D1101" t="str" cm="1">
        <f t="array" ref="D1101">_xlfn.IFNA(INDEX(municipalities!B:B, MATCH(EC_projects!C1101,municipalities!C:C,0),0),"unknown")</f>
        <v>GM0569</v>
      </c>
      <c r="E1101">
        <f>EC_projects_original!D1101</f>
        <v>0</v>
      </c>
      <c r="F1101" t="str">
        <f>EC_projects_original!E1101</f>
        <v>GebiedscooperatieNieuwkoop/ zonnedak Goudsmid 12</v>
      </c>
      <c r="G1101" t="str">
        <f>EC_projects_original!G1101</f>
        <v>realized</v>
      </c>
      <c r="H1101">
        <f>EC_projects_original!H1101</f>
        <v>2023</v>
      </c>
      <c r="I1101" t="str">
        <f>EC_projects_original!I1101</f>
        <v>PV</v>
      </c>
      <c r="J1101" t="str">
        <f>EC_projects_original!J1101</f>
        <v>rooftop</v>
      </c>
      <c r="K1101" t="str">
        <f>EC_projects_original!K1101</f>
        <v>lokale coöperatie</v>
      </c>
      <c r="L1101" t="str">
        <f>EC_projects_original!L1101</f>
        <v>Gebiedscoöperatie Nieuwkoop</v>
      </c>
      <c r="M1101">
        <f>EC_projects_original!P1101</f>
        <v>82</v>
      </c>
      <c r="N1101">
        <f>EC_projects_original!R1101</f>
        <v>1</v>
      </c>
    </row>
    <row r="1102" spans="1:14" x14ac:dyDescent="0.25">
      <c r="A1102" t="str">
        <f>EC_projects_original!A1102</f>
        <v>Zuid-Holland</v>
      </c>
      <c r="B1102" t="str">
        <f>EC_projects_original!B1102</f>
        <v>Holland Rijnland</v>
      </c>
      <c r="C1102" t="str">
        <f>EC_projects_original!C1102</f>
        <v>Nieuwkoop</v>
      </c>
      <c r="D1102" t="str" cm="1">
        <f t="array" ref="D1102">_xlfn.IFNA(INDEX(municipalities!B:B, MATCH(EC_projects!C1102,municipalities!C:C,0),0),"unknown")</f>
        <v>GM0569</v>
      </c>
      <c r="E1102">
        <f>EC_projects_original!D1102</f>
        <v>0</v>
      </c>
      <c r="F1102" t="str">
        <f>EC_projects_original!E1102</f>
        <v>GebiedscooperatieNieuwkoop/ zonnedak Smidskade 15</v>
      </c>
      <c r="G1102" t="str">
        <f>EC_projects_original!G1102</f>
        <v>realized</v>
      </c>
      <c r="H1102">
        <f>EC_projects_original!H1102</f>
        <v>2023</v>
      </c>
      <c r="I1102" t="str">
        <f>EC_projects_original!I1102</f>
        <v>PV</v>
      </c>
      <c r="J1102" t="str">
        <f>EC_projects_original!J1102</f>
        <v>rooftop</v>
      </c>
      <c r="K1102" t="str">
        <f>EC_projects_original!K1102</f>
        <v>lokale coöperatie</v>
      </c>
      <c r="L1102" t="str">
        <f>EC_projects_original!L1102</f>
        <v>Gebiedscoöperatie Nieuwkoop</v>
      </c>
      <c r="M1102">
        <f>EC_projects_original!P1102</f>
        <v>61.499999999999993</v>
      </c>
      <c r="N1102">
        <f>EC_projects_original!R1102</f>
        <v>1</v>
      </c>
    </row>
    <row r="1103" spans="1:14" x14ac:dyDescent="0.25">
      <c r="A1103" t="str">
        <f>EC_projects_original!A1103</f>
        <v>Zuid-Holland</v>
      </c>
      <c r="B1103" t="str">
        <f>EC_projects_original!B1103</f>
        <v>Holland Rijnland</v>
      </c>
      <c r="C1103" t="str">
        <f>EC_projects_original!C1103</f>
        <v>Nieuwkoop</v>
      </c>
      <c r="D1103" t="str" cm="1">
        <f t="array" ref="D1103">_xlfn.IFNA(INDEX(municipalities!B:B, MATCH(EC_projects!C1103,municipalities!C:C,0),0),"unknown")</f>
        <v>GM0569</v>
      </c>
      <c r="E1103" t="str">
        <f>EC_projects_original!D1103</f>
        <v>Woerdense Verlaat</v>
      </c>
      <c r="F1103" t="str">
        <f>EC_projects_original!E1103</f>
        <v>Zon op de Woerdense Verlaat/ zonnedak Noorderlicht I</v>
      </c>
      <c r="G1103" t="str">
        <f>EC_projects_original!G1103</f>
        <v>realized</v>
      </c>
      <c r="H1103">
        <f>EC_projects_original!H1103</f>
        <v>2018</v>
      </c>
      <c r="I1103" t="str">
        <f>EC_projects_original!I1103</f>
        <v>PV</v>
      </c>
      <c r="J1103" t="str">
        <f>EC_projects_original!J1103</f>
        <v>rooftop</v>
      </c>
      <c r="K1103" t="str">
        <f>EC_projects_original!K1103</f>
        <v>productiecoöperatie/ bewonersinitiatief</v>
      </c>
      <c r="L1103" t="str">
        <f>EC_projects_original!L1103</f>
        <v>Zon op de Woerdense Verlaat</v>
      </c>
      <c r="M1103">
        <f>EC_projects_original!P1103</f>
        <v>75</v>
      </c>
      <c r="N1103">
        <f>EC_projects_original!R1103</f>
        <v>1</v>
      </c>
    </row>
    <row r="1104" spans="1:14" x14ac:dyDescent="0.25">
      <c r="A1104" t="str">
        <f>EC_projects_original!A1104</f>
        <v>Zuid-Holland</v>
      </c>
      <c r="B1104" t="str">
        <f>EC_projects_original!B1104</f>
        <v>Holland Rijnland</v>
      </c>
      <c r="C1104" t="str">
        <f>EC_projects_original!C1104</f>
        <v>Noordwijk</v>
      </c>
      <c r="D1104" t="str" cm="1">
        <f t="array" ref="D1104">_xlfn.IFNA(INDEX(municipalities!B:B, MATCH(EC_projects!C1104,municipalities!C:C,0),0),"unknown")</f>
        <v>GM0575</v>
      </c>
      <c r="E1104">
        <f>EC_projects_original!D1104</f>
        <v>0</v>
      </c>
      <c r="F1104" t="str">
        <f>EC_projects_original!E1104</f>
        <v>Zon op Nortgo zonnedak op Northgo College</v>
      </c>
      <c r="G1104" t="str">
        <f>EC_projects_original!G1104</f>
        <v>realized</v>
      </c>
      <c r="H1104">
        <f>EC_projects_original!H1104</f>
        <v>2019</v>
      </c>
      <c r="I1104" t="str">
        <f>EC_projects_original!I1104</f>
        <v>PV</v>
      </c>
      <c r="J1104" t="str">
        <f>EC_projects_original!J1104</f>
        <v>rooftop</v>
      </c>
      <c r="K1104" t="str">
        <f>EC_projects_original!K1104</f>
        <v>productiecoöperatie/ bewonersinitiatief</v>
      </c>
      <c r="L1104" t="str">
        <f>EC_projects_original!L1104</f>
        <v xml:space="preserve">Zon op Nortgo </v>
      </c>
      <c r="M1104">
        <f>EC_projects_original!P1104</f>
        <v>134.505</v>
      </c>
      <c r="N1104">
        <f>EC_projects_original!R1104</f>
        <v>1</v>
      </c>
    </row>
    <row r="1105" spans="1:14" x14ac:dyDescent="0.25">
      <c r="A1105" t="str">
        <f>EC_projects_original!A1105</f>
        <v>Zuid-Holland</v>
      </c>
      <c r="B1105" t="str">
        <f>EC_projects_original!B1105</f>
        <v>Drechtsteden</v>
      </c>
      <c r="C1105" t="str">
        <f>EC_projects_original!C1105</f>
        <v>Papendrecht</v>
      </c>
      <c r="D1105" t="str" cm="1">
        <f t="array" ref="D1105">_xlfn.IFNA(INDEX(municipalities!B:B, MATCH(EC_projects!C1105,municipalities!C:C,0),0),"unknown")</f>
        <v>GM0590</v>
      </c>
      <c r="E1105">
        <f>EC_projects_original!D1105</f>
        <v>0</v>
      </c>
      <c r="F1105" t="str">
        <f>EC_projects_original!E1105</f>
        <v>DrechtseEnergie/  sportcentrum Papendrecht</v>
      </c>
      <c r="G1105" t="str">
        <f>EC_projects_original!G1105</f>
        <v>realized</v>
      </c>
      <c r="H1105">
        <f>EC_projects_original!H1105</f>
        <v>2019</v>
      </c>
      <c r="I1105" t="str">
        <f>EC_projects_original!I1105</f>
        <v>PV</v>
      </c>
      <c r="J1105" t="str">
        <f>EC_projects_original!J1105</f>
        <v>rooftop</v>
      </c>
      <c r="K1105" t="str">
        <f>EC_projects_original!K1105</f>
        <v>lokale coöperatie</v>
      </c>
      <c r="L1105" t="str">
        <f>EC_projects_original!L1105</f>
        <v>Drechtse Stromen/ Drechtse Energie</v>
      </c>
      <c r="M1105">
        <f>EC_projects_original!P1105</f>
        <v>156.24</v>
      </c>
      <c r="N1105">
        <f>EC_projects_original!R1105</f>
        <v>1</v>
      </c>
    </row>
    <row r="1106" spans="1:14" x14ac:dyDescent="0.25">
      <c r="A1106" t="str">
        <f>EC_projects_original!A1106</f>
        <v>Zuid-Holland</v>
      </c>
      <c r="B1106" t="str">
        <f>EC_projects_original!B1106</f>
        <v>Regio Rotterdam-Den Haag</v>
      </c>
      <c r="C1106" t="str">
        <f>EC_projects_original!C1106</f>
        <v>Pijnacker-Nootdorp</v>
      </c>
      <c r="D1106" t="str" cm="1">
        <f t="array" ref="D1106">_xlfn.IFNA(INDEX(municipalities!B:B, MATCH(EC_projects!C1106,municipalities!C:C,0),0),"unknown")</f>
        <v>GM1926</v>
      </c>
      <c r="E1106" t="str">
        <f>EC_projects_original!D1106</f>
        <v>Nootdorp</v>
      </c>
      <c r="F1106" t="str">
        <f>EC_projects_original!E1106</f>
        <v>ECPijnackerNootdorp/ zonnedak Campo</v>
      </c>
      <c r="G1106" t="str">
        <f>EC_projects_original!G1106</f>
        <v>realized</v>
      </c>
      <c r="H1106">
        <f>EC_projects_original!H1106</f>
        <v>2022</v>
      </c>
      <c r="I1106" t="str">
        <f>EC_projects_original!I1106</f>
        <v>PV</v>
      </c>
      <c r="J1106" t="str">
        <f>EC_projects_original!J1106</f>
        <v>rooftop</v>
      </c>
      <c r="K1106" t="str">
        <f>EC_projects_original!K1106</f>
        <v>lokale coöperatie</v>
      </c>
      <c r="L1106" t="str">
        <f>EC_projects_original!L1106</f>
        <v>EC Pijnacker Nootdorp</v>
      </c>
      <c r="M1106">
        <f>EC_projects_original!P1106</f>
        <v>37.5</v>
      </c>
      <c r="N1106">
        <f>EC_projects_original!R1106</f>
        <v>1</v>
      </c>
    </row>
    <row r="1107" spans="1:14" x14ac:dyDescent="0.25">
      <c r="A1107" t="str">
        <f>EC_projects_original!A1107</f>
        <v>Zuid-Holland</v>
      </c>
      <c r="B1107" t="str">
        <f>EC_projects_original!B1107</f>
        <v>Regio Rotterdam-Den Haag</v>
      </c>
      <c r="C1107" t="str">
        <f>EC_projects_original!C1107</f>
        <v>Pijnacker-Nootdorp</v>
      </c>
      <c r="D1107" t="str" cm="1">
        <f t="array" ref="D1107">_xlfn.IFNA(INDEX(municipalities!B:B, MATCH(EC_projects!C1107,municipalities!C:C,0),0),"unknown")</f>
        <v>GM1926</v>
      </c>
      <c r="E1107" t="str">
        <f>EC_projects_original!D1107</f>
        <v>Nootdorp</v>
      </c>
      <c r="F1107" t="str">
        <f>EC_projects_original!E1107</f>
        <v>ECPijnackerNootdorp/ zonnedak DGBMB</v>
      </c>
      <c r="G1107" t="str">
        <f>EC_projects_original!G1107</f>
        <v>realized</v>
      </c>
      <c r="H1107">
        <f>EC_projects_original!H1107</f>
        <v>2021</v>
      </c>
      <c r="I1107" t="str">
        <f>EC_projects_original!I1107</f>
        <v>PV</v>
      </c>
      <c r="J1107" t="str">
        <f>EC_projects_original!J1107</f>
        <v>rooftop</v>
      </c>
      <c r="K1107" t="str">
        <f>EC_projects_original!K1107</f>
        <v>lokale coöperatie</v>
      </c>
      <c r="L1107" t="str">
        <f>EC_projects_original!L1107</f>
        <v>EC Pijnacker Nootdorp</v>
      </c>
      <c r="M1107">
        <f>EC_projects_original!P1107</f>
        <v>80.989999999999995</v>
      </c>
      <c r="N1107">
        <f>EC_projects_original!R1107</f>
        <v>1</v>
      </c>
    </row>
    <row r="1108" spans="1:14" x14ac:dyDescent="0.25">
      <c r="A1108" t="str">
        <f>EC_projects_original!A1108</f>
        <v>Zuid-Holland</v>
      </c>
      <c r="B1108" t="str">
        <f>EC_projects_original!B1108</f>
        <v>Regio Rotterdam-Den Haag</v>
      </c>
      <c r="C1108" t="str">
        <f>EC_projects_original!C1108</f>
        <v>Pijnacker-Nootdorp</v>
      </c>
      <c r="D1108" t="str" cm="1">
        <f t="array" ref="D1108">_xlfn.IFNA(INDEX(municipalities!B:B, MATCH(EC_projects!C1108,municipalities!C:C,0),0),"unknown")</f>
        <v>GM1926</v>
      </c>
      <c r="E1108" t="str">
        <f>EC_projects_original!D1108</f>
        <v>Oude Leede</v>
      </c>
      <c r="F1108" t="str">
        <f>EC_projects_original!E1108</f>
        <v>ECPijnackerNootdorp/ zonnedak Gravesteyn</v>
      </c>
      <c r="G1108" t="str">
        <f>EC_projects_original!G1108</f>
        <v>realized</v>
      </c>
      <c r="H1108">
        <f>EC_projects_original!H1108</f>
        <v>2021</v>
      </c>
      <c r="I1108" t="str">
        <f>EC_projects_original!I1108</f>
        <v>PV</v>
      </c>
      <c r="J1108" t="str">
        <f>EC_projects_original!J1108</f>
        <v>rooftop</v>
      </c>
      <c r="K1108" t="str">
        <f>EC_projects_original!K1108</f>
        <v>lokale coöperatie</v>
      </c>
      <c r="L1108" t="str">
        <f>EC_projects_original!L1108</f>
        <v>EC Pijnacker Nootdorp</v>
      </c>
      <c r="M1108">
        <f>EC_projects_original!P1108</f>
        <v>81.900000000000006</v>
      </c>
      <c r="N1108">
        <f>EC_projects_original!R1108</f>
        <v>1</v>
      </c>
    </row>
    <row r="1109" spans="1:14" x14ac:dyDescent="0.25">
      <c r="A1109" t="str">
        <f>EC_projects_original!A1109</f>
        <v>Zuid-Holland</v>
      </c>
      <c r="B1109" t="str">
        <f>EC_projects_original!B1109</f>
        <v>Regio Rotterdam-Den Haag</v>
      </c>
      <c r="C1109" t="str">
        <f>EC_projects_original!C1109</f>
        <v>Pijnacker-Nootdorp</v>
      </c>
      <c r="D1109" t="str" cm="1">
        <f t="array" ref="D1109">_xlfn.IFNA(INDEX(municipalities!B:B, MATCH(EC_projects!C1109,municipalities!C:C,0),0),"unknown")</f>
        <v>GM1926</v>
      </c>
      <c r="E1109" t="str">
        <f>EC_projects_original!D1109</f>
        <v>Nootdorp</v>
      </c>
      <c r="F1109" t="str">
        <f>EC_projects_original!E1109</f>
        <v xml:space="preserve">ECPijnackerNootdorp/ zonnedak Wubben Flower I </v>
      </c>
      <c r="G1109" t="str">
        <f>EC_projects_original!G1109</f>
        <v>realized</v>
      </c>
      <c r="H1109">
        <f>EC_projects_original!H1109</f>
        <v>2019</v>
      </c>
      <c r="I1109" t="str">
        <f>EC_projects_original!I1109</f>
        <v>PV</v>
      </c>
      <c r="J1109" t="str">
        <f>EC_projects_original!J1109</f>
        <v>rooftop</v>
      </c>
      <c r="K1109" t="str">
        <f>EC_projects_original!K1109</f>
        <v>lokale coöperatie</v>
      </c>
      <c r="L1109" t="str">
        <f>EC_projects_original!L1109</f>
        <v>EC Pijnacker Nootdorp</v>
      </c>
      <c r="M1109">
        <f>EC_projects_original!P1109</f>
        <v>189.63</v>
      </c>
      <c r="N1109">
        <f>EC_projects_original!R1109</f>
        <v>1</v>
      </c>
    </row>
    <row r="1110" spans="1:14" x14ac:dyDescent="0.25">
      <c r="A1110" t="str">
        <f>EC_projects_original!A1110</f>
        <v>Zuid-Holland</v>
      </c>
      <c r="B1110" t="str">
        <f>EC_projects_original!B1110</f>
        <v>Regio Rotterdam-Den Haag</v>
      </c>
      <c r="C1110" t="str">
        <f>EC_projects_original!C1110</f>
        <v>Pijnacker-Nootdorp</v>
      </c>
      <c r="D1110" t="str" cm="1">
        <f t="array" ref="D1110">_xlfn.IFNA(INDEX(municipalities!B:B, MATCH(EC_projects!C1110,municipalities!C:C,0),0),"unknown")</f>
        <v>GM1926</v>
      </c>
      <c r="E1110" t="str">
        <f>EC_projects_original!D1110</f>
        <v>Nootdorp</v>
      </c>
      <c r="F1110" t="str">
        <f>EC_projects_original!E1110</f>
        <v xml:space="preserve">ECPijnackerNootdorp/ zonnedak Wubben Flower II </v>
      </c>
      <c r="G1110" t="str">
        <f>EC_projects_original!G1110</f>
        <v>realized</v>
      </c>
      <c r="H1110">
        <f>EC_projects_original!H1110</f>
        <v>2021</v>
      </c>
      <c r="I1110" t="str">
        <f>EC_projects_original!I1110</f>
        <v>PV</v>
      </c>
      <c r="J1110" t="str">
        <f>EC_projects_original!J1110</f>
        <v>rooftop</v>
      </c>
      <c r="K1110" t="str">
        <f>EC_projects_original!K1110</f>
        <v>lokale coöperatie</v>
      </c>
      <c r="L1110" t="str">
        <f>EC_projects_original!L1110</f>
        <v>EC Pijnacker Nootdorp</v>
      </c>
      <c r="M1110">
        <f>EC_projects_original!P1110</f>
        <v>70.040000000000006</v>
      </c>
      <c r="N1110">
        <f>EC_projects_original!R1110</f>
        <v>1</v>
      </c>
    </row>
    <row r="1111" spans="1:14" x14ac:dyDescent="0.25">
      <c r="A1111" t="str">
        <f>EC_projects_original!A1111</f>
        <v>Zuid-Holland</v>
      </c>
      <c r="B1111" t="str">
        <f>EC_projects_original!B1111</f>
        <v>Regio Rotterdam-Den Haag</v>
      </c>
      <c r="C1111" t="str">
        <f>EC_projects_original!C1111</f>
        <v>Pijnacker-Nootdorp</v>
      </c>
      <c r="D1111" t="str" cm="1">
        <f t="array" ref="D1111">_xlfn.IFNA(INDEX(municipalities!B:B, MATCH(EC_projects!C1111,municipalities!C:C,0),0),"unknown")</f>
        <v>GM1926</v>
      </c>
      <c r="E1111">
        <f>EC_projects_original!D1111</f>
        <v>0</v>
      </c>
      <c r="F1111" t="str">
        <f>EC_projects_original!E1111</f>
        <v>ZonSamen/ zonnedaken woningcorporatie (meerdere locaties) -2023</v>
      </c>
      <c r="G1111" t="str">
        <f>EC_projects_original!G1111</f>
        <v>realized</v>
      </c>
      <c r="H1111">
        <f>EC_projects_original!H1111</f>
        <v>2023</v>
      </c>
      <c r="I1111" t="str">
        <f>EC_projects_original!I1111</f>
        <v>PV</v>
      </c>
      <c r="J1111" t="str">
        <f>EC_projects_original!J1111</f>
        <v>rooftop</v>
      </c>
      <c r="K1111" t="str">
        <f>EC_projects_original!K1111</f>
        <v>woco-coöperatie</v>
      </c>
      <c r="L1111" t="str">
        <f>EC_projects_original!L1111</f>
        <v>ZonSamen</v>
      </c>
      <c r="M1111">
        <f>EC_projects_original!P1111</f>
        <v>380</v>
      </c>
      <c r="N1111">
        <f>EC_projects_original!R1111</f>
        <v>1</v>
      </c>
    </row>
    <row r="1112" spans="1:14" x14ac:dyDescent="0.25">
      <c r="A1112" t="str">
        <f>EC_projects_original!A1112</f>
        <v>Zuid-Holland</v>
      </c>
      <c r="B1112" t="str">
        <f>EC_projects_original!B1112</f>
        <v>Regio Rotterdam-Den Haag</v>
      </c>
      <c r="C1112" t="str">
        <f>EC_projects_original!C1112</f>
        <v>Ridderkerk</v>
      </c>
      <c r="D1112" t="str" cm="1">
        <f t="array" ref="D1112">_xlfn.IFNA(INDEX(municipalities!B:B, MATCH(EC_projects!C1112,municipalities!C:C,0),0),"unknown")</f>
        <v>GM0597</v>
      </c>
      <c r="E1112">
        <f>EC_projects_original!D1112</f>
        <v>0</v>
      </c>
      <c r="F1112" t="str">
        <f>EC_projects_original!E1112</f>
        <v>DeGroeneStroom/ zonnedak De Fakkel</v>
      </c>
      <c r="G1112" t="str">
        <f>EC_projects_original!G1112</f>
        <v>realized</v>
      </c>
      <c r="H1112">
        <f>EC_projects_original!H1112</f>
        <v>2018</v>
      </c>
      <c r="I1112" t="str">
        <f>EC_projects_original!I1112</f>
        <v>PV</v>
      </c>
      <c r="J1112" t="str">
        <f>EC_projects_original!J1112</f>
        <v>rooftop</v>
      </c>
      <c r="K1112" t="str">
        <f>EC_projects_original!K1112</f>
        <v>lokale coöperatie</v>
      </c>
      <c r="L1112" t="str">
        <f>EC_projects_original!L1112</f>
        <v>De Groene Stroom</v>
      </c>
      <c r="M1112">
        <f>EC_projects_original!P1112</f>
        <v>145.91999999999999</v>
      </c>
      <c r="N1112">
        <f>EC_projects_original!R1112</f>
        <v>1</v>
      </c>
    </row>
    <row r="1113" spans="1:14" x14ac:dyDescent="0.25">
      <c r="A1113" t="str">
        <f>EC_projects_original!A1113</f>
        <v>Zuid-Holland</v>
      </c>
      <c r="B1113" t="str">
        <f>EC_projects_original!B1113</f>
        <v>Regio Rotterdam-Den Haag</v>
      </c>
      <c r="C1113" t="str">
        <f>EC_projects_original!C1113</f>
        <v>Ridderkerk</v>
      </c>
      <c r="D1113" t="str" cm="1">
        <f t="array" ref="D1113">_xlfn.IFNA(INDEX(municipalities!B:B, MATCH(EC_projects!C1113,municipalities!C:C,0),0),"unknown")</f>
        <v>GM0597</v>
      </c>
      <c r="E1113" t="str">
        <f>EC_projects_original!D1113</f>
        <v>Slikkerveer</v>
      </c>
      <c r="F1113" t="str">
        <f>EC_projects_original!E1113</f>
        <v>DeGroeneStroom/ zonnedak Sportzaal De Werf</v>
      </c>
      <c r="G1113" t="str">
        <f>EC_projects_original!G1113</f>
        <v>realized</v>
      </c>
      <c r="H1113">
        <f>EC_projects_original!H1113</f>
        <v>2019</v>
      </c>
      <c r="I1113" t="str">
        <f>EC_projects_original!I1113</f>
        <v>PV</v>
      </c>
      <c r="J1113" t="str">
        <f>EC_projects_original!J1113</f>
        <v>rooftop</v>
      </c>
      <c r="K1113" t="str">
        <f>EC_projects_original!K1113</f>
        <v>lokale coöperatie</v>
      </c>
      <c r="L1113" t="str">
        <f>EC_projects_original!L1113</f>
        <v>De Groene Stroom</v>
      </c>
      <c r="M1113">
        <f>EC_projects_original!P1113</f>
        <v>64.97999999999999</v>
      </c>
      <c r="N1113">
        <f>EC_projects_original!R1113</f>
        <v>1</v>
      </c>
    </row>
    <row r="1114" spans="1:14" x14ac:dyDescent="0.25">
      <c r="A1114" t="str">
        <f>EC_projects_original!A1114</f>
        <v>Zuid-Holland</v>
      </c>
      <c r="B1114" t="str">
        <f>EC_projects_original!B1114</f>
        <v>Regio Rotterdam-Den Haag</v>
      </c>
      <c r="C1114" t="str">
        <f>EC_projects_original!C1114</f>
        <v>Rijswijk</v>
      </c>
      <c r="D1114" t="str" cm="1">
        <f t="array" ref="D1114">_xlfn.IFNA(INDEX(municipalities!B:B, MATCH(EC_projects!C1114,municipalities!C:C,0),0),"unknown")</f>
        <v>GM0603</v>
      </c>
      <c r="E1114">
        <f>EC_projects_original!D1114</f>
        <v>0</v>
      </c>
      <c r="F1114" t="str">
        <f>EC_projects_original!E1114</f>
        <v>Zon op Rijswijk/ zonnedak 1 Gemeentewerf</v>
      </c>
      <c r="G1114" t="str">
        <f>EC_projects_original!G1114</f>
        <v>realized</v>
      </c>
      <c r="H1114">
        <f>EC_projects_original!H1114</f>
        <v>2019</v>
      </c>
      <c r="I1114" t="str">
        <f>EC_projects_original!I1114</f>
        <v>PV</v>
      </c>
      <c r="J1114" t="str">
        <f>EC_projects_original!J1114</f>
        <v>rooftop</v>
      </c>
      <c r="K1114" t="str">
        <f>EC_projects_original!K1114</f>
        <v>productiecoöperatie/ bewonersinitiatief</v>
      </c>
      <c r="L1114" t="str">
        <f>EC_projects_original!L1114</f>
        <v>Zon op Rijswijk</v>
      </c>
      <c r="M1114">
        <f>EC_projects_original!P1114</f>
        <v>96.075000000000003</v>
      </c>
      <c r="N1114">
        <f>EC_projects_original!R1114</f>
        <v>1</v>
      </c>
    </row>
    <row r="1115" spans="1:14" x14ac:dyDescent="0.25">
      <c r="A1115" t="str">
        <f>EC_projects_original!A1115</f>
        <v>Zuid-Holland</v>
      </c>
      <c r="B1115" t="str">
        <f>EC_projects_original!B1115</f>
        <v>Regio Rotterdam-Den Haag</v>
      </c>
      <c r="C1115" t="str">
        <f>EC_projects_original!C1115</f>
        <v>Rotterdam</v>
      </c>
      <c r="D1115" t="str" cm="1">
        <f t="array" ref="D1115">_xlfn.IFNA(INDEX(municipalities!B:B, MATCH(EC_projects!C1115,municipalities!C:C,0),0),"unknown")</f>
        <v>GM0599</v>
      </c>
      <c r="E1115">
        <f>EC_projects_original!D1115</f>
        <v>0</v>
      </c>
      <c r="F1115" t="str">
        <f>EC_projects_original!E1115</f>
        <v>AlexEnergie/ zonnedak Gymzaal Lagelandsepad</v>
      </c>
      <c r="G1115" t="str">
        <f>EC_projects_original!G1115</f>
        <v>realized</v>
      </c>
      <c r="H1115">
        <f>EC_projects_original!H1115</f>
        <v>2022</v>
      </c>
      <c r="I1115" t="str">
        <f>EC_projects_original!I1115</f>
        <v>PV</v>
      </c>
      <c r="J1115" t="str">
        <f>EC_projects_original!J1115</f>
        <v>rooftop</v>
      </c>
      <c r="K1115" t="str">
        <f>EC_projects_original!K1115</f>
        <v>lokale coöperatie</v>
      </c>
      <c r="L1115" t="str">
        <f>EC_projects_original!L1115</f>
        <v>Alex Energie</v>
      </c>
      <c r="M1115">
        <f>EC_projects_original!P1115</f>
        <v>65.5</v>
      </c>
      <c r="N1115">
        <f>EC_projects_original!R1115</f>
        <v>1</v>
      </c>
    </row>
    <row r="1116" spans="1:14" x14ac:dyDescent="0.25">
      <c r="A1116" t="str">
        <f>EC_projects_original!A1116</f>
        <v>Zuid-Holland</v>
      </c>
      <c r="B1116" t="str">
        <f>EC_projects_original!B1116</f>
        <v>Regio Rotterdam-Den Haag</v>
      </c>
      <c r="C1116" t="str">
        <f>EC_projects_original!C1116</f>
        <v>Rotterdam</v>
      </c>
      <c r="D1116" t="str" cm="1">
        <f t="array" ref="D1116">_xlfn.IFNA(INDEX(municipalities!B:B, MATCH(EC_projects!C1116,municipalities!C:C,0),0),"unknown")</f>
        <v>GM0599</v>
      </c>
      <c r="E1116">
        <f>EC_projects_original!D1116</f>
        <v>0</v>
      </c>
      <c r="F1116" t="str">
        <f>EC_projects_original!E1116</f>
        <v>AlexEnergie/ zonnedak Gymzaal Tattistraat</v>
      </c>
      <c r="G1116" t="str">
        <f>EC_projects_original!G1116</f>
        <v>realized</v>
      </c>
      <c r="H1116">
        <f>EC_projects_original!H1116</f>
        <v>2022</v>
      </c>
      <c r="I1116" t="str">
        <f>EC_projects_original!I1116</f>
        <v>PV</v>
      </c>
      <c r="J1116" t="str">
        <f>EC_projects_original!J1116</f>
        <v>rooftop</v>
      </c>
      <c r="K1116" t="str">
        <f>EC_projects_original!K1116</f>
        <v>lokale coöperatie</v>
      </c>
      <c r="L1116" t="str">
        <f>EC_projects_original!L1116</f>
        <v>Alex Energie</v>
      </c>
      <c r="M1116">
        <f>EC_projects_original!P1116</f>
        <v>81</v>
      </c>
      <c r="N1116">
        <f>EC_projects_original!R1116</f>
        <v>1</v>
      </c>
    </row>
    <row r="1117" spans="1:14" x14ac:dyDescent="0.25">
      <c r="A1117" t="str">
        <f>EC_projects_original!A1117</f>
        <v>Zuid-Holland</v>
      </c>
      <c r="B1117" t="str">
        <f>EC_projects_original!B1117</f>
        <v>Regio Rotterdam-Den Haag</v>
      </c>
      <c r="C1117" t="str">
        <f>EC_projects_original!C1117</f>
        <v>Rotterdam</v>
      </c>
      <c r="D1117" t="str" cm="1">
        <f t="array" ref="D1117">_xlfn.IFNA(INDEX(municipalities!B:B, MATCH(EC_projects!C1117,municipalities!C:C,0),0),"unknown")</f>
        <v>GM0599</v>
      </c>
      <c r="E1117">
        <f>EC_projects_original!D1117</f>
        <v>0</v>
      </c>
      <c r="F1117" t="str">
        <f>EC_projects_original!E1117</f>
        <v xml:space="preserve">Blijstroom/ Ackersdijkstraat </v>
      </c>
      <c r="G1117" t="str">
        <f>EC_projects_original!G1117</f>
        <v>realized</v>
      </c>
      <c r="H1117">
        <f>EC_projects_original!H1117</f>
        <v>2018</v>
      </c>
      <c r="I1117" t="str">
        <f>EC_projects_original!I1117</f>
        <v>PV</v>
      </c>
      <c r="J1117" t="str">
        <f>EC_projects_original!J1117</f>
        <v>rooftop</v>
      </c>
      <c r="K1117" t="str">
        <f>EC_projects_original!K1117</f>
        <v>lokale coöperatie</v>
      </c>
      <c r="L1117" t="str">
        <f>EC_projects_original!L1117</f>
        <v>Blijstroom</v>
      </c>
      <c r="M1117">
        <f>EC_projects_original!P1117</f>
        <v>49.14</v>
      </c>
      <c r="N1117">
        <f>EC_projects_original!R1117</f>
        <v>1</v>
      </c>
    </row>
    <row r="1118" spans="1:14" x14ac:dyDescent="0.25">
      <c r="A1118" t="str">
        <f>EC_projects_original!A1118</f>
        <v>Zuid-Holland</v>
      </c>
      <c r="B1118" t="str">
        <f>EC_projects_original!B1118</f>
        <v>Regio Rotterdam-Den Haag</v>
      </c>
      <c r="C1118" t="str">
        <f>EC_projects_original!C1118</f>
        <v>Rotterdam</v>
      </c>
      <c r="D1118" t="str" cm="1">
        <f t="array" ref="D1118">_xlfn.IFNA(INDEX(municipalities!B:B, MATCH(EC_projects!C1118,municipalities!C:C,0),0),"unknown")</f>
        <v>GM0599</v>
      </c>
      <c r="E1118">
        <f>EC_projects_original!D1118</f>
        <v>0</v>
      </c>
      <c r="F1118" t="str">
        <f>EC_projects_original!E1118</f>
        <v>Blijstroom/ Sporthal Noorderhavenkade</v>
      </c>
      <c r="G1118" t="str">
        <f>EC_projects_original!G1118</f>
        <v>realized</v>
      </c>
      <c r="H1118">
        <f>EC_projects_original!H1118</f>
        <v>2017</v>
      </c>
      <c r="I1118" t="str">
        <f>EC_projects_original!I1118</f>
        <v>PV</v>
      </c>
      <c r="J1118" t="str">
        <f>EC_projects_original!J1118</f>
        <v>rooftop</v>
      </c>
      <c r="K1118" t="str">
        <f>EC_projects_original!K1118</f>
        <v>lokale coöperatie</v>
      </c>
      <c r="L1118" t="str">
        <f>EC_projects_original!L1118</f>
        <v>Blijstroom</v>
      </c>
      <c r="M1118">
        <f>EC_projects_original!P1118</f>
        <v>50.88</v>
      </c>
      <c r="N1118">
        <f>EC_projects_original!R1118</f>
        <v>1</v>
      </c>
    </row>
    <row r="1119" spans="1:14" x14ac:dyDescent="0.25">
      <c r="A1119" t="str">
        <f>EC_projects_original!A1119</f>
        <v>Zuid-Holland</v>
      </c>
      <c r="B1119" t="str">
        <f>EC_projects_original!B1119</f>
        <v>Regio Rotterdam-Den Haag</v>
      </c>
      <c r="C1119" t="str">
        <f>EC_projects_original!C1119</f>
        <v>Rotterdam</v>
      </c>
      <c r="D1119" t="str" cm="1">
        <f t="array" ref="D1119">_xlfn.IFNA(INDEX(municipalities!B:B, MATCH(EC_projects!C1119,municipalities!C:C,0),0),"unknown")</f>
        <v>GM0599</v>
      </c>
      <c r="E1119">
        <f>EC_projects_original!D1119</f>
        <v>0</v>
      </c>
      <c r="F1119" t="str">
        <f>EC_projects_original!E1119</f>
        <v>Blijstroom/ zonnedak de Batavier</v>
      </c>
      <c r="G1119" t="str">
        <f>EC_projects_original!G1119</f>
        <v>realized</v>
      </c>
      <c r="H1119">
        <f>EC_projects_original!H1119</f>
        <v>2020</v>
      </c>
      <c r="I1119" t="str">
        <f>EC_projects_original!I1119</f>
        <v>PV</v>
      </c>
      <c r="J1119" t="str">
        <f>EC_projects_original!J1119</f>
        <v>rooftop</v>
      </c>
      <c r="K1119" t="str">
        <f>EC_projects_original!K1119</f>
        <v>lokale coöperatie</v>
      </c>
      <c r="L1119" t="str">
        <f>EC_projects_original!L1119</f>
        <v>Blijstroom</v>
      </c>
      <c r="M1119">
        <f>EC_projects_original!P1119</f>
        <v>56.58</v>
      </c>
      <c r="N1119">
        <f>EC_projects_original!R1119</f>
        <v>1</v>
      </c>
    </row>
    <row r="1120" spans="1:14" x14ac:dyDescent="0.25">
      <c r="A1120" t="str">
        <f>EC_projects_original!A1120</f>
        <v>Zuid-Holland</v>
      </c>
      <c r="B1120" t="str">
        <f>EC_projects_original!B1120</f>
        <v>Regio Rotterdam-Den Haag</v>
      </c>
      <c r="C1120" t="str">
        <f>EC_projects_original!C1120</f>
        <v>Rotterdam</v>
      </c>
      <c r="D1120" t="str" cm="1">
        <f t="array" ref="D1120">_xlfn.IFNA(INDEX(municipalities!B:B, MATCH(EC_projects!C1120,municipalities!C:C,0),0),"unknown")</f>
        <v>GM0599</v>
      </c>
      <c r="E1120">
        <f>EC_projects_original!D1120</f>
        <v>0</v>
      </c>
      <c r="F1120" t="str">
        <f>EC_projects_original!E1120</f>
        <v>Blijstroom/ zonnedak de Margriet  Nolenstraat</v>
      </c>
      <c r="G1120" t="str">
        <f>EC_projects_original!G1120</f>
        <v>realized</v>
      </c>
      <c r="H1120">
        <f>EC_projects_original!H1120</f>
        <v>2020</v>
      </c>
      <c r="I1120" t="str">
        <f>EC_projects_original!I1120</f>
        <v>PV</v>
      </c>
      <c r="J1120" t="str">
        <f>EC_projects_original!J1120</f>
        <v>rooftop</v>
      </c>
      <c r="K1120" t="str">
        <f>EC_projects_original!K1120</f>
        <v>lokale coöperatie</v>
      </c>
      <c r="L1120" t="str">
        <f>EC_projects_original!L1120</f>
        <v>Blijstroom</v>
      </c>
      <c r="M1120">
        <f>EC_projects_original!P1120</f>
        <v>74.37</v>
      </c>
      <c r="N1120">
        <f>EC_projects_original!R1120</f>
        <v>1</v>
      </c>
    </row>
    <row r="1121" spans="1:14" x14ac:dyDescent="0.25">
      <c r="A1121" t="str">
        <f>EC_projects_original!A1121</f>
        <v>Zuid-Holland</v>
      </c>
      <c r="B1121" t="str">
        <f>EC_projects_original!B1121</f>
        <v>Regio Rotterdam-Den Haag</v>
      </c>
      <c r="C1121" t="str">
        <f>EC_projects_original!C1121</f>
        <v>Rotterdam</v>
      </c>
      <c r="D1121" t="str" cm="1">
        <f t="array" ref="D1121">_xlfn.IFNA(INDEX(municipalities!B:B, MATCH(EC_projects!C1121,municipalities!C:C,0),0),"unknown")</f>
        <v>GM0599</v>
      </c>
      <c r="E1121">
        <f>EC_projects_original!D1121</f>
        <v>0</v>
      </c>
      <c r="F1121" t="str">
        <f>EC_projects_original!E1121</f>
        <v>Blijstroom/ zonnedak SKAR I, Ateliergebouw Koningsveldestraat</v>
      </c>
      <c r="G1121" t="str">
        <f>EC_projects_original!G1121</f>
        <v>realized</v>
      </c>
      <c r="H1121">
        <f>EC_projects_original!H1121</f>
        <v>2023</v>
      </c>
      <c r="I1121" t="str">
        <f>EC_projects_original!I1121</f>
        <v>PV</v>
      </c>
      <c r="J1121" t="str">
        <f>EC_projects_original!J1121</f>
        <v>rooftop</v>
      </c>
      <c r="K1121" t="str">
        <f>EC_projects_original!K1121</f>
        <v>lokale coöperatie</v>
      </c>
      <c r="L1121" t="str">
        <f>EC_projects_original!L1121</f>
        <v>Blijstroom</v>
      </c>
      <c r="M1121">
        <f>EC_projects_original!P1121</f>
        <v>75.2</v>
      </c>
      <c r="N1121">
        <f>EC_projects_original!R1121</f>
        <v>1</v>
      </c>
    </row>
    <row r="1122" spans="1:14" x14ac:dyDescent="0.25">
      <c r="A1122" t="str">
        <f>EC_projects_original!A1122</f>
        <v>Zuid-Holland</v>
      </c>
      <c r="B1122" t="str">
        <f>EC_projects_original!B1122</f>
        <v>Regio Rotterdam-Den Haag</v>
      </c>
      <c r="C1122" t="str">
        <f>EC_projects_original!C1122</f>
        <v>Rotterdam</v>
      </c>
      <c r="D1122" t="str" cm="1">
        <f t="array" ref="D1122">_xlfn.IFNA(INDEX(municipalities!B:B, MATCH(EC_projects!C1122,municipalities!C:C,0),0),"unknown")</f>
        <v>GM0599</v>
      </c>
      <c r="E1122" t="str">
        <f>EC_projects_original!D1122</f>
        <v>Delfshaven</v>
      </c>
      <c r="F1122" t="str">
        <f>EC_projects_original!E1122</f>
        <v>DelfshavenEC/ zonnedak OBD De Boog (school)</v>
      </c>
      <c r="G1122" t="str">
        <f>EC_projects_original!G1122</f>
        <v>realized</v>
      </c>
      <c r="H1122">
        <f>EC_projects_original!H1122</f>
        <v>2022</v>
      </c>
      <c r="I1122" t="str">
        <f>EC_projects_original!I1122</f>
        <v>PV</v>
      </c>
      <c r="J1122" t="str">
        <f>EC_projects_original!J1122</f>
        <v>rooftop</v>
      </c>
      <c r="K1122" t="str">
        <f>EC_projects_original!K1122</f>
        <v>lokale coöperatie</v>
      </c>
      <c r="L1122" t="str">
        <f>EC_projects_original!L1122</f>
        <v>EC Delfshaven</v>
      </c>
      <c r="M1122">
        <f>EC_projects_original!P1122</f>
        <v>214.65</v>
      </c>
      <c r="N1122">
        <f>EC_projects_original!R1122</f>
        <v>1</v>
      </c>
    </row>
    <row r="1123" spans="1:14" x14ac:dyDescent="0.25">
      <c r="A1123" t="str">
        <f>EC_projects_original!A1123</f>
        <v>Zuid-Holland</v>
      </c>
      <c r="B1123" t="str">
        <f>EC_projects_original!B1123</f>
        <v>Regio Rotterdam-Den Haag</v>
      </c>
      <c r="C1123" t="str">
        <f>EC_projects_original!C1123</f>
        <v>Rotterdam</v>
      </c>
      <c r="D1123" t="str" cm="1">
        <f t="array" ref="D1123">_xlfn.IFNA(INDEX(municipalities!B:B, MATCH(EC_projects!C1123,municipalities!C:C,0),0),"unknown")</f>
        <v>GM0599</v>
      </c>
      <c r="E1123" t="str">
        <f>EC_projects_original!D1123</f>
        <v>Delfshaven</v>
      </c>
      <c r="F1123" t="str">
        <f>EC_projects_original!E1123</f>
        <v>DelfshavenEC/ zonnedak OBS Dakpark (school)</v>
      </c>
      <c r="G1123" t="str">
        <f>EC_projects_original!G1123</f>
        <v>realized</v>
      </c>
      <c r="H1123">
        <f>EC_projects_original!H1123</f>
        <v>2023</v>
      </c>
      <c r="I1123" t="str">
        <f>EC_projects_original!I1123</f>
        <v>PV</v>
      </c>
      <c r="J1123" t="str">
        <f>EC_projects_original!J1123</f>
        <v>rooftop</v>
      </c>
      <c r="K1123" t="str">
        <f>EC_projects_original!K1123</f>
        <v>lokale coöperatie</v>
      </c>
      <c r="L1123" t="str">
        <f>EC_projects_original!L1123</f>
        <v>EC Delfshaven</v>
      </c>
      <c r="M1123">
        <f>EC_projects_original!P1123</f>
        <v>81</v>
      </c>
      <c r="N1123">
        <f>EC_projects_original!R1123</f>
        <v>1</v>
      </c>
    </row>
    <row r="1124" spans="1:14" x14ac:dyDescent="0.25">
      <c r="A1124" t="str">
        <f>EC_projects_original!A1124</f>
        <v>Zuid-Holland</v>
      </c>
      <c r="B1124" t="str">
        <f>EC_projects_original!B1124</f>
        <v>Regio Rotterdam-Den Haag</v>
      </c>
      <c r="C1124" t="str">
        <f>EC_projects_original!C1124</f>
        <v>Rotterdam</v>
      </c>
      <c r="D1124" t="str" cm="1">
        <f t="array" ref="D1124">_xlfn.IFNA(INDEX(municipalities!B:B, MATCH(EC_projects!C1124,municipalities!C:C,0),0),"unknown")</f>
        <v>GM0599</v>
      </c>
      <c r="E1124" t="str">
        <f>EC_projects_original!D1124</f>
        <v>Delfshaven</v>
      </c>
      <c r="F1124" t="str">
        <f>EC_projects_original!E1124</f>
        <v>DelfshavenEC/ zonnedak OBS Delfshaven</v>
      </c>
      <c r="G1124" t="str">
        <f>EC_projects_original!G1124</f>
        <v>realized</v>
      </c>
      <c r="H1124">
        <f>EC_projects_original!H1124</f>
        <v>2023</v>
      </c>
      <c r="I1124" t="str">
        <f>EC_projects_original!I1124</f>
        <v>PV</v>
      </c>
      <c r="J1124" t="str">
        <f>EC_projects_original!J1124</f>
        <v>rooftop</v>
      </c>
      <c r="K1124" t="str">
        <f>EC_projects_original!K1124</f>
        <v>lokale coöperatie</v>
      </c>
      <c r="L1124" t="str">
        <f>EC_projects_original!L1124</f>
        <v>EC Delfshaven</v>
      </c>
      <c r="M1124">
        <f>EC_projects_original!P1124</f>
        <v>51.239999999999995</v>
      </c>
      <c r="N1124">
        <f>EC_projects_original!R1124</f>
        <v>1</v>
      </c>
    </row>
    <row r="1125" spans="1:14" x14ac:dyDescent="0.25">
      <c r="A1125" t="str">
        <f>EC_projects_original!A1125</f>
        <v>Zuid-Holland</v>
      </c>
      <c r="B1125" t="str">
        <f>EC_projects_original!B1125</f>
        <v>Regio Rotterdam-Den Haag</v>
      </c>
      <c r="C1125" t="str">
        <f>EC_projects_original!C1125</f>
        <v>Rotterdam</v>
      </c>
      <c r="D1125" t="str" cm="1">
        <f t="array" ref="D1125">_xlfn.IFNA(INDEX(municipalities!B:B, MATCH(EC_projects!C1125,municipalities!C:C,0),0),"unknown")</f>
        <v>GM0599</v>
      </c>
      <c r="E1125" t="str">
        <f>EC_projects_original!D1125</f>
        <v>Delfshaven</v>
      </c>
      <c r="F1125" t="str">
        <f>EC_projects_original!E1125</f>
        <v>DelfshavenEC/ zonnedak Vierambachtschool (school)</v>
      </c>
      <c r="G1125" t="str">
        <f>EC_projects_original!G1125</f>
        <v>realized</v>
      </c>
      <c r="H1125">
        <f>EC_projects_original!H1125</f>
        <v>2023</v>
      </c>
      <c r="I1125" t="str">
        <f>EC_projects_original!I1125</f>
        <v>PV</v>
      </c>
      <c r="J1125" t="str">
        <f>EC_projects_original!J1125</f>
        <v>rooftop</v>
      </c>
      <c r="K1125" t="str">
        <f>EC_projects_original!K1125</f>
        <v>lokale coöperatie</v>
      </c>
      <c r="L1125" t="str">
        <f>EC_projects_original!L1125</f>
        <v>EC Delfshaven</v>
      </c>
      <c r="M1125">
        <f>EC_projects_original!P1125</f>
        <v>40.5</v>
      </c>
      <c r="N1125">
        <f>EC_projects_original!R1125</f>
        <v>1</v>
      </c>
    </row>
    <row r="1126" spans="1:14" x14ac:dyDescent="0.25">
      <c r="A1126" t="str">
        <f>EC_projects_original!A1126</f>
        <v>Zuid-Holland</v>
      </c>
      <c r="B1126" t="str">
        <f>EC_projects_original!B1126</f>
        <v>Regio Rotterdam-Den Haag</v>
      </c>
      <c r="C1126" t="str">
        <f>EC_projects_original!C1126</f>
        <v>Rotterdam</v>
      </c>
      <c r="D1126" t="str" cm="1">
        <f t="array" ref="D1126">_xlfn.IFNA(INDEX(municipalities!B:B, MATCH(EC_projects!C1126,municipalities!C:C,0),0),"unknown")</f>
        <v>GM0599</v>
      </c>
      <c r="E1126">
        <f>EC_projects_original!D1126</f>
        <v>0</v>
      </c>
      <c r="F1126" t="str">
        <f>EC_projects_original!E1126</f>
        <v>StadsdriehoekEnergie/ Zonnedak OBS Het Landje</v>
      </c>
      <c r="G1126" t="str">
        <f>EC_projects_original!G1126</f>
        <v>realized</v>
      </c>
      <c r="H1126">
        <f>EC_projects_original!H1126</f>
        <v>2023</v>
      </c>
      <c r="I1126" t="str">
        <f>EC_projects_original!I1126</f>
        <v>PV</v>
      </c>
      <c r="J1126" t="str">
        <f>EC_projects_original!J1126</f>
        <v>rooftop</v>
      </c>
      <c r="K1126" t="str">
        <f>EC_projects_original!K1126</f>
        <v>lokale coöperatie</v>
      </c>
      <c r="L1126" t="str">
        <f>EC_projects_original!L1126</f>
        <v>StadsdriehoekEnergie</v>
      </c>
      <c r="M1126">
        <f>EC_projects_original!P1126</f>
        <v>72.239999999999995</v>
      </c>
      <c r="N1126">
        <f>EC_projects_original!R1126</f>
        <v>1</v>
      </c>
    </row>
    <row r="1127" spans="1:14" x14ac:dyDescent="0.25">
      <c r="A1127" t="str">
        <f>EC_projects_original!A1127</f>
        <v>Zuid-Holland</v>
      </c>
      <c r="B1127" t="str">
        <f>EC_projects_original!B1127</f>
        <v>Regio Rotterdam-Den Haag</v>
      </c>
      <c r="C1127" t="str">
        <f>EC_projects_original!C1127</f>
        <v>Rotterdam</v>
      </c>
      <c r="D1127" t="str" cm="1">
        <f t="array" ref="D1127">_xlfn.IFNA(INDEX(municipalities!B:B, MATCH(EC_projects!C1127,municipalities!C:C,0),0),"unknown")</f>
        <v>GM0599</v>
      </c>
      <c r="E1127">
        <f>EC_projects_original!D1127</f>
        <v>0</v>
      </c>
      <c r="F1127" t="str">
        <f>EC_projects_original!E1127</f>
        <v>ZonnepanelenDelen/ Tennispark Kralingen</v>
      </c>
      <c r="G1127" t="str">
        <f>EC_projects_original!G1127</f>
        <v>realized</v>
      </c>
      <c r="H1127">
        <f>EC_projects_original!H1127</f>
        <v>2015</v>
      </c>
      <c r="I1127" t="str">
        <f>EC_projects_original!I1127</f>
        <v>PV</v>
      </c>
      <c r="J1127" t="str">
        <f>EC_projects_original!J1127</f>
        <v>rooftop</v>
      </c>
      <c r="K1127" t="str">
        <f>EC_projects_original!K1127</f>
        <v>participatie/ crowdfunding</v>
      </c>
      <c r="L1127" t="str">
        <f>EC_projects_original!L1127</f>
        <v>crowdfunding</v>
      </c>
      <c r="M1127">
        <f>EC_projects_original!P1127</f>
        <v>43.86</v>
      </c>
      <c r="N1127">
        <f>EC_projects_original!R1127</f>
        <v>0</v>
      </c>
    </row>
    <row r="1128" spans="1:14" x14ac:dyDescent="0.25">
      <c r="A1128" t="str">
        <f>EC_projects_original!A1128</f>
        <v>Zuid-Holland</v>
      </c>
      <c r="B1128" t="str">
        <f>EC_projects_original!B1128</f>
        <v>Regio Rotterdam-Den Haag</v>
      </c>
      <c r="C1128" t="str">
        <f>EC_projects_original!C1128</f>
        <v>Rotterdam</v>
      </c>
      <c r="D1128" t="str" cm="1">
        <f t="array" ref="D1128">_xlfn.IFNA(INDEX(municipalities!B:B, MATCH(EC_projects!C1128,municipalities!C:C,0),0),"unknown")</f>
        <v>GM0599</v>
      </c>
      <c r="E1128">
        <f>EC_projects_original!D1128</f>
        <v>0</v>
      </c>
      <c r="F1128" t="str">
        <f>EC_projects_original!E1128</f>
        <v>ZonnepanelenDelen/ Zonnedak Uit je Eigen Stad</v>
      </c>
      <c r="G1128" t="str">
        <f>EC_projects_original!G1128</f>
        <v>realized</v>
      </c>
      <c r="H1128">
        <f>EC_projects_original!H1128</f>
        <v>2015</v>
      </c>
      <c r="I1128" t="str">
        <f>EC_projects_original!I1128</f>
        <v>PV</v>
      </c>
      <c r="J1128" t="str">
        <f>EC_projects_original!J1128</f>
        <v>rooftop</v>
      </c>
      <c r="K1128" t="str">
        <f>EC_projects_original!K1128</f>
        <v>participatie/ crowdfunding</v>
      </c>
      <c r="L1128" t="str">
        <f>EC_projects_original!L1128</f>
        <v>crowdfunding</v>
      </c>
      <c r="M1128">
        <f>EC_projects_original!P1128</f>
        <v>69</v>
      </c>
      <c r="N1128">
        <f>EC_projects_original!R1128</f>
        <v>0</v>
      </c>
    </row>
    <row r="1129" spans="1:14" x14ac:dyDescent="0.25">
      <c r="A1129" t="str">
        <f>EC_projects_original!A1129</f>
        <v>Zuid-Holland</v>
      </c>
      <c r="B1129" t="str">
        <f>EC_projects_original!B1129</f>
        <v>Regio Rotterdam-Den Haag</v>
      </c>
      <c r="C1129" t="str">
        <f>EC_projects_original!C1129</f>
        <v>Rotterdam</v>
      </c>
      <c r="D1129" t="str" cm="1">
        <f t="array" ref="D1129">_xlfn.IFNA(INDEX(municipalities!B:B, MATCH(EC_projects!C1129,municipalities!C:C,0),0),"unknown")</f>
        <v>GM0599</v>
      </c>
      <c r="E1129">
        <f>EC_projects_original!D1129</f>
        <v>0</v>
      </c>
      <c r="F1129" t="str">
        <f>EC_projects_original!E1129</f>
        <v>Zonnespiegel/ zonnedak VVE</v>
      </c>
      <c r="G1129" t="str">
        <f>EC_projects_original!G1129</f>
        <v>realized</v>
      </c>
      <c r="H1129">
        <f>EC_projects_original!H1129</f>
        <v>2017</v>
      </c>
      <c r="I1129" t="str">
        <f>EC_projects_original!I1129</f>
        <v>PV</v>
      </c>
      <c r="J1129" t="str">
        <f>EC_projects_original!J1129</f>
        <v>rooftop</v>
      </c>
      <c r="K1129" t="str">
        <f>EC_projects_original!K1129</f>
        <v>VVE-coöperatie</v>
      </c>
      <c r="L1129" t="str">
        <f>EC_projects_original!L1129</f>
        <v>projectcoöperaties divers</v>
      </c>
      <c r="M1129">
        <f>EC_projects_original!P1129</f>
        <v>23.85</v>
      </c>
      <c r="N1129">
        <f>EC_projects_original!R1129</f>
        <v>1</v>
      </c>
    </row>
    <row r="1130" spans="1:14" x14ac:dyDescent="0.25">
      <c r="A1130" t="str">
        <f>EC_projects_original!A1130</f>
        <v>Zuid-Holland</v>
      </c>
      <c r="B1130" t="str">
        <f>EC_projects_original!B1130</f>
        <v>Regio Rotterdam-Den Haag</v>
      </c>
      <c r="C1130" t="str">
        <f>EC_projects_original!C1130</f>
        <v>Schiedam</v>
      </c>
      <c r="D1130" t="str" cm="1">
        <f t="array" ref="D1130">_xlfn.IFNA(INDEX(municipalities!B:B, MATCH(EC_projects!C1130,municipalities!C:C,0),0),"unknown")</f>
        <v>GM0606</v>
      </c>
      <c r="E1130">
        <f>EC_projects_original!D1130</f>
        <v>0</v>
      </c>
      <c r="F1130" t="str">
        <f>EC_projects_original!E1130</f>
        <v>EnergiekSchiedam/ Zon op de Erker</v>
      </c>
      <c r="G1130" t="str">
        <f>EC_projects_original!G1130</f>
        <v>realized</v>
      </c>
      <c r="H1130">
        <f>EC_projects_original!H1130</f>
        <v>2020</v>
      </c>
      <c r="I1130" t="str">
        <f>EC_projects_original!I1130</f>
        <v>PV</v>
      </c>
      <c r="J1130" t="str">
        <f>EC_projects_original!J1130</f>
        <v>rooftop</v>
      </c>
      <c r="K1130" t="str">
        <f>EC_projects_original!K1130</f>
        <v>lokale coöperatie</v>
      </c>
      <c r="L1130" t="str">
        <f>EC_projects_original!L1130</f>
        <v>EnergiekSchiedam</v>
      </c>
      <c r="M1130">
        <f>EC_projects_original!P1130</f>
        <v>56.440000000000005</v>
      </c>
      <c r="N1130">
        <f>EC_projects_original!R1130</f>
        <v>1</v>
      </c>
    </row>
    <row r="1131" spans="1:14" x14ac:dyDescent="0.25">
      <c r="A1131" t="str">
        <f>EC_projects_original!A1131</f>
        <v>Zuid-Holland</v>
      </c>
      <c r="B1131" t="str">
        <f>EC_projects_original!B1131</f>
        <v>Regio Rotterdam-Den Haag</v>
      </c>
      <c r="C1131" t="str">
        <f>EC_projects_original!C1131</f>
        <v>Schiedam</v>
      </c>
      <c r="D1131" t="str" cm="1">
        <f t="array" ref="D1131">_xlfn.IFNA(INDEX(municipalities!B:B, MATCH(EC_projects!C1131,municipalities!C:C,0),0),"unknown")</f>
        <v>GM0606</v>
      </c>
      <c r="E1131">
        <f>EC_projects_original!D1131</f>
        <v>0</v>
      </c>
      <c r="F1131" t="str">
        <f>EC_projects_original!E1131</f>
        <v>EnergiekSchiedam/ Zon op Wennekerpand</v>
      </c>
      <c r="G1131" t="str">
        <f>EC_projects_original!G1131</f>
        <v>realized</v>
      </c>
      <c r="H1131">
        <f>EC_projects_original!H1131</f>
        <v>2016</v>
      </c>
      <c r="I1131" t="str">
        <f>EC_projects_original!I1131</f>
        <v>PV</v>
      </c>
      <c r="J1131" t="str">
        <f>EC_projects_original!J1131</f>
        <v>rooftop</v>
      </c>
      <c r="K1131" t="str">
        <f>EC_projects_original!K1131</f>
        <v>lokale coöperatie</v>
      </c>
      <c r="L1131" t="str">
        <f>EC_projects_original!L1131</f>
        <v>EnergiekSchiedam</v>
      </c>
      <c r="M1131">
        <f>EC_projects_original!P1131</f>
        <v>56.94</v>
      </c>
      <c r="N1131">
        <f>EC_projects_original!R1131</f>
        <v>1</v>
      </c>
    </row>
    <row r="1132" spans="1:14" x14ac:dyDescent="0.25">
      <c r="A1132" t="str">
        <f>EC_projects_original!A1132</f>
        <v>Zuid-Holland</v>
      </c>
      <c r="B1132" t="str">
        <f>EC_projects_original!B1132</f>
        <v>Holland Rijnland</v>
      </c>
      <c r="C1132" t="str">
        <f>EC_projects_original!C1132</f>
        <v>Teylingen</v>
      </c>
      <c r="D1132" t="str" cm="1">
        <f t="array" ref="D1132">_xlfn.IFNA(INDEX(municipalities!B:B, MATCH(EC_projects!C1132,municipalities!C:C,0),0),"unknown")</f>
        <v>GM1525</v>
      </c>
      <c r="E1132" t="str">
        <f>EC_projects_original!D1132</f>
        <v>Sassenheim</v>
      </c>
      <c r="F1132" t="str">
        <f>EC_projects_original!E1132</f>
        <v>EC Teylingen/ zonnedak Ammerlaan</v>
      </c>
      <c r="G1132" t="str">
        <f>EC_projects_original!G1132</f>
        <v>realized</v>
      </c>
      <c r="H1132">
        <f>EC_projects_original!H1132</f>
        <v>2021</v>
      </c>
      <c r="I1132" t="str">
        <f>EC_projects_original!I1132</f>
        <v>PV</v>
      </c>
      <c r="J1132" t="str">
        <f>EC_projects_original!J1132</f>
        <v>rooftop</v>
      </c>
      <c r="K1132" t="str">
        <f>EC_projects_original!K1132</f>
        <v>lokale coöperatie</v>
      </c>
      <c r="L1132" t="str">
        <f>EC_projects_original!L1132</f>
        <v>EC Teylingen</v>
      </c>
      <c r="M1132">
        <f>EC_projects_original!P1132</f>
        <v>188</v>
      </c>
      <c r="N1132">
        <f>EC_projects_original!R1132</f>
        <v>1</v>
      </c>
    </row>
    <row r="1133" spans="1:14" x14ac:dyDescent="0.25">
      <c r="A1133" t="str">
        <f>EC_projects_original!A1133</f>
        <v>Zuid-Holland</v>
      </c>
      <c r="B1133" t="str">
        <f>EC_projects_original!B1133</f>
        <v>Regio Rotterdam-Den Haag</v>
      </c>
      <c r="C1133" t="str">
        <f>EC_projects_original!C1133</f>
        <v>Vlaardingen</v>
      </c>
      <c r="D1133" t="str" cm="1">
        <f t="array" ref="D1133">_xlfn.IFNA(INDEX(municipalities!B:B, MATCH(EC_projects!C1133,municipalities!C:C,0),0),"unknown")</f>
        <v>GM0622</v>
      </c>
      <c r="E1133">
        <f>EC_projects_original!D1133</f>
        <v>0</v>
      </c>
      <c r="F1133" t="str">
        <f>EC_projects_original!E1133</f>
        <v>VEC zonnedak De Koningin (Waterweg Wonen Koninginnelaan)</v>
      </c>
      <c r="G1133" t="str">
        <f>EC_projects_original!G1133</f>
        <v>realized</v>
      </c>
      <c r="H1133">
        <f>EC_projects_original!H1133</f>
        <v>2020</v>
      </c>
      <c r="I1133" t="str">
        <f>EC_projects_original!I1133</f>
        <v>PV</v>
      </c>
      <c r="J1133" t="str">
        <f>EC_projects_original!J1133</f>
        <v>rooftop</v>
      </c>
      <c r="K1133" t="str">
        <f>EC_projects_original!K1133</f>
        <v>lokale coöperatie</v>
      </c>
      <c r="L1133" t="str">
        <f>EC_projects_original!L1133</f>
        <v>Vlaardings Energie Collectief (VEC)</v>
      </c>
      <c r="M1133">
        <f>EC_projects_original!P1133</f>
        <v>93.24</v>
      </c>
      <c r="N1133">
        <f>EC_projects_original!R1133</f>
        <v>1</v>
      </c>
    </row>
    <row r="1134" spans="1:14" x14ac:dyDescent="0.25">
      <c r="A1134" t="str">
        <f>EC_projects_original!A1134</f>
        <v>Zuid-Holland</v>
      </c>
      <c r="B1134" t="str">
        <f>EC_projects_original!B1134</f>
        <v>Regio Rotterdam-Den Haag</v>
      </c>
      <c r="C1134" t="str">
        <f>EC_projects_original!C1134</f>
        <v>Vlaardingen</v>
      </c>
      <c r="D1134" t="str" cm="1">
        <f t="array" ref="D1134">_xlfn.IFNA(INDEX(municipalities!B:B, MATCH(EC_projects!C1134,municipalities!C:C,0),0),"unknown")</f>
        <v>GM0622</v>
      </c>
      <c r="E1134">
        <f>EC_projects_original!D1134</f>
        <v>0</v>
      </c>
      <c r="F1134" t="str">
        <f>EC_projects_original!E1134</f>
        <v>VEC zonnedak Motexion (James Wattweg)</v>
      </c>
      <c r="G1134" t="str">
        <f>EC_projects_original!G1134</f>
        <v>realized</v>
      </c>
      <c r="H1134">
        <f>EC_projects_original!H1134</f>
        <v>2019</v>
      </c>
      <c r="I1134" t="str">
        <f>EC_projects_original!I1134</f>
        <v>PV</v>
      </c>
      <c r="J1134" t="str">
        <f>EC_projects_original!J1134</f>
        <v>rooftop</v>
      </c>
      <c r="K1134" t="str">
        <f>EC_projects_original!K1134</f>
        <v>lokale coöperatie</v>
      </c>
      <c r="L1134" t="str">
        <f>EC_projects_original!L1134</f>
        <v>Vlaardings Energie Collectief (VEC)</v>
      </c>
      <c r="M1134">
        <f>EC_projects_original!P1134</f>
        <v>71.3</v>
      </c>
      <c r="N1134">
        <f>EC_projects_original!R1134</f>
        <v>1</v>
      </c>
    </row>
    <row r="1135" spans="1:14" x14ac:dyDescent="0.25">
      <c r="A1135" t="str">
        <f>EC_projects_original!A1135</f>
        <v>Zuid-Holland</v>
      </c>
      <c r="B1135" t="str">
        <f>EC_projects_original!B1135</f>
        <v>Holland Rijnland</v>
      </c>
      <c r="C1135" t="str">
        <f>EC_projects_original!C1135</f>
        <v>Voorschoten</v>
      </c>
      <c r="D1135" t="str" cm="1">
        <f t="array" ref="D1135">_xlfn.IFNA(INDEX(municipalities!B:B, MATCH(EC_projects!C1135,municipalities!C:C,0),0),"unknown")</f>
        <v>GM0626</v>
      </c>
      <c r="E1135">
        <f>EC_projects_original!D1135</f>
        <v>0</v>
      </c>
      <c r="F1135" t="str">
        <f>EC_projects_original!E1135</f>
        <v>Zon op Voorschoten/ zonnedak sporthal De Vliethorst</v>
      </c>
      <c r="G1135" t="str">
        <f>EC_projects_original!G1135</f>
        <v>realized</v>
      </c>
      <c r="H1135">
        <f>EC_projects_original!H1135</f>
        <v>2017</v>
      </c>
      <c r="I1135" t="str">
        <f>EC_projects_original!I1135</f>
        <v>PV</v>
      </c>
      <c r="J1135" t="str">
        <f>EC_projects_original!J1135</f>
        <v>rooftop</v>
      </c>
      <c r="K1135" t="str">
        <f>EC_projects_original!K1135</f>
        <v>productiecoöperatie/ bewonersinitiatief</v>
      </c>
      <c r="L1135" t="str">
        <f>EC_projects_original!L1135</f>
        <v>Zon op Voorschoten</v>
      </c>
      <c r="M1135">
        <f>EC_projects_original!P1135</f>
        <v>59</v>
      </c>
      <c r="N1135">
        <f>EC_projects_original!R1135</f>
        <v>1</v>
      </c>
    </row>
    <row r="1136" spans="1:14" x14ac:dyDescent="0.25">
      <c r="A1136" t="str">
        <f>EC_projects_original!A1136</f>
        <v>Zuid-Holland</v>
      </c>
      <c r="B1136" t="str">
        <f>EC_projects_original!B1136</f>
        <v>Regio Rotterdam-Den Haag</v>
      </c>
      <c r="C1136" t="str">
        <f>EC_projects_original!C1136</f>
        <v>Wassenaar</v>
      </c>
      <c r="D1136" t="str" cm="1">
        <f t="array" ref="D1136">_xlfn.IFNA(INDEX(municipalities!B:B, MATCH(EC_projects!C1136,municipalities!C:C,0),0),"unknown")</f>
        <v>GM0629</v>
      </c>
      <c r="E1136">
        <f>EC_projects_original!D1136</f>
        <v>0</v>
      </c>
      <c r="F1136" t="str">
        <f>EC_projects_original!E1136</f>
        <v>WassenaarseEC/ zonnedak Adelbert College</v>
      </c>
      <c r="G1136" t="str">
        <f>EC_projects_original!G1136</f>
        <v>realized</v>
      </c>
      <c r="H1136">
        <f>EC_projects_original!H1136</f>
        <v>2022</v>
      </c>
      <c r="I1136" t="str">
        <f>EC_projects_original!I1136</f>
        <v>PV</v>
      </c>
      <c r="J1136" t="str">
        <f>EC_projects_original!J1136</f>
        <v>rooftop</v>
      </c>
      <c r="K1136" t="str">
        <f>EC_projects_original!K1136</f>
        <v>lokale coöperatie</v>
      </c>
      <c r="L1136" t="str">
        <f>EC_projects_original!L1136</f>
        <v>Wassenaarse Energie Coöperatie</v>
      </c>
      <c r="M1136">
        <f>EC_projects_original!P1136</f>
        <v>380</v>
      </c>
      <c r="N1136">
        <f>EC_projects_original!R1136</f>
        <v>1</v>
      </c>
    </row>
    <row r="1137" spans="1:14" x14ac:dyDescent="0.25">
      <c r="A1137" t="str">
        <f>EC_projects_original!A1137</f>
        <v>Zuid-Holland</v>
      </c>
      <c r="B1137" t="str">
        <f>EC_projects_original!B1137</f>
        <v>Regio Rotterdam-Den Haag</v>
      </c>
      <c r="C1137" t="str">
        <f>EC_projects_original!C1137</f>
        <v>Westland</v>
      </c>
      <c r="D1137" t="str" cm="1">
        <f t="array" ref="D1137">_xlfn.IFNA(INDEX(municipalities!B:B, MATCH(EC_projects!C1137,municipalities!C:C,0),0),"unknown")</f>
        <v>GM1783</v>
      </c>
      <c r="E1137" t="str">
        <f>EC_projects_original!D1137</f>
        <v>De Lier</v>
      </c>
      <c r="F1137" t="str">
        <f>EC_projects_original!E1137</f>
        <v>ZonnepanelenDelen/ Zonnedak Greve</v>
      </c>
      <c r="G1137" t="str">
        <f>EC_projects_original!G1137</f>
        <v>realized</v>
      </c>
      <c r="H1137">
        <f>EC_projects_original!H1137</f>
        <v>2017</v>
      </c>
      <c r="I1137" t="str">
        <f>EC_projects_original!I1137</f>
        <v>PV</v>
      </c>
      <c r="J1137" t="str">
        <f>EC_projects_original!J1137</f>
        <v>rooftop</v>
      </c>
      <c r="K1137" t="str">
        <f>EC_projects_original!K1137</f>
        <v>participatie/ crowdfunding</v>
      </c>
      <c r="L1137" t="str">
        <f>EC_projects_original!L1137</f>
        <v>crowdfunding</v>
      </c>
      <c r="M1137">
        <f>EC_projects_original!P1137</f>
        <v>176.4</v>
      </c>
      <c r="N1137">
        <f>EC_projects_original!R1137</f>
        <v>0</v>
      </c>
    </row>
    <row r="1138" spans="1:14" x14ac:dyDescent="0.25">
      <c r="A1138" t="str">
        <f>EC_projects_original!A1138</f>
        <v>Zuid-Holland</v>
      </c>
      <c r="B1138" t="str">
        <f>EC_projects_original!B1138</f>
        <v>Regio Rotterdam-Den Haag</v>
      </c>
      <c r="C1138" t="str">
        <f>EC_projects_original!C1138</f>
        <v>Zoetermeer</v>
      </c>
      <c r="D1138" t="str" cm="1">
        <f t="array" ref="D1138">_xlfn.IFNA(INDEX(municipalities!B:B, MATCH(EC_projects!C1138,municipalities!C:C,0),0),"unknown")</f>
        <v>GM0637</v>
      </c>
      <c r="E1138">
        <f>EC_projects_original!D1138</f>
        <v>0</v>
      </c>
      <c r="F1138" t="str">
        <f>EC_projects_original!E1138</f>
        <v>DEZo/ zonnedak Sporthal Fivelingo Meerzicht</v>
      </c>
      <c r="G1138" t="str">
        <f>EC_projects_original!G1138</f>
        <v>realized</v>
      </c>
      <c r="H1138">
        <f>EC_projects_original!H1138</f>
        <v>2019</v>
      </c>
      <c r="I1138" t="str">
        <f>EC_projects_original!I1138</f>
        <v>PV</v>
      </c>
      <c r="J1138" t="str">
        <f>EC_projects_original!J1138</f>
        <v>rooftop</v>
      </c>
      <c r="K1138" t="str">
        <f>EC_projects_original!K1138</f>
        <v>lokale coöperatie</v>
      </c>
      <c r="L1138" t="str">
        <f>EC_projects_original!L1138</f>
        <v>DEZo/ Duurzame energiecoöperatie Zoetermeer</v>
      </c>
      <c r="M1138">
        <f>EC_projects_original!P1138</f>
        <v>23.099999999999998</v>
      </c>
      <c r="N1138">
        <f>EC_projects_original!R1138</f>
        <v>1</v>
      </c>
    </row>
    <row r="1139" spans="1:14" x14ac:dyDescent="0.25">
      <c r="A1139" t="str">
        <f>EC_projects_original!A1139</f>
        <v>Zuid-Holland</v>
      </c>
      <c r="B1139" t="str">
        <f>EC_projects_original!B1139</f>
        <v>Regio Rotterdam-Den Haag</v>
      </c>
      <c r="C1139" t="str">
        <f>EC_projects_original!C1139</f>
        <v>Zoetermeer</v>
      </c>
      <c r="D1139" t="str" cm="1">
        <f t="array" ref="D1139">_xlfn.IFNA(INDEX(municipalities!B:B, MATCH(EC_projects!C1139,municipalities!C:C,0),0),"unknown")</f>
        <v>GM0637</v>
      </c>
      <c r="E1139">
        <f>EC_projects_original!D1139</f>
        <v>0</v>
      </c>
      <c r="F1139" t="str">
        <f>EC_projects_original!E1139</f>
        <v>DEZo/ Zonnepark Pelgrimshoeve</v>
      </c>
      <c r="G1139" t="str">
        <f>EC_projects_original!G1139</f>
        <v>realized</v>
      </c>
      <c r="H1139">
        <f>EC_projects_original!H1139</f>
        <v>2015</v>
      </c>
      <c r="I1139" t="str">
        <f>EC_projects_original!I1139</f>
        <v>PV</v>
      </c>
      <c r="J1139" t="str">
        <f>EC_projects_original!J1139</f>
        <v>rooftop</v>
      </c>
      <c r="K1139" t="str">
        <f>EC_projects_original!K1139</f>
        <v>lokale coöperatie</v>
      </c>
      <c r="L1139" t="str">
        <f>EC_projects_original!L1139</f>
        <v>DEZo/ Duurzame energiecoöperatie Zoetermeer</v>
      </c>
      <c r="M1139">
        <f>EC_projects_original!P1139</f>
        <v>26.5</v>
      </c>
      <c r="N1139">
        <f>EC_projects_original!R1139</f>
        <v>1</v>
      </c>
    </row>
    <row r="1140" spans="1:14" x14ac:dyDescent="0.25">
      <c r="A1140" t="str">
        <f>EC_projects_original!A1140</f>
        <v>Zuid-Holland</v>
      </c>
      <c r="B1140" t="str">
        <f>EC_projects_original!B1140</f>
        <v>Holland Rijnland</v>
      </c>
      <c r="C1140" t="str">
        <f>EC_projects_original!C1140</f>
        <v>Zoeterwoude</v>
      </c>
      <c r="D1140" t="str" cm="1">
        <f t="array" ref="D1140">_xlfn.IFNA(INDEX(municipalities!B:B, MATCH(EC_projects!C1140,municipalities!C:C,0),0),"unknown")</f>
        <v>GM0638</v>
      </c>
      <c r="E1140">
        <f>EC_projects_original!D1140</f>
        <v>0</v>
      </c>
      <c r="F1140" t="str">
        <f>EC_projects_original!E1140</f>
        <v>Zon op Zoeterwoude/ zonnedak Kaasboerderij Van Veen</v>
      </c>
      <c r="G1140" t="str">
        <f>EC_projects_original!G1140</f>
        <v>realized</v>
      </c>
      <c r="H1140">
        <f>EC_projects_original!H1140</f>
        <v>2019</v>
      </c>
      <c r="I1140" t="str">
        <f>EC_projects_original!I1140</f>
        <v>PV</v>
      </c>
      <c r="J1140" t="str">
        <f>EC_projects_original!J1140</f>
        <v>rooftop</v>
      </c>
      <c r="K1140" t="str">
        <f>EC_projects_original!K1140</f>
        <v>productiecoöperatie/ bewonersinitiatief</v>
      </c>
      <c r="L1140" t="str">
        <f>EC_projects_original!L1140</f>
        <v>Zon op Zoeterwoude</v>
      </c>
      <c r="M1140">
        <f>EC_projects_original!P1140</f>
        <v>96</v>
      </c>
      <c r="N1140">
        <f>EC_projects_original!R1140</f>
        <v>1</v>
      </c>
    </row>
    <row r="1141" spans="1:14" x14ac:dyDescent="0.25">
      <c r="A1141" t="str">
        <f>EC_projects_original!A1141</f>
        <v>Zuid-Holland</v>
      </c>
      <c r="B1141" t="str">
        <f>EC_projects_original!B1141</f>
        <v>Holland Rijnland</v>
      </c>
      <c r="C1141" t="str">
        <f>EC_projects_original!C1141</f>
        <v>Zoeterwoude</v>
      </c>
      <c r="D1141" t="str" cm="1">
        <f t="array" ref="D1141">_xlfn.IFNA(INDEX(municipalities!B:B, MATCH(EC_projects!C1141,municipalities!C:C,0),0),"unknown")</f>
        <v>GM0638</v>
      </c>
      <c r="E1141">
        <f>EC_projects_original!D1141</f>
        <v>0</v>
      </c>
      <c r="F1141" t="str">
        <f>EC_projects_original!E1141</f>
        <v>Zon op Zoeterwoude/ zonnedak Keerweer</v>
      </c>
      <c r="G1141" t="str">
        <f>EC_projects_original!G1141</f>
        <v>realized</v>
      </c>
      <c r="H1141">
        <f>EC_projects_original!H1141</f>
        <v>2022</v>
      </c>
      <c r="I1141" t="str">
        <f>EC_projects_original!I1141</f>
        <v>PV</v>
      </c>
      <c r="J1141" t="str">
        <f>EC_projects_original!J1141</f>
        <v>rooftop</v>
      </c>
      <c r="K1141" t="str">
        <f>EC_projects_original!K1141</f>
        <v>productiecoöperatie/ bewonersinitiatief</v>
      </c>
      <c r="L1141" t="str">
        <f>EC_projects_original!L1141</f>
        <v>Zon op Zoeterwoude</v>
      </c>
      <c r="M1141">
        <f>EC_projects_original!P1141</f>
        <v>69.3</v>
      </c>
      <c r="N1141">
        <f>EC_projects_original!R1141</f>
        <v>1</v>
      </c>
    </row>
    <row r="1142" spans="1:14" x14ac:dyDescent="0.25">
      <c r="A1142" t="str">
        <f>EC_projects_original!A1142</f>
        <v>Zuid-Holland</v>
      </c>
      <c r="B1142" t="str">
        <f>EC_projects_original!B1142</f>
        <v>Midden-Holland</v>
      </c>
      <c r="C1142" t="str">
        <f>EC_projects_original!C1142</f>
        <v>Zuidplas</v>
      </c>
      <c r="D1142" t="str" cm="1">
        <f t="array" ref="D1142">_xlfn.IFNA(INDEX(municipalities!B:B, MATCH(EC_projects!C1142,municipalities!C:C,0),0),"unknown")</f>
        <v>GM1892</v>
      </c>
      <c r="E1142" t="str">
        <f>EC_projects_original!D1142</f>
        <v>Moordrecht</v>
      </c>
      <c r="F1142" t="str">
        <f>EC_projects_original!E1142</f>
        <v>Zon op Zuidplas/ zonnedak De Kraal</v>
      </c>
      <c r="G1142" t="str">
        <f>EC_projects_original!G1142</f>
        <v>realized</v>
      </c>
      <c r="H1142">
        <f>EC_projects_original!H1142</f>
        <v>2020</v>
      </c>
      <c r="I1142" t="str">
        <f>EC_projects_original!I1142</f>
        <v>PV</v>
      </c>
      <c r="J1142" t="str">
        <f>EC_projects_original!J1142</f>
        <v>rooftop</v>
      </c>
      <c r="K1142" t="str">
        <f>EC_projects_original!K1142</f>
        <v>productiecoöperatie/ bewonersinitiatief</v>
      </c>
      <c r="L1142" t="str">
        <f>EC_projects_original!L1142</f>
        <v>Zon op Zuidplas</v>
      </c>
      <c r="M1142">
        <f>EC_projects_original!P1142</f>
        <v>81.070000000000007</v>
      </c>
      <c r="N1142">
        <f>EC_projects_original!R1142</f>
        <v>1</v>
      </c>
    </row>
    <row r="1143" spans="1:14" x14ac:dyDescent="0.25">
      <c r="A1143" t="str">
        <f>EC_projects_original!A1143</f>
        <v>Zuid-Holland</v>
      </c>
      <c r="B1143" t="str">
        <f>EC_projects_original!B1143</f>
        <v>Midden-Holland</v>
      </c>
      <c r="C1143" t="str">
        <f>EC_projects_original!C1143</f>
        <v>Zuidplas</v>
      </c>
      <c r="D1143" t="str" cm="1">
        <f t="array" ref="D1143">_xlfn.IFNA(INDEX(municipalities!B:B, MATCH(EC_projects!C1143,municipalities!C:C,0),0),"unknown")</f>
        <v>GM1892</v>
      </c>
      <c r="E1143" t="str">
        <f>EC_projects_original!D1143</f>
        <v>Zevenhuizen</v>
      </c>
      <c r="F1143" t="str">
        <f>EC_projects_original!E1143</f>
        <v>Zon op Zuidplas/ zonnedak Gemeentewerf  Zevenhuizen</v>
      </c>
      <c r="G1143" t="str">
        <f>EC_projects_original!G1143</f>
        <v>realized</v>
      </c>
      <c r="H1143">
        <f>EC_projects_original!H1143</f>
        <v>2021</v>
      </c>
      <c r="I1143" t="str">
        <f>EC_projects_original!I1143</f>
        <v>PV</v>
      </c>
      <c r="J1143" t="str">
        <f>EC_projects_original!J1143</f>
        <v>rooftop</v>
      </c>
      <c r="K1143" t="str">
        <f>EC_projects_original!K1143</f>
        <v>productiecoöperatie/ bewonersinitiatief</v>
      </c>
      <c r="L1143" t="str">
        <f>EC_projects_original!L1143</f>
        <v>Zon op Zuidplas</v>
      </c>
      <c r="M1143">
        <f>EC_projects_original!P1143</f>
        <v>82.5</v>
      </c>
      <c r="N1143">
        <f>EC_projects_original!R1143</f>
        <v>1</v>
      </c>
    </row>
    <row r="1144" spans="1:14" x14ac:dyDescent="0.25">
      <c r="A1144" t="str">
        <f>EC_projects_original!A1144</f>
        <v>Zuid-Holland</v>
      </c>
      <c r="B1144" t="str">
        <f>EC_projects_original!B1144</f>
        <v>Midden-Holland</v>
      </c>
      <c r="C1144" t="str">
        <f>EC_projects_original!C1144</f>
        <v>Zuidplas</v>
      </c>
      <c r="D1144" t="str" cm="1">
        <f t="array" ref="D1144">_xlfn.IFNA(INDEX(municipalities!B:B, MATCH(EC_projects!C1144,municipalities!C:C,0),0),"unknown")</f>
        <v>GM1892</v>
      </c>
      <c r="E1144" t="str">
        <f>EC_projects_original!D1144</f>
        <v>Nieuwerkerk a/d Ijssel</v>
      </c>
      <c r="F1144" t="str">
        <f>EC_projects_original!E1144</f>
        <v>Zon op Zuidplas/ zonnedak 't Blok</v>
      </c>
      <c r="G1144" t="str">
        <f>EC_projects_original!G1144</f>
        <v>realized</v>
      </c>
      <c r="H1144">
        <f>EC_projects_original!H1144</f>
        <v>2021</v>
      </c>
      <c r="I1144" t="str">
        <f>EC_projects_original!I1144</f>
        <v>PV</v>
      </c>
      <c r="J1144" t="str">
        <f>EC_projects_original!J1144</f>
        <v>rooftop</v>
      </c>
      <c r="K1144" t="str">
        <f>EC_projects_original!K1144</f>
        <v>productiecoöperatie/ bewonersinitiatief</v>
      </c>
      <c r="L1144" t="str">
        <f>EC_projects_original!L1144</f>
        <v>Zon op Zuidplas</v>
      </c>
      <c r="M1144">
        <f>EC_projects_original!P1144</f>
        <v>33</v>
      </c>
      <c r="N1144">
        <f>EC_projects_original!R1144</f>
        <v>1</v>
      </c>
    </row>
    <row r="1145" spans="1:14" x14ac:dyDescent="0.25">
      <c r="A1145" t="str">
        <f>EC_projects_original!A1145</f>
        <v>Zuid-Holland</v>
      </c>
      <c r="B1145" t="str">
        <f>EC_projects_original!B1145</f>
        <v>Midden-Holland</v>
      </c>
      <c r="C1145" t="str">
        <f>EC_projects_original!C1145</f>
        <v>Zuidplas</v>
      </c>
      <c r="D1145" t="str" cm="1">
        <f t="array" ref="D1145">_xlfn.IFNA(INDEX(municipalities!B:B, MATCH(EC_projects!C1145,municipalities!C:C,0),0),"unknown")</f>
        <v>GM1892</v>
      </c>
      <c r="E1145" t="str">
        <f>EC_projects_original!D1145</f>
        <v>Nieuwkerk a/d Ijssel</v>
      </c>
      <c r="F1145" t="str">
        <f>EC_projects_original!E1145</f>
        <v>Zon op Zuidplas/ zonnedak Wolga</v>
      </c>
      <c r="G1145" t="str">
        <f>EC_projects_original!G1145</f>
        <v>realized</v>
      </c>
      <c r="H1145">
        <f>EC_projects_original!H1145</f>
        <v>2020</v>
      </c>
      <c r="I1145" t="str">
        <f>EC_projects_original!I1145</f>
        <v>PV</v>
      </c>
      <c r="J1145" t="str">
        <f>EC_projects_original!J1145</f>
        <v>rooftop</v>
      </c>
      <c r="K1145" t="str">
        <f>EC_projects_original!K1145</f>
        <v>productiecoöperatie/ bewonersinitiatief</v>
      </c>
      <c r="L1145" t="str">
        <f>EC_projects_original!L1145</f>
        <v>Zon op Zuidplas</v>
      </c>
      <c r="M1145">
        <f>EC_projects_original!P1145</f>
        <v>77.050000000000011</v>
      </c>
      <c r="N1145">
        <f>EC_projects_original!R1145</f>
        <v>1</v>
      </c>
    </row>
    <row r="1146" spans="1:14" x14ac:dyDescent="0.25">
      <c r="A1146" t="str">
        <f>EC_projects_original!A1146</f>
        <v>Zuid-Holland</v>
      </c>
      <c r="B1146" t="str">
        <f>EC_projects_original!B1146</f>
        <v>Drechtsteden</v>
      </c>
      <c r="C1146" t="str">
        <f>EC_projects_original!C1146</f>
        <v>Zwijndrecht</v>
      </c>
      <c r="D1146" t="str" cm="1">
        <f t="array" ref="D1146">_xlfn.IFNA(INDEX(municipalities!B:B, MATCH(EC_projects!C1146,municipalities!C:C,0),0),"unknown")</f>
        <v>GM0642</v>
      </c>
      <c r="E1146">
        <f>EC_projects_original!D1146</f>
        <v>0</v>
      </c>
      <c r="F1146" t="str">
        <f>EC_projects_original!E1146</f>
        <v>Zon op Zwijndrecht (Gemeentehuis)</v>
      </c>
      <c r="G1146" t="str">
        <f>EC_projects_original!G1146</f>
        <v>realized</v>
      </c>
      <c r="H1146">
        <f>EC_projects_original!H1146</f>
        <v>2016</v>
      </c>
      <c r="I1146" t="str">
        <f>EC_projects_original!I1146</f>
        <v>PV</v>
      </c>
      <c r="J1146" t="str">
        <f>EC_projects_original!J1146</f>
        <v>rooftop</v>
      </c>
      <c r="K1146" t="str">
        <f>EC_projects_original!K1146</f>
        <v>productiecoöperatie/ bewonersinitiatief</v>
      </c>
      <c r="L1146" t="str">
        <f>EC_projects_original!L1146</f>
        <v>Zon op Zwijndrecht</v>
      </c>
      <c r="M1146">
        <f>EC_projects_original!P1146</f>
        <v>53.56</v>
      </c>
      <c r="N1146">
        <f>EC_projects_original!R1146</f>
        <v>1</v>
      </c>
    </row>
    <row r="1147" spans="1:14" x14ac:dyDescent="0.25">
      <c r="A1147" t="str">
        <f>EC_projects_original!A1147</f>
        <v>Zuid-Holland</v>
      </c>
      <c r="B1147" t="str">
        <f>EC_projects_original!B1147</f>
        <v>Drechtsteden</v>
      </c>
      <c r="C1147" t="str">
        <f>EC_projects_original!C1147</f>
        <v>Zwijndrecht</v>
      </c>
      <c r="D1147" t="str" cm="1">
        <f t="array" ref="D1147">_xlfn.IFNA(INDEX(municipalities!B:B, MATCH(EC_projects!C1147,municipalities!C:C,0),0),"unknown")</f>
        <v>GM0642</v>
      </c>
      <c r="E1147">
        <f>EC_projects_original!D1147</f>
        <v>0</v>
      </c>
      <c r="F1147" t="str">
        <f>EC_projects_original!E1147</f>
        <v xml:space="preserve">Zon op Zwijndrecht (Hart van Meerdervoort) </v>
      </c>
      <c r="G1147" t="str">
        <f>EC_projects_original!G1147</f>
        <v>realized</v>
      </c>
      <c r="H1147">
        <f>EC_projects_original!H1147</f>
        <v>2016</v>
      </c>
      <c r="I1147" t="str">
        <f>EC_projects_original!I1147</f>
        <v>PV</v>
      </c>
      <c r="J1147" t="str">
        <f>EC_projects_original!J1147</f>
        <v>rooftop</v>
      </c>
      <c r="K1147" t="str">
        <f>EC_projects_original!K1147</f>
        <v>productiecoöperatie/ bewonersinitiatief</v>
      </c>
      <c r="L1147" t="str">
        <f>EC_projects_original!L1147</f>
        <v>Zon op Zwijndrecht</v>
      </c>
      <c r="M1147">
        <f>EC_projects_original!P1147</f>
        <v>33.4</v>
      </c>
      <c r="N1147">
        <f>EC_projects_original!R1147</f>
        <v>1</v>
      </c>
    </row>
    <row r="1148" spans="1:14" x14ac:dyDescent="0.25">
      <c r="A1148" t="str">
        <f>EC_projects_original!A1148</f>
        <v>Zuid-Holland</v>
      </c>
      <c r="B1148" t="str">
        <f>EC_projects_original!B1148</f>
        <v>Drechtsteden</v>
      </c>
      <c r="C1148" t="str">
        <f>EC_projects_original!C1148</f>
        <v>Zwijndrecht</v>
      </c>
      <c r="D1148" t="str" cm="1">
        <f t="array" ref="D1148">_xlfn.IFNA(INDEX(municipalities!B:B, MATCH(EC_projects!C1148,municipalities!C:C,0),0),"unknown")</f>
        <v>GM0642</v>
      </c>
      <c r="E1148">
        <f>EC_projects_original!D1148</f>
        <v>0</v>
      </c>
      <c r="F1148" t="str">
        <f>EC_projects_original!E1148</f>
        <v>Zon op Zwijndrecht (RaJuBiBoS deel 1)</v>
      </c>
      <c r="G1148" t="str">
        <f>EC_projects_original!G1148</f>
        <v>realized</v>
      </c>
      <c r="H1148">
        <f>EC_projects_original!H1148</f>
        <v>2017</v>
      </c>
      <c r="I1148" t="str">
        <f>EC_projects_original!I1148</f>
        <v>PV</v>
      </c>
      <c r="J1148" t="str">
        <f>EC_projects_original!J1148</f>
        <v>rooftop</v>
      </c>
      <c r="K1148" t="str">
        <f>EC_projects_original!K1148</f>
        <v>productiecoöperatie/ bewonersinitiatief</v>
      </c>
      <c r="L1148" t="str">
        <f>EC_projects_original!L1148</f>
        <v>Zon op Zwijndrecht</v>
      </c>
      <c r="M1148">
        <f>EC_projects_original!P1148</f>
        <v>33.39</v>
      </c>
      <c r="N1148">
        <f>EC_projects_original!R1148</f>
        <v>1</v>
      </c>
    </row>
    <row r="1149" spans="1:14" x14ac:dyDescent="0.25">
      <c r="A1149" t="str">
        <f>EC_projects_original!A1149</f>
        <v>Zuid-Holland</v>
      </c>
      <c r="B1149" t="str">
        <f>EC_projects_original!B1149</f>
        <v>Drechtsteden</v>
      </c>
      <c r="C1149" t="str">
        <f>EC_projects_original!C1149</f>
        <v>Zwijndrecht</v>
      </c>
      <c r="D1149" t="str" cm="1">
        <f t="array" ref="D1149">_xlfn.IFNA(INDEX(municipalities!B:B, MATCH(EC_projects!C1149,municipalities!C:C,0),0),"unknown")</f>
        <v>GM0642</v>
      </c>
      <c r="E1149">
        <f>EC_projects_original!D1149</f>
        <v>0</v>
      </c>
      <c r="F1149" t="str">
        <f>EC_projects_original!E1149</f>
        <v>Zon op Zwijndrecht (RaJuBiBos deel 2)</v>
      </c>
      <c r="G1149" t="str">
        <f>EC_projects_original!G1149</f>
        <v>realized</v>
      </c>
      <c r="H1149">
        <f>EC_projects_original!H1149</f>
        <v>2018</v>
      </c>
      <c r="I1149" t="str">
        <f>EC_projects_original!I1149</f>
        <v>PV</v>
      </c>
      <c r="J1149" t="str">
        <f>EC_projects_original!J1149</f>
        <v>rooftop</v>
      </c>
      <c r="K1149" t="str">
        <f>EC_projects_original!K1149</f>
        <v>productiecoöperatie/ bewonersinitiatief</v>
      </c>
      <c r="L1149" t="str">
        <f>EC_projects_original!L1149</f>
        <v>Zon op Zwijndrecht</v>
      </c>
      <c r="M1149">
        <f>EC_projects_original!P1149</f>
        <v>33.39</v>
      </c>
      <c r="N1149">
        <f>EC_projects_original!R1149</f>
        <v>1</v>
      </c>
    </row>
    <row r="1150" spans="1:14" x14ac:dyDescent="0.25">
      <c r="A1150" t="str">
        <f>EC_projects_original!A1150</f>
        <v>Drenthe</v>
      </c>
      <c r="B1150" t="str">
        <f>EC_projects_original!B1150</f>
        <v>Drenthe</v>
      </c>
      <c r="C1150" t="str">
        <f>EC_projects_original!C1150</f>
        <v>Assen</v>
      </c>
      <c r="D1150" t="str" cm="1">
        <f t="array" ref="D1150">_xlfn.IFNA(INDEX(municipalities!B:B, MATCH(EC_projects!C1150,municipalities!C:C,0),0),"unknown")</f>
        <v>GM0106</v>
      </c>
      <c r="E1150">
        <f>EC_projects_original!D1150</f>
        <v>0</v>
      </c>
      <c r="F1150" t="str">
        <f>EC_projects_original!E1150</f>
        <v>DuurzaamAssen/ Zonnedak VanderVeen II (Zendmastweg)</v>
      </c>
      <c r="G1150" t="str">
        <f>EC_projects_original!G1150</f>
        <v>planned</v>
      </c>
      <c r="H1150">
        <f>EC_projects_original!H1150</f>
        <v>2024</v>
      </c>
      <c r="I1150" t="str">
        <f>EC_projects_original!I1150</f>
        <v>PV</v>
      </c>
      <c r="J1150" t="str">
        <f>EC_projects_original!J1150</f>
        <v>rooftop</v>
      </c>
      <c r="K1150" t="str">
        <f>EC_projects_original!K1150</f>
        <v>lokale coöperatie</v>
      </c>
      <c r="L1150" t="str">
        <f>EC_projects_original!L1150</f>
        <v>DuurzaamAssen</v>
      </c>
      <c r="M1150">
        <f>EC_projects_original!P1150</f>
        <v>73.8</v>
      </c>
      <c r="N1150">
        <f>EC_projects_original!R1150</f>
        <v>1</v>
      </c>
    </row>
    <row r="1151" spans="1:14" x14ac:dyDescent="0.25">
      <c r="A1151" t="str">
        <f>EC_projects_original!A1151</f>
        <v>Drenthe</v>
      </c>
      <c r="B1151" t="str">
        <f>EC_projects_original!B1151</f>
        <v>Drenthe</v>
      </c>
      <c r="C1151" t="str">
        <f>EC_projects_original!C1151</f>
        <v>Emmen</v>
      </c>
      <c r="D1151" t="str" cm="1">
        <f t="array" ref="D1151">_xlfn.IFNA(INDEX(municipalities!B:B, MATCH(EC_projects!C1151,municipalities!C:C,0),0),"unknown")</f>
        <v>GM0114</v>
      </c>
      <c r="E1151" t="str">
        <f>EC_projects_original!D1151</f>
        <v>Emmer-Compascuum</v>
      </c>
      <c r="F1151" t="str">
        <f>EC_projects_original!E1151</f>
        <v>EC Zonnige Start / Zonnepark Project Mensen (loods)</v>
      </c>
      <c r="G1151" t="str">
        <f>EC_projects_original!G1151</f>
        <v>planned</v>
      </c>
      <c r="H1151">
        <f>EC_projects_original!H1151</f>
        <v>2024</v>
      </c>
      <c r="I1151" t="str">
        <f>EC_projects_original!I1151</f>
        <v>PV</v>
      </c>
      <c r="J1151" t="str">
        <f>EC_projects_original!J1151</f>
        <v>rooftop</v>
      </c>
      <c r="K1151" t="str">
        <f>EC_projects_original!K1151</f>
        <v>lokale coöperatie</v>
      </c>
      <c r="L1151" t="str">
        <f>EC_projects_original!L1151</f>
        <v>EC Zonnige Start</v>
      </c>
      <c r="M1151">
        <f>EC_projects_original!P1151</f>
        <v>45</v>
      </c>
      <c r="N1151">
        <f>EC_projects_original!R1151</f>
        <v>1</v>
      </c>
    </row>
    <row r="1152" spans="1:14" x14ac:dyDescent="0.25">
      <c r="A1152" t="str">
        <f>EC_projects_original!A1152</f>
        <v>Drenthe</v>
      </c>
      <c r="B1152" t="str">
        <f>EC_projects_original!B1152</f>
        <v>Drenthe</v>
      </c>
      <c r="C1152" t="str">
        <f>EC_projects_original!C1152</f>
        <v>Meppel</v>
      </c>
      <c r="D1152" t="str" cm="1">
        <f t="array" ref="D1152">_xlfn.IFNA(INDEX(municipalities!B:B, MATCH(EC_projects!C1152,municipalities!C:C,0),0),"unknown")</f>
        <v>GM0119</v>
      </c>
      <c r="E1152">
        <f>EC_projects_original!D1152</f>
        <v>0</v>
      </c>
      <c r="F1152" t="str">
        <f>EC_projects_original!E1152</f>
        <v>EnergiekSlingenberg/ zonnedak Terra College</v>
      </c>
      <c r="G1152" t="str">
        <f>EC_projects_original!G1152</f>
        <v>planned</v>
      </c>
      <c r="H1152">
        <f>EC_projects_original!H1152</f>
        <v>2024</v>
      </c>
      <c r="I1152" t="str">
        <f>EC_projects_original!I1152</f>
        <v>PV</v>
      </c>
      <c r="J1152" t="str">
        <f>EC_projects_original!J1152</f>
        <v>rooftop</v>
      </c>
      <c r="K1152" t="str">
        <f>EC_projects_original!K1152</f>
        <v>lokale coöperatie</v>
      </c>
      <c r="L1152" t="str">
        <f>EC_projects_original!L1152</f>
        <v>Energiek Slingenberg</v>
      </c>
      <c r="M1152">
        <f>EC_projects_original!P1152</f>
        <v>65</v>
      </c>
      <c r="N1152">
        <f>EC_projects_original!R1152</f>
        <v>1</v>
      </c>
    </row>
    <row r="1153" spans="1:14" x14ac:dyDescent="0.25">
      <c r="A1153" t="str">
        <f>EC_projects_original!A1153</f>
        <v>Drenthe</v>
      </c>
      <c r="B1153" t="str">
        <f>EC_projects_original!B1153</f>
        <v>Drenthe</v>
      </c>
      <c r="C1153" t="str">
        <f>EC_projects_original!C1153</f>
        <v>Noordenveld</v>
      </c>
      <c r="D1153" t="str" cm="1">
        <f t="array" ref="D1153">_xlfn.IFNA(INDEX(municipalities!B:B, MATCH(EC_projects!C1153,municipalities!C:C,0),0),"unknown")</f>
        <v>GM1699</v>
      </c>
      <c r="E1153">
        <f>EC_projects_original!D1153</f>
        <v>0</v>
      </c>
      <c r="F1153" t="str">
        <f>EC_projects_original!E1153</f>
        <v>ECNoordseveld/ zonnedak SCE 1</v>
      </c>
      <c r="G1153" t="str">
        <f>EC_projects_original!G1153</f>
        <v>planned</v>
      </c>
      <c r="H1153">
        <f>EC_projects_original!H1153</f>
        <v>2024</v>
      </c>
      <c r="I1153" t="str">
        <f>EC_projects_original!I1153</f>
        <v>PV</v>
      </c>
      <c r="J1153" t="str">
        <f>EC_projects_original!J1153</f>
        <v>rooftop</v>
      </c>
      <c r="K1153" t="str">
        <f>EC_projects_original!K1153</f>
        <v>lokale coöperatie</v>
      </c>
      <c r="L1153" t="str">
        <f>EC_projects_original!L1153</f>
        <v>EC Noordseveld</v>
      </c>
      <c r="M1153">
        <f>EC_projects_original!P1153</f>
        <v>82</v>
      </c>
      <c r="N1153">
        <f>EC_projects_original!R1153</f>
        <v>1</v>
      </c>
    </row>
    <row r="1154" spans="1:14" x14ac:dyDescent="0.25">
      <c r="A1154" t="str">
        <f>EC_projects_original!A1154</f>
        <v>Drenthe</v>
      </c>
      <c r="B1154" t="str">
        <f>EC_projects_original!B1154</f>
        <v>Drenthe</v>
      </c>
      <c r="C1154" t="str">
        <f>EC_projects_original!C1154</f>
        <v>Noordenveld</v>
      </c>
      <c r="D1154" t="str" cm="1">
        <f t="array" ref="D1154">_xlfn.IFNA(INDEX(municipalities!B:B, MATCH(EC_projects!C1154,municipalities!C:C,0),0),"unknown")</f>
        <v>GM1699</v>
      </c>
      <c r="E1154">
        <f>EC_projects_original!D1154</f>
        <v>0</v>
      </c>
      <c r="F1154" t="str">
        <f>EC_projects_original!E1154</f>
        <v>ECNoordseveld/ zonnedak SCE 2</v>
      </c>
      <c r="G1154" t="str">
        <f>EC_projects_original!G1154</f>
        <v>planned</v>
      </c>
      <c r="H1154">
        <f>EC_projects_original!H1154</f>
        <v>2024</v>
      </c>
      <c r="I1154" t="str">
        <f>EC_projects_original!I1154</f>
        <v>PV</v>
      </c>
      <c r="J1154" t="str">
        <f>EC_projects_original!J1154</f>
        <v>rooftop</v>
      </c>
      <c r="K1154" t="str">
        <f>EC_projects_original!K1154</f>
        <v>lokale coöperatie</v>
      </c>
      <c r="L1154" t="str">
        <f>EC_projects_original!L1154</f>
        <v>EC Noordseveld</v>
      </c>
      <c r="M1154">
        <f>EC_projects_original!P1154</f>
        <v>82</v>
      </c>
      <c r="N1154">
        <f>EC_projects_original!R1154</f>
        <v>1</v>
      </c>
    </row>
    <row r="1155" spans="1:14" x14ac:dyDescent="0.25">
      <c r="A1155" t="str">
        <f>EC_projects_original!A1155</f>
        <v>Drenthe</v>
      </c>
      <c r="B1155" t="str">
        <f>EC_projects_original!B1155</f>
        <v>Drenthe</v>
      </c>
      <c r="C1155" t="str">
        <f>EC_projects_original!C1155</f>
        <v>Noordenveld</v>
      </c>
      <c r="D1155" t="str" cm="1">
        <f t="array" ref="D1155">_xlfn.IFNA(INDEX(municipalities!B:B, MATCH(EC_projects!C1155,municipalities!C:C,0),0),"unknown")</f>
        <v>GM1699</v>
      </c>
      <c r="E1155">
        <f>EC_projects_original!D1155</f>
        <v>0</v>
      </c>
      <c r="F1155" t="str">
        <f>EC_projects_original!E1155</f>
        <v>ECNoordseveld/ zonnedak SCE 3</v>
      </c>
      <c r="G1155" t="str">
        <f>EC_projects_original!G1155</f>
        <v>planned</v>
      </c>
      <c r="H1155">
        <f>EC_projects_original!H1155</f>
        <v>2024</v>
      </c>
      <c r="I1155" t="str">
        <f>EC_projects_original!I1155</f>
        <v>PV</v>
      </c>
      <c r="J1155" t="str">
        <f>EC_projects_original!J1155</f>
        <v>rooftop</v>
      </c>
      <c r="K1155" t="str">
        <f>EC_projects_original!K1155</f>
        <v>lokale coöperatie</v>
      </c>
      <c r="L1155" t="str">
        <f>EC_projects_original!L1155</f>
        <v>EC Noordseveld</v>
      </c>
      <c r="M1155">
        <f>EC_projects_original!P1155</f>
        <v>82</v>
      </c>
      <c r="N1155">
        <f>EC_projects_original!R1155</f>
        <v>1</v>
      </c>
    </row>
    <row r="1156" spans="1:14" x14ac:dyDescent="0.25">
      <c r="A1156" t="str">
        <f>EC_projects_original!A1156</f>
        <v>Drenthe</v>
      </c>
      <c r="B1156" t="str">
        <f>EC_projects_original!B1156</f>
        <v>Drenthe</v>
      </c>
      <c r="C1156" t="str">
        <f>EC_projects_original!C1156</f>
        <v>Noordenveld</v>
      </c>
      <c r="D1156" t="str" cm="1">
        <f t="array" ref="D1156">_xlfn.IFNA(INDEX(municipalities!B:B, MATCH(EC_projects!C1156,municipalities!C:C,0),0),"unknown")</f>
        <v>GM1699</v>
      </c>
      <c r="E1156">
        <f>EC_projects_original!D1156</f>
        <v>0</v>
      </c>
      <c r="F1156" t="str">
        <f>EC_projects_original!E1156</f>
        <v>ECNoordseveld/ zonnedak SCE 4</v>
      </c>
      <c r="G1156" t="str">
        <f>EC_projects_original!G1156</f>
        <v>planned</v>
      </c>
      <c r="H1156">
        <f>EC_projects_original!H1156</f>
        <v>2024</v>
      </c>
      <c r="I1156" t="str">
        <f>EC_projects_original!I1156</f>
        <v>PV</v>
      </c>
      <c r="J1156" t="str">
        <f>EC_projects_original!J1156</f>
        <v>rooftop</v>
      </c>
      <c r="K1156" t="str">
        <f>EC_projects_original!K1156</f>
        <v>lokale coöperatie</v>
      </c>
      <c r="L1156" t="str">
        <f>EC_projects_original!L1156</f>
        <v>EC Noordseveld</v>
      </c>
      <c r="M1156">
        <f>EC_projects_original!P1156</f>
        <v>82</v>
      </c>
      <c r="N1156">
        <f>EC_projects_original!R1156</f>
        <v>1</v>
      </c>
    </row>
    <row r="1157" spans="1:14" x14ac:dyDescent="0.25">
      <c r="A1157" t="str">
        <f>EC_projects_original!A1157</f>
        <v>Drenthe</v>
      </c>
      <c r="B1157" t="str">
        <f>EC_projects_original!B1157</f>
        <v>Drenthe</v>
      </c>
      <c r="C1157" t="str">
        <f>EC_projects_original!C1157</f>
        <v>Noordenveld</v>
      </c>
      <c r="D1157" t="str" cm="1">
        <f t="array" ref="D1157">_xlfn.IFNA(INDEX(municipalities!B:B, MATCH(EC_projects!C1157,municipalities!C:C,0),0),"unknown")</f>
        <v>GM1699</v>
      </c>
      <c r="E1157">
        <f>EC_projects_original!D1157</f>
        <v>0</v>
      </c>
      <c r="F1157" t="str">
        <f>EC_projects_original!E1157</f>
        <v>ECNoordseveld/ zonnedak SCE 5</v>
      </c>
      <c r="G1157" t="str">
        <f>EC_projects_original!G1157</f>
        <v>planned</v>
      </c>
      <c r="H1157">
        <f>EC_projects_original!H1157</f>
        <v>2024</v>
      </c>
      <c r="I1157" t="str">
        <f>EC_projects_original!I1157</f>
        <v>PV</v>
      </c>
      <c r="J1157" t="str">
        <f>EC_projects_original!J1157</f>
        <v>rooftop</v>
      </c>
      <c r="K1157" t="str">
        <f>EC_projects_original!K1157</f>
        <v>lokale coöperatie</v>
      </c>
      <c r="L1157" t="str">
        <f>EC_projects_original!L1157</f>
        <v>EC Noordseveld</v>
      </c>
      <c r="M1157">
        <f>EC_projects_original!P1157</f>
        <v>82</v>
      </c>
      <c r="N1157">
        <f>EC_projects_original!R1157</f>
        <v>1</v>
      </c>
    </row>
    <row r="1158" spans="1:14" x14ac:dyDescent="0.25">
      <c r="A1158" t="str">
        <f>EC_projects_original!A1158</f>
        <v>Friesland</v>
      </c>
      <c r="B1158" t="str">
        <f>EC_projects_original!B1158</f>
        <v>Friesland</v>
      </c>
      <c r="C1158" t="str">
        <f>EC_projects_original!C1158</f>
        <v>Achtkarspelen</v>
      </c>
      <c r="D1158" t="str" cm="1">
        <f t="array" ref="D1158">_xlfn.IFNA(INDEX(municipalities!B:B, MATCH(EC_projects!C1158,municipalities!C:C,0),0),"unknown")</f>
        <v>GM0059</v>
      </c>
      <c r="E1158" t="str">
        <f>EC_projects_original!D1158</f>
        <v>Veenklooster</v>
      </c>
      <c r="F1158" t="str">
        <f>EC_projects_original!E1158</f>
        <v>Buitenpost/ zonnedak 2 Zon voor asbest De Groot</v>
      </c>
      <c r="G1158" t="str">
        <f>EC_projects_original!G1158</f>
        <v>planned</v>
      </c>
      <c r="H1158">
        <f>EC_projects_original!H1158</f>
        <v>2024</v>
      </c>
      <c r="I1158" t="str">
        <f>EC_projects_original!I1158</f>
        <v>PV</v>
      </c>
      <c r="J1158" t="str">
        <f>EC_projects_original!J1158</f>
        <v>rooftop</v>
      </c>
      <c r="K1158" t="str">
        <f>EC_projects_original!K1158</f>
        <v>lokale coöperatie</v>
      </c>
      <c r="L1158" t="str">
        <f>EC_projects_original!L1158</f>
        <v>EC Buitenpost</v>
      </c>
      <c r="M1158">
        <f>EC_projects_original!P1158</f>
        <v>99.75</v>
      </c>
      <c r="N1158">
        <f>EC_projects_original!R1158</f>
        <v>1</v>
      </c>
    </row>
    <row r="1159" spans="1:14" x14ac:dyDescent="0.25">
      <c r="A1159" t="str">
        <f>EC_projects_original!A1159</f>
        <v>Friesland</v>
      </c>
      <c r="B1159" t="str">
        <f>EC_projects_original!B1159</f>
        <v>Friesland</v>
      </c>
      <c r="C1159" t="str">
        <f>EC_projects_original!C1159</f>
        <v>Achtkarspelen</v>
      </c>
      <c r="D1159" t="str" cm="1">
        <f t="array" ref="D1159">_xlfn.IFNA(INDEX(municipalities!B:B, MATCH(EC_projects!C1159,municipalities!C:C,0),0),"unknown")</f>
        <v>GM0059</v>
      </c>
      <c r="E1159" t="str">
        <f>EC_projects_original!D1159</f>
        <v>Surhuizum</v>
      </c>
      <c r="F1159" t="str">
        <f>EC_projects_original!E1159</f>
        <v>ZonopalleDaken/ Zonnedak Van der Veen - overgedragen</v>
      </c>
      <c r="G1159" t="str">
        <f>EC_projects_original!G1159</f>
        <v>planned</v>
      </c>
      <c r="H1159">
        <f>EC_projects_original!H1159</f>
        <v>2024</v>
      </c>
      <c r="I1159" t="str">
        <f>EC_projects_original!I1159</f>
        <v>PV</v>
      </c>
      <c r="J1159" t="str">
        <f>EC_projects_original!J1159</f>
        <v>rooftop</v>
      </c>
      <c r="K1159" t="str">
        <f>EC_projects_original!K1159</f>
        <v>productiecoöperatie/ ontwikkelaar</v>
      </c>
      <c r="L1159" t="str">
        <f>EC_projects_original!L1159</f>
        <v>EC Harkema</v>
      </c>
      <c r="M1159">
        <f>EC_projects_original!P1159</f>
        <v>98</v>
      </c>
      <c r="N1159">
        <f>EC_projects_original!R1159</f>
        <v>1</v>
      </c>
    </row>
    <row r="1160" spans="1:14" x14ac:dyDescent="0.25">
      <c r="A1160" t="str">
        <f>EC_projects_original!A1160</f>
        <v>Friesland</v>
      </c>
      <c r="B1160" t="str">
        <f>EC_projects_original!B1160</f>
        <v>Friesland</v>
      </c>
      <c r="C1160" t="str">
        <f>EC_projects_original!C1160</f>
        <v>Leeuwarden</v>
      </c>
      <c r="D1160" t="str" cm="1">
        <f t="array" ref="D1160">_xlfn.IFNA(INDEX(municipalities!B:B, MATCH(EC_projects!C1160,municipalities!C:C,0),0),"unknown")</f>
        <v>GM0080</v>
      </c>
      <c r="E1160" t="str">
        <f>EC_projects_original!D1160</f>
        <v>Wergea</v>
      </c>
      <c r="F1160" t="str">
        <f>EC_projects_original!E1160</f>
        <v>DuurzaamWergea/ Zonnedak  Meinderts</v>
      </c>
      <c r="G1160" t="str">
        <f>EC_projects_original!G1160</f>
        <v>planned</v>
      </c>
      <c r="H1160">
        <f>EC_projects_original!H1160</f>
        <v>2024</v>
      </c>
      <c r="I1160" t="str">
        <f>EC_projects_original!I1160</f>
        <v>PV</v>
      </c>
      <c r="J1160" t="str">
        <f>EC_projects_original!J1160</f>
        <v>rooftop</v>
      </c>
      <c r="K1160" t="str">
        <f>EC_projects_original!K1160</f>
        <v>lokale coöperatie</v>
      </c>
      <c r="L1160" t="str">
        <f>EC_projects_original!L1160</f>
        <v>Duurzaam Wergea</v>
      </c>
      <c r="M1160">
        <f>EC_projects_original!P1160</f>
        <v>99.75</v>
      </c>
      <c r="N1160">
        <f>EC_projects_original!R1160</f>
        <v>1</v>
      </c>
    </row>
    <row r="1161" spans="1:14" x14ac:dyDescent="0.25">
      <c r="A1161" t="str">
        <f>EC_projects_original!A1161</f>
        <v>Friesland</v>
      </c>
      <c r="B1161" t="str">
        <f>EC_projects_original!B1161</f>
        <v>Friesland</v>
      </c>
      <c r="C1161" t="str">
        <f>EC_projects_original!C1161</f>
        <v>Leeuwarden</v>
      </c>
      <c r="D1161" t="str" cm="1">
        <f t="array" ref="D1161">_xlfn.IFNA(INDEX(municipalities!B:B, MATCH(EC_projects!C1161,municipalities!C:C,0),0),"unknown")</f>
        <v>GM0080</v>
      </c>
      <c r="E1161" t="str">
        <f>EC_projects_original!D1161</f>
        <v>Wergea</v>
      </c>
      <c r="F1161" t="str">
        <f>EC_projects_original!E1161</f>
        <v>DuurzaamWergea/ Zonnedak Hut</v>
      </c>
      <c r="G1161" t="str">
        <f>EC_projects_original!G1161</f>
        <v>planned</v>
      </c>
      <c r="H1161">
        <f>EC_projects_original!H1161</f>
        <v>2024</v>
      </c>
      <c r="I1161" t="str">
        <f>EC_projects_original!I1161</f>
        <v>PV</v>
      </c>
      <c r="J1161" t="str">
        <f>EC_projects_original!J1161</f>
        <v>rooftop</v>
      </c>
      <c r="K1161" t="str">
        <f>EC_projects_original!K1161</f>
        <v>lokale coöperatie</v>
      </c>
      <c r="L1161" t="str">
        <f>EC_projects_original!L1161</f>
        <v>Duurzaam Wergea</v>
      </c>
      <c r="M1161">
        <f>EC_projects_original!P1161</f>
        <v>71.75</v>
      </c>
      <c r="N1161">
        <f>EC_projects_original!R1161</f>
        <v>1</v>
      </c>
    </row>
    <row r="1162" spans="1:14" x14ac:dyDescent="0.25">
      <c r="A1162" t="str">
        <f>EC_projects_original!A1162</f>
        <v>Friesland</v>
      </c>
      <c r="B1162" t="str">
        <f>EC_projects_original!B1162</f>
        <v>Friesland</v>
      </c>
      <c r="C1162" t="str">
        <f>EC_projects_original!C1162</f>
        <v>Leeuwarden</v>
      </c>
      <c r="D1162" t="str" cm="1">
        <f t="array" ref="D1162">_xlfn.IFNA(INDEX(municipalities!B:B, MATCH(EC_projects!C1162,municipalities!C:C,0),0),"unknown")</f>
        <v>GM0080</v>
      </c>
      <c r="E1162" t="str">
        <f>EC_projects_original!D1162</f>
        <v>Wergea</v>
      </c>
      <c r="F1162" t="str">
        <f>EC_projects_original!E1162</f>
        <v>DuurzaamWergea/ Zonnedak Van der Ploeg</v>
      </c>
      <c r="G1162" t="str">
        <f>EC_projects_original!G1162</f>
        <v>planned</v>
      </c>
      <c r="H1162">
        <f>EC_projects_original!H1162</f>
        <v>2024</v>
      </c>
      <c r="I1162" t="str">
        <f>EC_projects_original!I1162</f>
        <v>PV</v>
      </c>
      <c r="J1162" t="str">
        <f>EC_projects_original!J1162</f>
        <v>rooftop</v>
      </c>
      <c r="K1162" t="str">
        <f>EC_projects_original!K1162</f>
        <v>lokale coöperatie</v>
      </c>
      <c r="L1162" t="str">
        <f>EC_projects_original!L1162</f>
        <v>Duurzaam Wergea</v>
      </c>
      <c r="M1162">
        <f>EC_projects_original!P1162</f>
        <v>99.75</v>
      </c>
      <c r="N1162">
        <f>EC_projects_original!R1162</f>
        <v>1</v>
      </c>
    </row>
    <row r="1163" spans="1:14" x14ac:dyDescent="0.25">
      <c r="A1163" t="str">
        <f>EC_projects_original!A1163</f>
        <v>Friesland</v>
      </c>
      <c r="B1163" t="str">
        <f>EC_projects_original!B1163</f>
        <v>Friesland</v>
      </c>
      <c r="C1163" t="str">
        <f>EC_projects_original!C1163</f>
        <v>Leeuwarden</v>
      </c>
      <c r="D1163" t="str" cm="1">
        <f t="array" ref="D1163">_xlfn.IFNA(INDEX(municipalities!B:B, MATCH(EC_projects!C1163,municipalities!C:C,0),0),"unknown")</f>
        <v>GM0080</v>
      </c>
      <c r="E1163" t="str">
        <f>EC_projects_original!D1163</f>
        <v>Wergea</v>
      </c>
      <c r="F1163" t="str">
        <f>EC_projects_original!E1163</f>
        <v>DuurzaamWergea/ Zonnedak Wobbes</v>
      </c>
      <c r="G1163" t="str">
        <f>EC_projects_original!G1163</f>
        <v>planned</v>
      </c>
      <c r="H1163">
        <f>EC_projects_original!H1163</f>
        <v>2024</v>
      </c>
      <c r="I1163" t="str">
        <f>EC_projects_original!I1163</f>
        <v>PV</v>
      </c>
      <c r="J1163" t="str">
        <f>EC_projects_original!J1163</f>
        <v>rooftop</v>
      </c>
      <c r="K1163" t="str">
        <f>EC_projects_original!K1163</f>
        <v>lokale coöperatie</v>
      </c>
      <c r="L1163" t="str">
        <f>EC_projects_original!L1163</f>
        <v>Duurzaam Wergea</v>
      </c>
      <c r="M1163">
        <f>EC_projects_original!P1163</f>
        <v>77</v>
      </c>
      <c r="N1163">
        <f>EC_projects_original!R1163</f>
        <v>1</v>
      </c>
    </row>
    <row r="1164" spans="1:14" x14ac:dyDescent="0.25">
      <c r="A1164" t="str">
        <f>EC_projects_original!A1164</f>
        <v>Friesland</v>
      </c>
      <c r="B1164" t="str">
        <f>EC_projects_original!B1164</f>
        <v>Friesland</v>
      </c>
      <c r="C1164" t="str">
        <f>EC_projects_original!C1164</f>
        <v>Noardeast-Fryslân</v>
      </c>
      <c r="D1164" t="str" cm="1">
        <f t="array" ref="D1164">_xlfn.IFNA(INDEX(municipalities!B:B, MATCH(EC_projects!C1164,municipalities!C:C,0),0),"unknown")</f>
        <v>GM1970</v>
      </c>
      <c r="E1164">
        <f>EC_projects_original!D1164</f>
        <v>0</v>
      </c>
      <c r="F1164" t="str">
        <f>EC_projects_original!E1164</f>
        <v>Mei-inoar Grien/ SamenZon Zonnedak Osinga</v>
      </c>
      <c r="G1164" t="str">
        <f>EC_projects_original!G1164</f>
        <v>planned</v>
      </c>
      <c r="H1164">
        <f>EC_projects_original!H1164</f>
        <v>2024</v>
      </c>
      <c r="I1164" t="str">
        <f>EC_projects_original!I1164</f>
        <v>PV</v>
      </c>
      <c r="J1164" t="str">
        <f>EC_projects_original!J1164</f>
        <v>rooftop</v>
      </c>
      <c r="K1164" t="str">
        <f>EC_projects_original!K1164</f>
        <v>lokale coöperatie</v>
      </c>
      <c r="L1164" t="str">
        <f>EC_projects_original!L1164</f>
        <v>Mei-inoarGrien</v>
      </c>
      <c r="M1164">
        <f>EC_projects_original!P1164</f>
        <v>108</v>
      </c>
      <c r="N1164">
        <f>EC_projects_original!R1164</f>
        <v>1</v>
      </c>
    </row>
    <row r="1165" spans="1:14" x14ac:dyDescent="0.25">
      <c r="A1165" t="str">
        <f>EC_projects_original!A1165</f>
        <v>Friesland</v>
      </c>
      <c r="B1165" t="str">
        <f>EC_projects_original!B1165</f>
        <v>Friesland</v>
      </c>
      <c r="C1165" t="str">
        <f>EC_projects_original!C1165</f>
        <v>Súdwest-Fryslân</v>
      </c>
      <c r="D1165" t="str" cm="1">
        <f t="array" ref="D1165">_xlfn.IFNA(INDEX(municipalities!B:B, MATCH(EC_projects!C1165,municipalities!C:C,0),0),"unknown")</f>
        <v>GM1900</v>
      </c>
      <c r="E1165">
        <f>EC_projects_original!D1165</f>
        <v>0</v>
      </c>
      <c r="F1165" t="str">
        <f>EC_projects_original!E1165</f>
        <v>ECFolsgare/ zonneweide Zuidweststroom 3 Gerbrandy</v>
      </c>
      <c r="G1165" t="str">
        <f>EC_projects_original!G1165</f>
        <v>planned</v>
      </c>
      <c r="H1165">
        <f>EC_projects_original!H1165</f>
        <v>2024</v>
      </c>
      <c r="I1165" t="str">
        <f>EC_projects_original!I1165</f>
        <v>PV</v>
      </c>
      <c r="J1165" t="str">
        <f>EC_projects_original!J1165</f>
        <v>rooftop</v>
      </c>
      <c r="K1165" t="str">
        <f>EC_projects_original!K1165</f>
        <v>lokale coöperatie</v>
      </c>
      <c r="L1165" t="str">
        <f>EC_projects_original!L1165</f>
        <v>EC Folsgare</v>
      </c>
      <c r="M1165">
        <f>EC_projects_original!P1165</f>
        <v>115.6</v>
      </c>
      <c r="N1165">
        <f>EC_projects_original!R1165</f>
        <v>1</v>
      </c>
    </row>
    <row r="1166" spans="1:14" x14ac:dyDescent="0.25">
      <c r="A1166" t="str">
        <f>EC_projects_original!A1166</f>
        <v>Friesland</v>
      </c>
      <c r="B1166" t="str">
        <f>EC_projects_original!B1166</f>
        <v>Friesland</v>
      </c>
      <c r="C1166" t="str">
        <f>EC_projects_original!C1166</f>
        <v>Súdwest-Fryslân</v>
      </c>
      <c r="D1166" t="str" cm="1">
        <f t="array" ref="D1166">_xlfn.IFNA(INDEX(municipalities!B:B, MATCH(EC_projects!C1166,municipalities!C:C,0),0),"unknown")</f>
        <v>GM1900</v>
      </c>
      <c r="E1166" t="str">
        <f>EC_projects_original!D1166</f>
        <v>Warns</v>
      </c>
      <c r="F1166" t="str">
        <f>EC_projects_original!E1166</f>
        <v>Gaasterland/ Zonnecollectief 4 Warns</v>
      </c>
      <c r="G1166" t="str">
        <f>EC_projects_original!G1166</f>
        <v>planned</v>
      </c>
      <c r="H1166">
        <f>EC_projects_original!H1166</f>
        <v>2024</v>
      </c>
      <c r="I1166" t="str">
        <f>EC_projects_original!I1166</f>
        <v>PV</v>
      </c>
      <c r="J1166" t="str">
        <f>EC_projects_original!J1166</f>
        <v>rooftop</v>
      </c>
      <c r="K1166" t="str">
        <f>EC_projects_original!K1166</f>
        <v>lokale coöperatie</v>
      </c>
      <c r="L1166" t="str">
        <f>EC_projects_original!L1166</f>
        <v>EC Gaasterland</v>
      </c>
      <c r="M1166">
        <f>EC_projects_original!P1166</f>
        <v>60</v>
      </c>
      <c r="N1166">
        <f>EC_projects_original!R1166</f>
        <v>1</v>
      </c>
    </row>
    <row r="1167" spans="1:14" x14ac:dyDescent="0.25">
      <c r="A1167" t="str">
        <f>EC_projects_original!A1167</f>
        <v>Friesland</v>
      </c>
      <c r="B1167" t="str">
        <f>EC_projects_original!B1167</f>
        <v>Friesland</v>
      </c>
      <c r="C1167" t="str">
        <f>EC_projects_original!C1167</f>
        <v>Súdwest-Fryslân</v>
      </c>
      <c r="D1167" t="str" cm="1">
        <f t="array" ref="D1167">_xlfn.IFNA(INDEX(municipalities!B:B, MATCH(EC_projects!C1167,municipalities!C:C,0),0),"unknown")</f>
        <v>GM1900</v>
      </c>
      <c r="E1167" t="str">
        <f>EC_projects_original!D1167</f>
        <v>Oppenhuizen</v>
      </c>
      <c r="F1167" t="str">
        <f>EC_projects_original!E1167</f>
        <v>Top&amp;Twel/ zonnedak Harspit</v>
      </c>
      <c r="G1167" t="str">
        <f>EC_projects_original!G1167</f>
        <v>planned</v>
      </c>
      <c r="H1167">
        <f>EC_projects_original!H1167</f>
        <v>2024</v>
      </c>
      <c r="I1167" t="str">
        <f>EC_projects_original!I1167</f>
        <v>PV</v>
      </c>
      <c r="J1167" t="str">
        <f>EC_projects_original!J1167</f>
        <v>rooftop</v>
      </c>
      <c r="K1167" t="str">
        <f>EC_projects_original!K1167</f>
        <v>lokale coöperatie</v>
      </c>
      <c r="L1167" t="str">
        <f>EC_projects_original!L1167</f>
        <v>EC Top&amp;Twel</v>
      </c>
      <c r="M1167">
        <f>EC_projects_original!P1167</f>
        <v>100</v>
      </c>
      <c r="N1167">
        <f>EC_projects_original!R1167</f>
        <v>1</v>
      </c>
    </row>
    <row r="1168" spans="1:14" x14ac:dyDescent="0.25">
      <c r="A1168" t="str">
        <f>EC_projects_original!A1168</f>
        <v>Friesland</v>
      </c>
      <c r="B1168" t="str">
        <f>EC_projects_original!B1168</f>
        <v>Friesland</v>
      </c>
      <c r="C1168" t="str">
        <f>EC_projects_original!C1168</f>
        <v>Súdwest-Fryslân</v>
      </c>
      <c r="D1168" t="str" cm="1">
        <f t="array" ref="D1168">_xlfn.IFNA(INDEX(municipalities!B:B, MATCH(EC_projects!C1168,municipalities!C:C,0),0),"unknown")</f>
        <v>GM1900</v>
      </c>
      <c r="E1168" t="str">
        <f>EC_projects_original!D1168</f>
        <v>Kubbaard</v>
      </c>
      <c r="F1168" t="str">
        <f>EC_projects_original!E1168</f>
        <v>StWIEK/ zonnedak Opperhâns</v>
      </c>
      <c r="G1168" t="str">
        <f>EC_projects_original!G1168</f>
        <v>preparation</v>
      </c>
      <c r="H1168">
        <f>EC_projects_original!H1168</f>
        <v>2025</v>
      </c>
      <c r="I1168" t="str">
        <f>EC_projects_original!I1168</f>
        <v>PV</v>
      </c>
      <c r="J1168" t="str">
        <f>EC_projects_original!J1168</f>
        <v>rooftop</v>
      </c>
      <c r="K1168" t="str">
        <f>EC_projects_original!K1168</f>
        <v>lokale coöperatie</v>
      </c>
      <c r="L1168" t="str">
        <f>EC_projects_original!L1168</f>
        <v>Stichting WIEK</v>
      </c>
      <c r="M1168">
        <f>EC_projects_original!P1168</f>
        <v>0</v>
      </c>
      <c r="N1168">
        <f>EC_projects_original!R1168</f>
        <v>0</v>
      </c>
    </row>
    <row r="1169" spans="1:14" x14ac:dyDescent="0.25">
      <c r="A1169" t="str">
        <f>EC_projects_original!A1169</f>
        <v>Friesland</v>
      </c>
      <c r="B1169" t="str">
        <f>EC_projects_original!B1169</f>
        <v>Friesland</v>
      </c>
      <c r="C1169" t="str">
        <f>EC_projects_original!C1169</f>
        <v>Terschelling</v>
      </c>
      <c r="D1169" t="str" cm="1">
        <f t="array" ref="D1169">_xlfn.IFNA(INDEX(municipalities!B:B, MATCH(EC_projects!C1169,municipalities!C:C,0),0),"unknown")</f>
        <v>GM0093</v>
      </c>
      <c r="E1169" t="str">
        <f>EC_projects_original!D1169</f>
        <v>West-Terschelling</v>
      </c>
      <c r="F1169" t="str">
        <f>EC_projects_original!E1169</f>
        <v>TerschellingEnergie/ Zonnedak Kudde van Terschelling</v>
      </c>
      <c r="G1169" t="str">
        <f>EC_projects_original!G1169</f>
        <v>planned</v>
      </c>
      <c r="H1169">
        <f>EC_projects_original!H1169</f>
        <v>2024</v>
      </c>
      <c r="I1169" t="str">
        <f>EC_projects_original!I1169</f>
        <v>PV</v>
      </c>
      <c r="J1169" t="str">
        <f>EC_projects_original!J1169</f>
        <v>rooftop</v>
      </c>
      <c r="K1169" t="str">
        <f>EC_projects_original!K1169</f>
        <v>lokale coöperatie</v>
      </c>
      <c r="L1169" t="str">
        <f>EC_projects_original!L1169</f>
        <v>TerschellingEnergie</v>
      </c>
      <c r="M1169">
        <f>EC_projects_original!P1169</f>
        <v>63</v>
      </c>
      <c r="N1169">
        <f>EC_projects_original!R1169</f>
        <v>1</v>
      </c>
    </row>
    <row r="1170" spans="1:14" x14ac:dyDescent="0.25">
      <c r="A1170" t="str">
        <f>EC_projects_original!A1170</f>
        <v>Friesland</v>
      </c>
      <c r="B1170" t="str">
        <f>EC_projects_original!B1170</f>
        <v>Friesland</v>
      </c>
      <c r="C1170" t="str">
        <f>EC_projects_original!C1170</f>
        <v>Tytsjerksteradiel</v>
      </c>
      <c r="D1170" t="str" cm="1">
        <f t="array" ref="D1170">_xlfn.IFNA(INDEX(municipalities!B:B, MATCH(EC_projects!C1170,municipalities!C:C,0),0),"unknown")</f>
        <v>GM0737</v>
      </c>
      <c r="E1170">
        <f>EC_projects_original!D1170</f>
        <v>0</v>
      </c>
      <c r="F1170" t="str">
        <f>EC_projects_original!E1170</f>
        <v>Trynergie/  Trynwâldster zonnedak De Jager</v>
      </c>
      <c r="G1170" t="str">
        <f>EC_projects_original!G1170</f>
        <v>preparation</v>
      </c>
      <c r="H1170">
        <f>EC_projects_original!H1170</f>
        <v>2025</v>
      </c>
      <c r="I1170" t="str">
        <f>EC_projects_original!I1170</f>
        <v>PV</v>
      </c>
      <c r="J1170" t="str">
        <f>EC_projects_original!J1170</f>
        <v>rooftop</v>
      </c>
      <c r="K1170" t="str">
        <f>EC_projects_original!K1170</f>
        <v>lokale coöperatie</v>
      </c>
      <c r="L1170" t="str">
        <f>EC_projects_original!L1170</f>
        <v>Trynergie</v>
      </c>
      <c r="M1170">
        <f>EC_projects_original!P1170</f>
        <v>0</v>
      </c>
      <c r="N1170">
        <f>EC_projects_original!R1170</f>
        <v>0</v>
      </c>
    </row>
    <row r="1171" spans="1:14" x14ac:dyDescent="0.25">
      <c r="A1171" t="str">
        <f>EC_projects_original!A1171</f>
        <v>Friesland</v>
      </c>
      <c r="B1171" t="str">
        <f>EC_projects_original!B1171</f>
        <v>Friesland</v>
      </c>
      <c r="C1171" t="str">
        <f>EC_projects_original!C1171</f>
        <v>Waadhoeke</v>
      </c>
      <c r="D1171" t="str" cm="1">
        <f t="array" ref="D1171">_xlfn.IFNA(INDEX(municipalities!B:B, MATCH(EC_projects!C1171,municipalities!C:C,0),0),"unknown")</f>
        <v>GM1949</v>
      </c>
      <c r="E1171" t="str">
        <f>EC_projects_original!D1171</f>
        <v>ST.-JACOBIPAROCHIE</v>
      </c>
      <c r="F1171" t="str">
        <f>EC_projects_original!E1171</f>
        <v>Bildtse Stroom/ Zonnedak  Goodijk</v>
      </c>
      <c r="G1171" t="str">
        <f>EC_projects_original!G1171</f>
        <v>planned</v>
      </c>
      <c r="H1171">
        <f>EC_projects_original!H1171</f>
        <v>2024</v>
      </c>
      <c r="I1171" t="str">
        <f>EC_projects_original!I1171</f>
        <v>PV</v>
      </c>
      <c r="J1171" t="str">
        <f>EC_projects_original!J1171</f>
        <v>rooftop</v>
      </c>
      <c r="K1171" t="str">
        <f>EC_projects_original!K1171</f>
        <v>lokale coöperatie</v>
      </c>
      <c r="L1171" t="str">
        <f>EC_projects_original!L1171</f>
        <v>Bildste Stroom</v>
      </c>
      <c r="M1171">
        <f>EC_projects_original!P1171</f>
        <v>82</v>
      </c>
      <c r="N1171">
        <f>EC_projects_original!R1171</f>
        <v>1</v>
      </c>
    </row>
    <row r="1172" spans="1:14" x14ac:dyDescent="0.25">
      <c r="A1172" t="str">
        <f>EC_projects_original!A1172</f>
        <v>Friesland</v>
      </c>
      <c r="B1172" t="str">
        <f>EC_projects_original!B1172</f>
        <v>Friesland</v>
      </c>
      <c r="C1172" t="str">
        <f>EC_projects_original!C1172</f>
        <v>Waadhoeke</v>
      </c>
      <c r="D1172" t="str" cm="1">
        <f t="array" ref="D1172">_xlfn.IFNA(INDEX(municipalities!B:B, MATCH(EC_projects!C1172,municipalities!C:C,0),0),"unknown")</f>
        <v>GM1949</v>
      </c>
      <c r="E1172" t="str">
        <f>EC_projects_original!D1172</f>
        <v>Westhoek</v>
      </c>
      <c r="F1172" t="str">
        <f>EC_projects_original!E1172</f>
        <v>Bildtse Stroom/ Zonnedak de Vries</v>
      </c>
      <c r="G1172" t="str">
        <f>EC_projects_original!G1172</f>
        <v>planned</v>
      </c>
      <c r="H1172">
        <f>EC_projects_original!H1172</f>
        <v>2024</v>
      </c>
      <c r="I1172" t="str">
        <f>EC_projects_original!I1172</f>
        <v>PV</v>
      </c>
      <c r="J1172" t="str">
        <f>EC_projects_original!J1172</f>
        <v>rooftop</v>
      </c>
      <c r="K1172" t="str">
        <f>EC_projects_original!K1172</f>
        <v>lokale coöperatie</v>
      </c>
      <c r="L1172" t="str">
        <f>EC_projects_original!L1172</f>
        <v>Bildste Stroom</v>
      </c>
      <c r="M1172">
        <f>EC_projects_original!P1172</f>
        <v>90</v>
      </c>
      <c r="N1172">
        <f>EC_projects_original!R1172</f>
        <v>1</v>
      </c>
    </row>
    <row r="1173" spans="1:14" x14ac:dyDescent="0.25">
      <c r="A1173" t="str">
        <f>EC_projects_original!A1173</f>
        <v>Friesland</v>
      </c>
      <c r="B1173" t="str">
        <f>EC_projects_original!B1173</f>
        <v>Friesland</v>
      </c>
      <c r="C1173" t="str">
        <f>EC_projects_original!C1173</f>
        <v>Waadhoeke</v>
      </c>
      <c r="D1173" t="str" cm="1">
        <f t="array" ref="D1173">_xlfn.IFNA(INDEX(municipalities!B:B, MATCH(EC_projects!C1173,municipalities!C:C,0),0),"unknown")</f>
        <v>GM1949</v>
      </c>
      <c r="E1173" t="str">
        <f>EC_projects_original!D1173</f>
        <v>ST.-ANNAPAROCHIE</v>
      </c>
      <c r="F1173" t="str">
        <f>EC_projects_original!E1173</f>
        <v>Bildtse Stroom/ Zonnedak Dijkstra</v>
      </c>
      <c r="G1173" t="str">
        <f>EC_projects_original!G1173</f>
        <v>planned</v>
      </c>
      <c r="H1173">
        <f>EC_projects_original!H1173</f>
        <v>2024</v>
      </c>
      <c r="I1173" t="str">
        <f>EC_projects_original!I1173</f>
        <v>PV</v>
      </c>
      <c r="J1173" t="str">
        <f>EC_projects_original!J1173</f>
        <v>rooftop</v>
      </c>
      <c r="K1173" t="str">
        <f>EC_projects_original!K1173</f>
        <v>lokale coöperatie</v>
      </c>
      <c r="L1173" t="str">
        <f>EC_projects_original!L1173</f>
        <v>Bildste Stroom</v>
      </c>
      <c r="M1173">
        <f>EC_projects_original!P1173</f>
        <v>69</v>
      </c>
      <c r="N1173">
        <f>EC_projects_original!R1173</f>
        <v>1</v>
      </c>
    </row>
    <row r="1174" spans="1:14" x14ac:dyDescent="0.25">
      <c r="A1174" t="str">
        <f>EC_projects_original!A1174</f>
        <v>Gelderland</v>
      </c>
      <c r="B1174" t="str">
        <f>EC_projects_original!B1174</f>
        <v>Arnhem/ Nijmegen</v>
      </c>
      <c r="C1174" t="str">
        <f>EC_projects_original!C1174</f>
        <v>Arnhem</v>
      </c>
      <c r="D1174" t="str" cm="1">
        <f t="array" ref="D1174">_xlfn.IFNA(INDEX(municipalities!B:B, MATCH(EC_projects!C1174,municipalities!C:C,0),0),"unknown")</f>
        <v>GM0202</v>
      </c>
      <c r="E1174">
        <f>EC_projects_original!D1174</f>
        <v>0</v>
      </c>
      <c r="F1174" t="str">
        <f>EC_projects_original!E1174</f>
        <v>EC Molenbeke/ Zonnedak Tennishal Molenbeke</v>
      </c>
      <c r="G1174" t="str">
        <f>EC_projects_original!G1174</f>
        <v>planned</v>
      </c>
      <c r="H1174">
        <f>EC_projects_original!H1174</f>
        <v>2024</v>
      </c>
      <c r="I1174" t="str">
        <f>EC_projects_original!I1174</f>
        <v>PV</v>
      </c>
      <c r="J1174" t="str">
        <f>EC_projects_original!J1174</f>
        <v>rooftop</v>
      </c>
      <c r="K1174" t="str">
        <f>EC_projects_original!K1174</f>
        <v>lokale coöperatie</v>
      </c>
      <c r="L1174" t="str">
        <f>EC_projects_original!L1174</f>
        <v>EC Molenbeke</v>
      </c>
      <c r="M1174">
        <f>EC_projects_original!P1174</f>
        <v>652.5</v>
      </c>
      <c r="N1174">
        <f>EC_projects_original!R1174</f>
        <v>1</v>
      </c>
    </row>
    <row r="1175" spans="1:14" x14ac:dyDescent="0.25">
      <c r="A1175" t="str">
        <f>EC_projects_original!A1175</f>
        <v>Gelderland</v>
      </c>
      <c r="B1175" t="str">
        <f>EC_projects_original!B1175</f>
        <v>Food Valley</v>
      </c>
      <c r="C1175" t="str">
        <f>EC_projects_original!C1175</f>
        <v>Barneveld</v>
      </c>
      <c r="D1175" t="str" cm="1">
        <f t="array" ref="D1175">_xlfn.IFNA(INDEX(municipalities!B:B, MATCH(EC_projects!C1175,municipalities!C:C,0),0),"unknown")</f>
        <v>GM0203</v>
      </c>
      <c r="E1175">
        <f>EC_projects_original!D1175</f>
        <v>0</v>
      </c>
      <c r="F1175" t="str">
        <f>EC_projects_original!E1175</f>
        <v xml:space="preserve">ZonSamen/ zonnedaken woningcorporatie (meerdere locaties) </v>
      </c>
      <c r="G1175" t="str">
        <f>EC_projects_original!G1175</f>
        <v>planned</v>
      </c>
      <c r="H1175">
        <f>EC_projects_original!H1175</f>
        <v>2024</v>
      </c>
      <c r="I1175" t="str">
        <f>EC_projects_original!I1175</f>
        <v>PV</v>
      </c>
      <c r="J1175" t="str">
        <f>EC_projects_original!J1175</f>
        <v>rooftop</v>
      </c>
      <c r="K1175" t="str">
        <f>EC_projects_original!K1175</f>
        <v>woco-coöperatie</v>
      </c>
      <c r="L1175" t="str">
        <f>EC_projects_original!L1175</f>
        <v>ZonSamen</v>
      </c>
      <c r="M1175">
        <f>EC_projects_original!P1175</f>
        <v>62</v>
      </c>
      <c r="N1175">
        <f>EC_projects_original!R1175</f>
        <v>1</v>
      </c>
    </row>
    <row r="1176" spans="1:14" x14ac:dyDescent="0.25">
      <c r="A1176" t="str">
        <f>EC_projects_original!A1176</f>
        <v>Gelderland</v>
      </c>
      <c r="B1176" t="str">
        <f>EC_projects_original!B1176</f>
        <v>Rivierenland</v>
      </c>
      <c r="C1176" t="str">
        <f>EC_projects_original!C1176</f>
        <v>Buren</v>
      </c>
      <c r="D1176" t="str" cm="1">
        <f t="array" ref="D1176">_xlfn.IFNA(INDEX(municipalities!B:B, MATCH(EC_projects!C1176,municipalities!C:C,0),0),"unknown")</f>
        <v>GM0214</v>
      </c>
      <c r="E1176" t="str">
        <f>EC_projects_original!D1176</f>
        <v>Kapel-Avezaath</v>
      </c>
      <c r="F1176" t="str">
        <f>EC_projects_original!E1176</f>
        <v>EcoBuren/ zonnedak - De Roskam - Kapel-Avezaath</v>
      </c>
      <c r="G1176" t="str">
        <f>EC_projects_original!G1176</f>
        <v>preparation</v>
      </c>
      <c r="H1176">
        <f>EC_projects_original!H1176</f>
        <v>2025</v>
      </c>
      <c r="I1176" t="str">
        <f>EC_projects_original!I1176</f>
        <v>PV</v>
      </c>
      <c r="J1176" t="str">
        <f>EC_projects_original!J1176</f>
        <v>rooftop</v>
      </c>
      <c r="K1176" t="str">
        <f>EC_projects_original!K1176</f>
        <v>lokale coöperatie</v>
      </c>
      <c r="L1176" t="str">
        <f>EC_projects_original!L1176</f>
        <v>EcoBuren</v>
      </c>
      <c r="M1176">
        <f>EC_projects_original!P1176</f>
        <v>0</v>
      </c>
      <c r="N1176">
        <f>EC_projects_original!R1176</f>
        <v>0</v>
      </c>
    </row>
    <row r="1177" spans="1:14" x14ac:dyDescent="0.25">
      <c r="A1177" t="str">
        <f>EC_projects_original!A1177</f>
        <v>Gelderland</v>
      </c>
      <c r="B1177" t="str">
        <f>EC_projects_original!B1177</f>
        <v>Achterhoek</v>
      </c>
      <c r="C1177" t="str">
        <f>EC_projects_original!C1177</f>
        <v>Doetinchem</v>
      </c>
      <c r="D1177" t="str" cm="1">
        <f t="array" ref="D1177">_xlfn.IFNA(INDEX(municipalities!B:B, MATCH(EC_projects!C1177,municipalities!C:C,0),0),"unknown")</f>
        <v>GM0222</v>
      </c>
      <c r="E1177" t="str">
        <f>EC_projects_original!D1177</f>
        <v>Doetinchem</v>
      </c>
      <c r="F1177" t="str">
        <f>EC_projects_original!E1177</f>
        <v>DuurzaamDoetinchem/ zonnedak BV de Graafschap</v>
      </c>
      <c r="G1177" t="str">
        <f>EC_projects_original!G1177</f>
        <v>planned</v>
      </c>
      <c r="H1177">
        <f>EC_projects_original!H1177</f>
        <v>2024</v>
      </c>
      <c r="I1177" t="str">
        <f>EC_projects_original!I1177</f>
        <v>PV</v>
      </c>
      <c r="J1177" t="str">
        <f>EC_projects_original!J1177</f>
        <v>rooftop</v>
      </c>
      <c r="K1177" t="str">
        <f>EC_projects_original!K1177</f>
        <v>lokale coöperatie</v>
      </c>
      <c r="L1177" t="str">
        <f>EC_projects_original!L1177</f>
        <v>Duurzaam Doetinchem</v>
      </c>
      <c r="M1177">
        <f>EC_projects_original!P1177</f>
        <v>95</v>
      </c>
      <c r="N1177">
        <f>EC_projects_original!R1177</f>
        <v>1</v>
      </c>
    </row>
    <row r="1178" spans="1:14" x14ac:dyDescent="0.25">
      <c r="A1178" t="str">
        <f>EC_projects_original!A1178</f>
        <v>Gelderland</v>
      </c>
      <c r="B1178" t="str">
        <f>EC_projects_original!B1178</f>
        <v>Achterhoek</v>
      </c>
      <c r="C1178" t="str">
        <f>EC_projects_original!C1178</f>
        <v>Doetinchem</v>
      </c>
      <c r="D1178" t="str" cm="1">
        <f t="array" ref="D1178">_xlfn.IFNA(INDEX(municipalities!B:B, MATCH(EC_projects!C1178,municipalities!C:C,0),0),"unknown")</f>
        <v>GM0222</v>
      </c>
      <c r="E1178" t="str">
        <f>EC_projects_original!D1178</f>
        <v>Gaanderen</v>
      </c>
      <c r="F1178" t="str">
        <f>EC_projects_original!E1178</f>
        <v>DuurzaamDoetinchem/ zonnedak VM Martinusschool Gaanderen</v>
      </c>
      <c r="G1178" t="str">
        <f>EC_projects_original!G1178</f>
        <v>planned</v>
      </c>
      <c r="H1178">
        <f>EC_projects_original!H1178</f>
        <v>2024</v>
      </c>
      <c r="I1178" t="str">
        <f>EC_projects_original!I1178</f>
        <v>PV</v>
      </c>
      <c r="J1178" t="str">
        <f>EC_projects_original!J1178</f>
        <v>rooftop</v>
      </c>
      <c r="K1178" t="str">
        <f>EC_projects_original!K1178</f>
        <v>lokale coöperatie</v>
      </c>
      <c r="L1178" t="str">
        <f>EC_projects_original!L1178</f>
        <v>Duurzaam Doetinchem</v>
      </c>
      <c r="M1178">
        <f>EC_projects_original!P1178</f>
        <v>96</v>
      </c>
      <c r="N1178">
        <f>EC_projects_original!R1178</f>
        <v>1</v>
      </c>
    </row>
    <row r="1179" spans="1:14" x14ac:dyDescent="0.25">
      <c r="A1179" t="str">
        <f>EC_projects_original!A1179</f>
        <v>Gelderland</v>
      </c>
      <c r="B1179" t="str">
        <f>EC_projects_original!B1179</f>
        <v>Achterhoek</v>
      </c>
      <c r="C1179" t="str">
        <f>EC_projects_original!C1179</f>
        <v>Doetinchem</v>
      </c>
      <c r="D1179" t="str" cm="1">
        <f t="array" ref="D1179">_xlfn.IFNA(INDEX(municipalities!B:B, MATCH(EC_projects!C1179,municipalities!C:C,0),0),"unknown")</f>
        <v>GM0222</v>
      </c>
      <c r="E1179" t="str">
        <f>EC_projects_original!D1179</f>
        <v>Doetinchem</v>
      </c>
      <c r="F1179" t="str">
        <f>EC_projects_original!E1179</f>
        <v>DuurzaamDoetinchem/ zonnedak VV Doetinchem</v>
      </c>
      <c r="G1179" t="str">
        <f>EC_projects_original!G1179</f>
        <v>planned</v>
      </c>
      <c r="H1179">
        <f>EC_projects_original!H1179</f>
        <v>2024</v>
      </c>
      <c r="I1179" t="str">
        <f>EC_projects_original!I1179</f>
        <v>PV</v>
      </c>
      <c r="J1179" t="str">
        <f>EC_projects_original!J1179</f>
        <v>rooftop</v>
      </c>
      <c r="K1179" t="str">
        <f>EC_projects_original!K1179</f>
        <v>lokale coöperatie</v>
      </c>
      <c r="L1179" t="str">
        <f>EC_projects_original!L1179</f>
        <v>Duurzaam Doetinchem</v>
      </c>
      <c r="M1179">
        <f>EC_projects_original!P1179</f>
        <v>96</v>
      </c>
      <c r="N1179">
        <f>EC_projects_original!R1179</f>
        <v>1</v>
      </c>
    </row>
    <row r="1180" spans="1:14" x14ac:dyDescent="0.25">
      <c r="A1180" t="str">
        <f>EC_projects_original!A1180</f>
        <v>Gelderland</v>
      </c>
      <c r="B1180" t="str">
        <f>EC_projects_original!B1180</f>
        <v>Noord-Veluwe</v>
      </c>
      <c r="C1180" t="str">
        <f>EC_projects_original!C1180</f>
        <v>Epe</v>
      </c>
      <c r="D1180" t="str" cm="1">
        <f t="array" ref="D1180">_xlfn.IFNA(INDEX(municipalities!B:B, MATCH(EC_projects!C1180,municipalities!C:C,0),0),"unknown")</f>
        <v>GM0232</v>
      </c>
      <c r="E1180" t="str">
        <f>EC_projects_original!D1180</f>
        <v>Epe</v>
      </c>
      <c r="F1180" t="str">
        <f>EC_projects_original!E1180</f>
        <v>EC Epe/ zonnedak Boerderij Buitengewoon</v>
      </c>
      <c r="G1180" t="str">
        <f>EC_projects_original!G1180</f>
        <v>planned</v>
      </c>
      <c r="H1180">
        <f>EC_projects_original!H1180</f>
        <v>2024</v>
      </c>
      <c r="I1180" t="str">
        <f>EC_projects_original!I1180</f>
        <v>PV</v>
      </c>
      <c r="J1180" t="str">
        <f>EC_projects_original!J1180</f>
        <v>rooftop</v>
      </c>
      <c r="K1180" t="str">
        <f>EC_projects_original!K1180</f>
        <v>lokale coöperatie</v>
      </c>
      <c r="L1180" t="str">
        <f>EC_projects_original!L1180</f>
        <v>EC Epe</v>
      </c>
      <c r="M1180">
        <f>EC_projects_original!P1180</f>
        <v>98.4</v>
      </c>
      <c r="N1180">
        <f>EC_projects_original!R1180</f>
        <v>1</v>
      </c>
    </row>
    <row r="1181" spans="1:14" x14ac:dyDescent="0.25">
      <c r="A1181" t="str">
        <f>EC_projects_original!A1181</f>
        <v>Gelderland</v>
      </c>
      <c r="B1181" t="str">
        <f>EC_projects_original!B1181</f>
        <v>Noord-Veluwe</v>
      </c>
      <c r="C1181" t="str">
        <f>EC_projects_original!C1181</f>
        <v>Epe</v>
      </c>
      <c r="D1181" t="str" cm="1">
        <f t="array" ref="D1181">_xlfn.IFNA(INDEX(municipalities!B:B, MATCH(EC_projects!C1181,municipalities!C:C,0),0),"unknown")</f>
        <v>GM0232</v>
      </c>
      <c r="E1181">
        <f>EC_projects_original!D1181</f>
        <v>0</v>
      </c>
      <c r="F1181" t="str">
        <f>EC_projects_original!E1181</f>
        <v>ECEpe/ zonnedak Buitengewoon</v>
      </c>
      <c r="G1181" t="str">
        <f>EC_projects_original!G1181</f>
        <v>planned</v>
      </c>
      <c r="H1181">
        <f>EC_projects_original!H1181</f>
        <v>2024</v>
      </c>
      <c r="I1181" t="str">
        <f>EC_projects_original!I1181</f>
        <v>PV</v>
      </c>
      <c r="J1181" t="str">
        <f>EC_projects_original!J1181</f>
        <v>rooftop</v>
      </c>
      <c r="K1181" t="str">
        <f>EC_projects_original!K1181</f>
        <v>lokale coöperatie</v>
      </c>
      <c r="L1181" t="str">
        <f>EC_projects_original!L1181</f>
        <v>EC Epe</v>
      </c>
      <c r="M1181">
        <f>EC_projects_original!P1181</f>
        <v>98.399999999999991</v>
      </c>
      <c r="N1181">
        <f>EC_projects_original!R1181</f>
        <v>1</v>
      </c>
    </row>
    <row r="1182" spans="1:14" x14ac:dyDescent="0.25">
      <c r="A1182" t="str">
        <f>EC_projects_original!A1182</f>
        <v>Gelderland</v>
      </c>
      <c r="B1182" t="str">
        <f>EC_projects_original!B1182</f>
        <v>Noord-Veluwe</v>
      </c>
      <c r="C1182" t="str">
        <f>EC_projects_original!C1182</f>
        <v>Harderwijk</v>
      </c>
      <c r="D1182" t="str" cm="1">
        <f t="array" ref="D1182">_xlfn.IFNA(INDEX(municipalities!B:B, MATCH(EC_projects!C1182,municipalities!C:C,0),0),"unknown")</f>
        <v>GM0243</v>
      </c>
      <c r="E1182">
        <f>EC_projects_original!D1182</f>
        <v>0</v>
      </c>
      <c r="F1182" t="str">
        <f>EC_projects_original!E1182</f>
        <v>Endura/ zonnedak Het Pakuis</v>
      </c>
      <c r="G1182" t="str">
        <f>EC_projects_original!G1182</f>
        <v>planned</v>
      </c>
      <c r="H1182">
        <f>EC_projects_original!H1182</f>
        <v>2024</v>
      </c>
      <c r="I1182" t="str">
        <f>EC_projects_original!I1182</f>
        <v>PV</v>
      </c>
      <c r="J1182" t="str">
        <f>EC_projects_original!J1182</f>
        <v>rooftop</v>
      </c>
      <c r="K1182" t="str">
        <f>EC_projects_original!K1182</f>
        <v>lokale coöperatie</v>
      </c>
      <c r="L1182" t="str">
        <f>EC_projects_original!L1182</f>
        <v>Endura</v>
      </c>
      <c r="M1182">
        <f>EC_projects_original!P1182</f>
        <v>348</v>
      </c>
      <c r="N1182">
        <f>EC_projects_original!R1182</f>
        <v>1</v>
      </c>
    </row>
    <row r="1183" spans="1:14" x14ac:dyDescent="0.25">
      <c r="A1183" t="str">
        <f>EC_projects_original!A1183</f>
        <v>Gelderland</v>
      </c>
      <c r="B1183" t="str">
        <f>EC_projects_original!B1183</f>
        <v>Noord-Veluwe</v>
      </c>
      <c r="C1183" t="str">
        <f>EC_projects_original!C1183</f>
        <v>Harderwijk</v>
      </c>
      <c r="D1183" t="str" cm="1">
        <f t="array" ref="D1183">_xlfn.IFNA(INDEX(municipalities!B:B, MATCH(EC_projects!C1183,municipalities!C:C,0),0),"unknown")</f>
        <v>GM0243</v>
      </c>
      <c r="E1183">
        <f>EC_projects_original!D1183</f>
        <v>0</v>
      </c>
      <c r="F1183" t="str">
        <f>EC_projects_original!E1183</f>
        <v>Endura/ zonnedak Korenschoof</v>
      </c>
      <c r="G1183" t="str">
        <f>EC_projects_original!G1183</f>
        <v>planned</v>
      </c>
      <c r="H1183">
        <f>EC_projects_original!H1183</f>
        <v>2024</v>
      </c>
      <c r="I1183" t="str">
        <f>EC_projects_original!I1183</f>
        <v>PV</v>
      </c>
      <c r="J1183" t="str">
        <f>EC_projects_original!J1183</f>
        <v>rooftop</v>
      </c>
      <c r="K1183" t="str">
        <f>EC_projects_original!K1183</f>
        <v>lokale coöperatie</v>
      </c>
      <c r="L1183" t="str">
        <f>EC_projects_original!L1183</f>
        <v>Endura</v>
      </c>
      <c r="M1183">
        <f>EC_projects_original!P1183</f>
        <v>458</v>
      </c>
      <c r="N1183">
        <f>EC_projects_original!R1183</f>
        <v>1</v>
      </c>
    </row>
    <row r="1184" spans="1:14" x14ac:dyDescent="0.25">
      <c r="A1184" t="str">
        <f>EC_projects_original!A1184</f>
        <v>Gelderland</v>
      </c>
      <c r="B1184" t="str">
        <f>EC_projects_original!B1184</f>
        <v>Noord-Veluwe</v>
      </c>
      <c r="C1184" t="str">
        <f>EC_projects_original!C1184</f>
        <v>Hattem</v>
      </c>
      <c r="D1184" t="str" cm="1">
        <f t="array" ref="D1184">_xlfn.IFNA(INDEX(municipalities!B:B, MATCH(EC_projects!C1184,municipalities!C:C,0),0),"unknown")</f>
        <v>GM0244</v>
      </c>
      <c r="E1184">
        <f>EC_projects_original!D1184</f>
        <v>0</v>
      </c>
      <c r="F1184" t="str">
        <f>EC_projects_original!E1184</f>
        <v>PoweredbyHattem/ zonnedak project BOGO</v>
      </c>
      <c r="G1184" t="str">
        <f>EC_projects_original!G1184</f>
        <v>planned</v>
      </c>
      <c r="H1184">
        <f>EC_projects_original!H1184</f>
        <v>2024</v>
      </c>
      <c r="I1184" t="str">
        <f>EC_projects_original!I1184</f>
        <v>PV</v>
      </c>
      <c r="J1184" t="str">
        <f>EC_projects_original!J1184</f>
        <v>rooftop</v>
      </c>
      <c r="K1184" t="str">
        <f>EC_projects_original!K1184</f>
        <v>lokale coöperatie</v>
      </c>
      <c r="L1184" t="str">
        <f>EC_projects_original!L1184</f>
        <v>PoweredbyHattem</v>
      </c>
      <c r="M1184">
        <f>EC_projects_original!P1184</f>
        <v>67.260000000000005</v>
      </c>
      <c r="N1184">
        <f>EC_projects_original!R1184</f>
        <v>1</v>
      </c>
    </row>
    <row r="1185" spans="1:14" x14ac:dyDescent="0.25">
      <c r="A1185" t="str">
        <f>EC_projects_original!A1185</f>
        <v>Gelderland</v>
      </c>
      <c r="B1185" t="str">
        <f>EC_projects_original!B1185</f>
        <v>Cleantech regio</v>
      </c>
      <c r="C1185" t="str">
        <f>EC_projects_original!C1185</f>
        <v>Lochem</v>
      </c>
      <c r="D1185" t="str" cm="1">
        <f t="array" ref="D1185">_xlfn.IFNA(INDEX(municipalities!B:B, MATCH(EC_projects!C1185,municipalities!C:C,0),0),"unknown")</f>
        <v>GM0262</v>
      </c>
      <c r="E1185">
        <f>EC_projects_original!D1185</f>
        <v>0</v>
      </c>
      <c r="F1185" t="str">
        <f>EC_projects_original!E1185</f>
        <v>LochemEnergie/ zonnedak Dinkelman</v>
      </c>
      <c r="G1185" t="str">
        <f>EC_projects_original!G1185</f>
        <v>planned</v>
      </c>
      <c r="H1185">
        <f>EC_projects_original!H1185</f>
        <v>2024</v>
      </c>
      <c r="I1185" t="str">
        <f>EC_projects_original!I1185</f>
        <v>PV</v>
      </c>
      <c r="J1185" t="str">
        <f>EC_projects_original!J1185</f>
        <v>rooftop</v>
      </c>
      <c r="K1185" t="str">
        <f>EC_projects_original!K1185</f>
        <v>lokale coöperatie</v>
      </c>
      <c r="L1185" t="str">
        <f>EC_projects_original!L1185</f>
        <v>LochemEnergie</v>
      </c>
      <c r="M1185">
        <f>EC_projects_original!P1185</f>
        <v>86</v>
      </c>
      <c r="N1185">
        <f>EC_projects_original!R1185</f>
        <v>1</v>
      </c>
    </row>
    <row r="1186" spans="1:14" x14ac:dyDescent="0.25">
      <c r="A1186" t="str">
        <f>EC_projects_original!A1186</f>
        <v>Gelderland</v>
      </c>
      <c r="B1186" t="str">
        <f>EC_projects_original!B1186</f>
        <v>Cleantech regio</v>
      </c>
      <c r="C1186" t="str">
        <f>EC_projects_original!C1186</f>
        <v>Lochem</v>
      </c>
      <c r="D1186" t="str" cm="1">
        <f t="array" ref="D1186">_xlfn.IFNA(INDEX(municipalities!B:B, MATCH(EC_projects!C1186,municipalities!C:C,0),0),"unknown")</f>
        <v>GM0262</v>
      </c>
      <c r="E1186">
        <f>EC_projects_original!D1186</f>
        <v>0</v>
      </c>
      <c r="F1186" t="str">
        <f>EC_projects_original!E1186</f>
        <v>LochemEnergie/ zonnedak Lubberdink</v>
      </c>
      <c r="G1186" t="str">
        <f>EC_projects_original!G1186</f>
        <v>planned</v>
      </c>
      <c r="H1186">
        <f>EC_projects_original!H1186</f>
        <v>2024</v>
      </c>
      <c r="I1186" t="str">
        <f>EC_projects_original!I1186</f>
        <v>PV</v>
      </c>
      <c r="J1186" t="str">
        <f>EC_projects_original!J1186</f>
        <v>rooftop</v>
      </c>
      <c r="K1186" t="str">
        <f>EC_projects_original!K1186</f>
        <v>lokale coöperatie</v>
      </c>
      <c r="L1186" t="str">
        <f>EC_projects_original!L1186</f>
        <v>LochemEnergie</v>
      </c>
      <c r="M1186">
        <f>EC_projects_original!P1186</f>
        <v>80</v>
      </c>
      <c r="N1186">
        <f>EC_projects_original!R1186</f>
        <v>1</v>
      </c>
    </row>
    <row r="1187" spans="1:14" x14ac:dyDescent="0.25">
      <c r="A1187" t="str">
        <f>EC_projects_original!A1187</f>
        <v>Gelderland</v>
      </c>
      <c r="B1187" t="str">
        <f>EC_projects_original!B1187</f>
        <v>Cleantech regio</v>
      </c>
      <c r="C1187" t="str">
        <f>EC_projects_original!C1187</f>
        <v>Lochem</v>
      </c>
      <c r="D1187" t="str" cm="1">
        <f t="array" ref="D1187">_xlfn.IFNA(INDEX(municipalities!B:B, MATCH(EC_projects!C1187,municipalities!C:C,0),0),"unknown")</f>
        <v>GM0262</v>
      </c>
      <c r="E1187">
        <f>EC_projects_original!D1187</f>
        <v>0</v>
      </c>
      <c r="F1187" t="str">
        <f>EC_projects_original!E1187</f>
        <v>LochemEnergie/ zonnedak Poststraat</v>
      </c>
      <c r="G1187" t="str">
        <f>EC_projects_original!G1187</f>
        <v>planned</v>
      </c>
      <c r="H1187">
        <f>EC_projects_original!H1187</f>
        <v>2024</v>
      </c>
      <c r="I1187" t="str">
        <f>EC_projects_original!I1187</f>
        <v>PV</v>
      </c>
      <c r="J1187" t="str">
        <f>EC_projects_original!J1187</f>
        <v>rooftop</v>
      </c>
      <c r="K1187" t="str">
        <f>EC_projects_original!K1187</f>
        <v>lokale coöperatie</v>
      </c>
      <c r="L1187" t="str">
        <f>EC_projects_original!L1187</f>
        <v>LochemEnergie</v>
      </c>
      <c r="M1187">
        <f>EC_projects_original!P1187</f>
        <v>76</v>
      </c>
      <c r="N1187">
        <f>EC_projects_original!R1187</f>
        <v>1</v>
      </c>
    </row>
    <row r="1188" spans="1:14" x14ac:dyDescent="0.25">
      <c r="A1188" t="str">
        <f>EC_projects_original!A1188</f>
        <v>Gelderland</v>
      </c>
      <c r="B1188" t="str">
        <f>EC_projects_original!B1188</f>
        <v>Cleantech regio</v>
      </c>
      <c r="C1188" t="str">
        <f>EC_projects_original!C1188</f>
        <v>Lochem</v>
      </c>
      <c r="D1188" t="str" cm="1">
        <f t="array" ref="D1188">_xlfn.IFNA(INDEX(municipalities!B:B, MATCH(EC_projects!C1188,municipalities!C:C,0),0),"unknown")</f>
        <v>GM0262</v>
      </c>
      <c r="E1188">
        <f>EC_projects_original!D1188</f>
        <v>0</v>
      </c>
      <c r="F1188" t="str">
        <f>EC_projects_original!E1188</f>
        <v>LochemEnergie/ zonnedak Wijnbergen</v>
      </c>
      <c r="G1188" t="str">
        <f>EC_projects_original!G1188</f>
        <v>planned</v>
      </c>
      <c r="H1188">
        <f>EC_projects_original!H1188</f>
        <v>2024</v>
      </c>
      <c r="I1188" t="str">
        <f>EC_projects_original!I1188</f>
        <v>PV</v>
      </c>
      <c r="J1188" t="str">
        <f>EC_projects_original!J1188</f>
        <v>rooftop</v>
      </c>
      <c r="K1188" t="str">
        <f>EC_projects_original!K1188</f>
        <v>lokale coöperatie</v>
      </c>
      <c r="L1188" t="str">
        <f>EC_projects_original!L1188</f>
        <v>LochemEnergie</v>
      </c>
      <c r="M1188">
        <f>EC_projects_original!P1188</f>
        <v>75</v>
      </c>
      <c r="N1188">
        <f>EC_projects_original!R1188</f>
        <v>1</v>
      </c>
    </row>
    <row r="1189" spans="1:14" x14ac:dyDescent="0.25">
      <c r="A1189" t="str">
        <f>EC_projects_original!A1189</f>
        <v>Gelderland</v>
      </c>
      <c r="B1189" t="str">
        <f>EC_projects_original!B1189</f>
        <v>Cleantech regio</v>
      </c>
      <c r="C1189" t="str">
        <f>EC_projects_original!C1189</f>
        <v>Lochem</v>
      </c>
      <c r="D1189" t="str" cm="1">
        <f t="array" ref="D1189">_xlfn.IFNA(INDEX(municipalities!B:B, MATCH(EC_projects!C1189,municipalities!C:C,0),0),"unknown")</f>
        <v>GM0262</v>
      </c>
      <c r="E1189">
        <f>EC_projects_original!D1189</f>
        <v>0</v>
      </c>
      <c r="F1189" t="str">
        <f>EC_projects_original!E1189</f>
        <v>LochemEnergie/ zonnedak Witte kerk</v>
      </c>
      <c r="G1189" t="str">
        <f>EC_projects_original!G1189</f>
        <v>planned</v>
      </c>
      <c r="H1189">
        <f>EC_projects_original!H1189</f>
        <v>2024</v>
      </c>
      <c r="I1189" t="str">
        <f>EC_projects_original!I1189</f>
        <v>PV</v>
      </c>
      <c r="J1189" t="str">
        <f>EC_projects_original!J1189</f>
        <v>rooftop</v>
      </c>
      <c r="K1189" t="str">
        <f>EC_projects_original!K1189</f>
        <v>lokale coöperatie</v>
      </c>
      <c r="L1189" t="str">
        <f>EC_projects_original!L1189</f>
        <v>LochemEnergie</v>
      </c>
      <c r="M1189">
        <f>EC_projects_original!P1189</f>
        <v>46</v>
      </c>
      <c r="N1189">
        <f>EC_projects_original!R1189</f>
        <v>1</v>
      </c>
    </row>
    <row r="1190" spans="1:14" x14ac:dyDescent="0.25">
      <c r="A1190" t="str">
        <f>EC_projects_original!A1190</f>
        <v>Gelderland</v>
      </c>
      <c r="B1190" t="str">
        <f>EC_projects_original!B1190</f>
        <v>Rivierenland</v>
      </c>
      <c r="C1190" t="str">
        <f>EC_projects_original!C1190</f>
        <v>Maasdriel</v>
      </c>
      <c r="D1190" t="str" cm="1">
        <f t="array" ref="D1190">_xlfn.IFNA(INDEX(municipalities!B:B, MATCH(EC_projects!C1190,municipalities!C:C,0),0),"unknown")</f>
        <v>GM0263</v>
      </c>
      <c r="E1190" t="str">
        <f>EC_projects_original!D1190</f>
        <v>Rossum</v>
      </c>
      <c r="F1190" t="str">
        <f>EC_projects_original!E1190</f>
        <v>Bommelerwaar/ zonnedak De Bogerd (uitbreiding)</v>
      </c>
      <c r="G1190" t="str">
        <f>EC_projects_original!G1190</f>
        <v>planned</v>
      </c>
      <c r="H1190">
        <f>EC_projects_original!H1190</f>
        <v>2024</v>
      </c>
      <c r="I1190" t="str">
        <f>EC_projects_original!I1190</f>
        <v>PV</v>
      </c>
      <c r="J1190" t="str">
        <f>EC_projects_original!J1190</f>
        <v>rooftop</v>
      </c>
      <c r="K1190" t="str">
        <f>EC_projects_original!K1190</f>
        <v>lokale coöperatie</v>
      </c>
      <c r="L1190" t="str">
        <f>EC_projects_original!L1190</f>
        <v>Bommelerwaar</v>
      </c>
      <c r="M1190">
        <f>EC_projects_original!P1190</f>
        <v>100</v>
      </c>
      <c r="N1190">
        <f>EC_projects_original!R1190</f>
        <v>1</v>
      </c>
    </row>
    <row r="1191" spans="1:14" x14ac:dyDescent="0.25">
      <c r="A1191" t="str">
        <f>EC_projects_original!A1191</f>
        <v>Gelderland</v>
      </c>
      <c r="B1191" t="str">
        <f>EC_projects_original!B1191</f>
        <v>Rivierenland</v>
      </c>
      <c r="C1191" t="str">
        <f>EC_projects_original!C1191</f>
        <v>Maasdriel</v>
      </c>
      <c r="D1191" t="str" cm="1">
        <f t="array" ref="D1191">_xlfn.IFNA(INDEX(municipalities!B:B, MATCH(EC_projects!C1191,municipalities!C:C,0),0),"unknown")</f>
        <v>GM0263</v>
      </c>
      <c r="E1191" t="str">
        <f>EC_projects_original!D1191</f>
        <v>Zaltbommel</v>
      </c>
      <c r="F1191" t="str">
        <f>EC_projects_original!E1191</f>
        <v>Bommelerwaar/ zonnedak Mispelhal</v>
      </c>
      <c r="G1191" t="str">
        <f>EC_projects_original!G1191</f>
        <v>planned</v>
      </c>
      <c r="H1191">
        <f>EC_projects_original!H1191</f>
        <v>2024</v>
      </c>
      <c r="I1191" t="str">
        <f>EC_projects_original!I1191</f>
        <v>PV</v>
      </c>
      <c r="J1191" t="str">
        <f>EC_projects_original!J1191</f>
        <v>rooftop</v>
      </c>
      <c r="K1191" t="str">
        <f>EC_projects_original!K1191</f>
        <v>lokale coöperatie</v>
      </c>
      <c r="L1191" t="str">
        <f>EC_projects_original!L1191</f>
        <v>Bommelerwaar</v>
      </c>
      <c r="M1191">
        <f>EC_projects_original!P1191</f>
        <v>100</v>
      </c>
      <c r="N1191">
        <f>EC_projects_original!R1191</f>
        <v>1</v>
      </c>
    </row>
    <row r="1192" spans="1:14" x14ac:dyDescent="0.25">
      <c r="A1192" t="str">
        <f>EC_projects_original!A1192</f>
        <v>Gelderland</v>
      </c>
      <c r="B1192" t="str">
        <f>EC_projects_original!B1192</f>
        <v>Food Valley</v>
      </c>
      <c r="C1192" t="str">
        <f>EC_projects_original!C1192</f>
        <v>Nijkerk</v>
      </c>
      <c r="D1192" t="str" cm="1">
        <f t="array" ref="D1192">_xlfn.IFNA(INDEX(municipalities!B:B, MATCH(EC_projects!C1192,municipalities!C:C,0),0),"unknown")</f>
        <v>GM0267</v>
      </c>
      <c r="E1192">
        <f>EC_projects_original!D1192</f>
        <v>0</v>
      </c>
      <c r="F1192" t="str">
        <f>EC_projects_original!E1192</f>
        <v>Zon op Nijkerk/ Zon op de Kruiskerk</v>
      </c>
      <c r="G1192" t="str">
        <f>EC_projects_original!G1192</f>
        <v>planned</v>
      </c>
      <c r="H1192">
        <f>EC_projects_original!H1192</f>
        <v>2024</v>
      </c>
      <c r="I1192" t="str">
        <f>EC_projects_original!I1192</f>
        <v>PV</v>
      </c>
      <c r="J1192" t="str">
        <f>EC_projects_original!J1192</f>
        <v>rooftop</v>
      </c>
      <c r="K1192" t="str">
        <f>EC_projects_original!K1192</f>
        <v>productiecoöperatie/ bewonersinitiatief</v>
      </c>
      <c r="L1192" t="str">
        <f>EC_projects_original!L1192</f>
        <v>Zon op Nijkerk</v>
      </c>
      <c r="M1192">
        <f>EC_projects_original!P1192</f>
        <v>67</v>
      </c>
      <c r="N1192">
        <f>EC_projects_original!R1192</f>
        <v>1</v>
      </c>
    </row>
    <row r="1193" spans="1:14" x14ac:dyDescent="0.25">
      <c r="A1193" t="str">
        <f>EC_projects_original!A1193</f>
        <v>Gelderland</v>
      </c>
      <c r="B1193" t="str">
        <f>EC_projects_original!B1193</f>
        <v>Achterhoek</v>
      </c>
      <c r="C1193" t="str">
        <f>EC_projects_original!C1193</f>
        <v>Oost Gelre</v>
      </c>
      <c r="D1193" t="str" cm="1">
        <f t="array" ref="D1193">_xlfn.IFNA(INDEX(municipalities!B:B, MATCH(EC_projects!C1193,municipalities!C:C,0),0),"unknown")</f>
        <v>GM1586</v>
      </c>
      <c r="E1193" t="str">
        <f>EC_projects_original!D1193</f>
        <v>Lievelde</v>
      </c>
      <c r="F1193" t="str">
        <f>EC_projects_original!E1193</f>
        <v>DEC Lievelde/ zonnedak Hulshof</v>
      </c>
      <c r="G1193" t="str">
        <f>EC_projects_original!G1193</f>
        <v>planned</v>
      </c>
      <c r="H1193">
        <f>EC_projects_original!H1193</f>
        <v>2024</v>
      </c>
      <c r="I1193" t="str">
        <f>EC_projects_original!I1193</f>
        <v>PV</v>
      </c>
      <c r="J1193" t="str">
        <f>EC_projects_original!J1193</f>
        <v>rooftop</v>
      </c>
      <c r="K1193" t="str">
        <f>EC_projects_original!K1193</f>
        <v>lokale coöperatie</v>
      </c>
      <c r="L1193" t="str">
        <f>EC_projects_original!L1193</f>
        <v>Duurzame EC Lievelde</v>
      </c>
      <c r="M1193">
        <f>EC_projects_original!P1193</f>
        <v>84.86999999999999</v>
      </c>
      <c r="N1193">
        <f>EC_projects_original!R1193</f>
        <v>1</v>
      </c>
    </row>
    <row r="1194" spans="1:14" x14ac:dyDescent="0.25">
      <c r="A1194" t="str">
        <f>EC_projects_original!A1194</f>
        <v>Gelderland</v>
      </c>
      <c r="B1194" t="str">
        <f>EC_projects_original!B1194</f>
        <v>Achterhoek</v>
      </c>
      <c r="C1194" t="str">
        <f>EC_projects_original!C1194</f>
        <v>Oost Gelre</v>
      </c>
      <c r="D1194" t="str" cm="1">
        <f t="array" ref="D1194">_xlfn.IFNA(INDEX(municipalities!B:B, MATCH(EC_projects!C1194,municipalities!C:C,0),0),"unknown")</f>
        <v>GM1586</v>
      </c>
      <c r="E1194">
        <f>EC_projects_original!D1194</f>
        <v>0</v>
      </c>
      <c r="F1194" t="str">
        <f>EC_projects_original!E1194</f>
        <v>ZonnigZieuwent/ zonnedak 10 Sociaal PCR project energiearmoede</v>
      </c>
      <c r="G1194" t="str">
        <f>EC_projects_original!G1194</f>
        <v>preparation</v>
      </c>
      <c r="H1194">
        <f>EC_projects_original!H1194</f>
        <v>2025</v>
      </c>
      <c r="I1194" t="str">
        <f>EC_projects_original!I1194</f>
        <v>PV</v>
      </c>
      <c r="J1194" t="str">
        <f>EC_projects_original!J1194</f>
        <v>rooftop</v>
      </c>
      <c r="K1194" t="str">
        <f>EC_projects_original!K1194</f>
        <v>lokale coöperatie</v>
      </c>
      <c r="L1194" t="str">
        <f>EC_projects_original!L1194</f>
        <v>ZonnigZieuwent</v>
      </c>
      <c r="M1194">
        <f>EC_projects_original!P1194</f>
        <v>0</v>
      </c>
      <c r="N1194">
        <f>EC_projects_original!R1194</f>
        <v>1</v>
      </c>
    </row>
    <row r="1195" spans="1:14" x14ac:dyDescent="0.25">
      <c r="A1195" t="str">
        <f>EC_projects_original!A1195</f>
        <v>Gelderland</v>
      </c>
      <c r="B1195" t="str">
        <f>EC_projects_original!B1195</f>
        <v>Achterhoek</v>
      </c>
      <c r="C1195" t="str">
        <f>EC_projects_original!C1195</f>
        <v>Oost Gelre</v>
      </c>
      <c r="D1195" t="str" cm="1">
        <f t="array" ref="D1195">_xlfn.IFNA(INDEX(municipalities!B:B, MATCH(EC_projects!C1195,municipalities!C:C,0),0),"unknown")</f>
        <v>GM1586</v>
      </c>
      <c r="E1195" t="str">
        <f>EC_projects_original!D1195</f>
        <v>Aalten</v>
      </c>
      <c r="F1195" t="str">
        <f>EC_projects_original!E1195</f>
        <v>ZonnigZieuwent/ zonnedak 9</v>
      </c>
      <c r="G1195" t="str">
        <f>EC_projects_original!G1195</f>
        <v>preparation</v>
      </c>
      <c r="H1195">
        <f>EC_projects_original!H1195</f>
        <v>2025</v>
      </c>
      <c r="I1195" t="str">
        <f>EC_projects_original!I1195</f>
        <v>PV</v>
      </c>
      <c r="J1195" t="str">
        <f>EC_projects_original!J1195</f>
        <v>rooftop</v>
      </c>
      <c r="K1195" t="str">
        <f>EC_projects_original!K1195</f>
        <v>lokale coöperatie</v>
      </c>
      <c r="L1195" t="str">
        <f>EC_projects_original!L1195</f>
        <v>ZonnigZieuwent</v>
      </c>
      <c r="M1195">
        <f>EC_projects_original!P1195</f>
        <v>0</v>
      </c>
      <c r="N1195">
        <f>EC_projects_original!R1195</f>
        <v>1</v>
      </c>
    </row>
    <row r="1196" spans="1:14" x14ac:dyDescent="0.25">
      <c r="A1196" t="str">
        <f>EC_projects_original!A1196</f>
        <v>Gelderland</v>
      </c>
      <c r="B1196" t="str">
        <f>EC_projects_original!B1196</f>
        <v>Rivierenland</v>
      </c>
      <c r="C1196" t="str">
        <f>EC_projects_original!C1196</f>
        <v>Tiel</v>
      </c>
      <c r="D1196" t="str" cm="1">
        <f t="array" ref="D1196">_xlfn.IFNA(INDEX(municipalities!B:B, MATCH(EC_projects!C1196,municipalities!C:C,0),0),"unknown")</f>
        <v>GM0281</v>
      </c>
      <c r="E1196">
        <f>EC_projects_original!D1196</f>
        <v>0</v>
      </c>
      <c r="F1196" t="str">
        <f>EC_projects_original!E1196</f>
        <v>FruitstadEnergie/ zonnedakRSG Lingecollege</v>
      </c>
      <c r="G1196" t="str">
        <f>EC_projects_original!G1196</f>
        <v>planned</v>
      </c>
      <c r="H1196">
        <f>EC_projects_original!H1196</f>
        <v>2024</v>
      </c>
      <c r="I1196" t="str">
        <f>EC_projects_original!I1196</f>
        <v>PV</v>
      </c>
      <c r="J1196" t="str">
        <f>EC_projects_original!J1196</f>
        <v>rooftop</v>
      </c>
      <c r="K1196" t="str">
        <f>EC_projects_original!K1196</f>
        <v>lokale coöperatie</v>
      </c>
      <c r="L1196" t="str">
        <f>EC_projects_original!L1196</f>
        <v>Fruitstad Energie</v>
      </c>
      <c r="M1196">
        <f>EC_projects_original!P1196</f>
        <v>319.60000000000002</v>
      </c>
      <c r="N1196">
        <f>EC_projects_original!R1196</f>
        <v>1</v>
      </c>
    </row>
    <row r="1197" spans="1:14" x14ac:dyDescent="0.25">
      <c r="A1197" t="str">
        <f>EC_projects_original!A1197</f>
        <v>Gelderland</v>
      </c>
      <c r="B1197" t="str">
        <f>EC_projects_original!B1197</f>
        <v>Food Valley</v>
      </c>
      <c r="C1197" t="str">
        <f>EC_projects_original!C1197</f>
        <v>Wageningen</v>
      </c>
      <c r="D1197" t="str" cm="1">
        <f t="array" ref="D1197">_xlfn.IFNA(INDEX(municipalities!B:B, MATCH(EC_projects!C1197,municipalities!C:C,0),0),"unknown")</f>
        <v>GM0289</v>
      </c>
      <c r="E1197" t="str">
        <f>EC_projects_original!D1197</f>
        <v>Wageningen</v>
      </c>
      <c r="F1197" t="str">
        <f>EC_projects_original!E1197</f>
        <v>Zonnedak MARIN op Zon III</v>
      </c>
      <c r="G1197" t="str">
        <f>EC_projects_original!G1197</f>
        <v>planned</v>
      </c>
      <c r="H1197">
        <f>EC_projects_original!H1197</f>
        <v>2024</v>
      </c>
      <c r="I1197" t="str">
        <f>EC_projects_original!I1197</f>
        <v>PV</v>
      </c>
      <c r="J1197" t="str">
        <f>EC_projects_original!J1197</f>
        <v>rooftop</v>
      </c>
      <c r="K1197" t="str">
        <f>EC_projects_original!K1197</f>
        <v>lokale coöperatie</v>
      </c>
      <c r="L1197" t="str">
        <f>EC_projects_original!L1197</f>
        <v xml:space="preserve">Wageningen op Zon/ Marin op Zon </v>
      </c>
      <c r="M1197">
        <f>EC_projects_original!P1197</f>
        <v>113.4</v>
      </c>
      <c r="N1197">
        <f>EC_projects_original!R1197</f>
        <v>1</v>
      </c>
    </row>
    <row r="1198" spans="1:14" x14ac:dyDescent="0.25">
      <c r="A1198" t="str">
        <f>EC_projects_original!A1198</f>
        <v>Gelderland</v>
      </c>
      <c r="B1198" t="str">
        <f>EC_projects_original!B1198</f>
        <v>Food Valley</v>
      </c>
      <c r="C1198" t="str">
        <f>EC_projects_original!C1198</f>
        <v>Wageningen</v>
      </c>
      <c r="D1198" t="str" cm="1">
        <f t="array" ref="D1198">_xlfn.IFNA(INDEX(municipalities!B:B, MATCH(EC_projects!C1198,municipalities!C:C,0),0),"unknown")</f>
        <v>GM0289</v>
      </c>
      <c r="E1198">
        <f>EC_projects_original!D1198</f>
        <v>0</v>
      </c>
      <c r="F1198" t="str">
        <f>EC_projects_original!E1198</f>
        <v>ValleiEnergie/ Zonnecentrale SHOT</v>
      </c>
      <c r="G1198" t="str">
        <f>EC_projects_original!G1198</f>
        <v>preparation</v>
      </c>
      <c r="H1198">
        <f>EC_projects_original!H1198</f>
        <v>2025</v>
      </c>
      <c r="I1198" t="str">
        <f>EC_projects_original!I1198</f>
        <v>PV</v>
      </c>
      <c r="J1198" t="str">
        <f>EC_projects_original!J1198</f>
        <v>rooftop</v>
      </c>
      <c r="K1198" t="str">
        <f>EC_projects_original!K1198</f>
        <v>lokale coöperatie</v>
      </c>
      <c r="L1198" t="str">
        <f>EC_projects_original!L1198</f>
        <v>ValleiEnergie</v>
      </c>
      <c r="M1198">
        <f>EC_projects_original!P1198</f>
        <v>69</v>
      </c>
      <c r="N1198">
        <f>EC_projects_original!R1198</f>
        <v>1</v>
      </c>
    </row>
    <row r="1199" spans="1:14" x14ac:dyDescent="0.25">
      <c r="A1199" t="str">
        <f>EC_projects_original!A1199</f>
        <v>Gelderland</v>
      </c>
      <c r="B1199" t="str">
        <f>EC_projects_original!B1199</f>
        <v>Rivierenland</v>
      </c>
      <c r="C1199" t="str">
        <f>EC_projects_original!C1199</f>
        <v>West Betuwe</v>
      </c>
      <c r="D1199" t="str" cm="1">
        <f t="array" ref="D1199">_xlfn.IFNA(INDEX(municipalities!B:B, MATCH(EC_projects!C1199,municipalities!C:C,0),0),"unknown")</f>
        <v>GM1960</v>
      </c>
      <c r="E1199">
        <f>EC_projects_original!D1199</f>
        <v>0</v>
      </c>
      <c r="F1199" t="str">
        <f>EC_projects_original!E1199</f>
        <v>BurgerwindWestBetuwe/ Zonnegaard Drost (Zon boven fruit)</v>
      </c>
      <c r="G1199" t="str">
        <f>EC_projects_original!G1199</f>
        <v>planned</v>
      </c>
      <c r="H1199">
        <f>EC_projects_original!H1199</f>
        <v>2024</v>
      </c>
      <c r="I1199" t="str">
        <f>EC_projects_original!I1199</f>
        <v>PV</v>
      </c>
      <c r="J1199" t="str">
        <f>EC_projects_original!J1199</f>
        <v>rooftop</v>
      </c>
      <c r="K1199" t="str">
        <f>EC_projects_original!K1199</f>
        <v>lokale coöperatie</v>
      </c>
      <c r="L1199" t="str">
        <f>EC_projects_original!L1199</f>
        <v>Burgerwindcoöperatie West-Betuwe</v>
      </c>
      <c r="M1199">
        <f>EC_projects_original!P1199</f>
        <v>3200</v>
      </c>
      <c r="N1199">
        <f>EC_projects_original!R1199</f>
        <v>1</v>
      </c>
    </row>
    <row r="1200" spans="1:14" x14ac:dyDescent="0.25">
      <c r="A1200" t="str">
        <f>EC_projects_original!A1200</f>
        <v>Gelderland</v>
      </c>
      <c r="B1200" t="str">
        <f>EC_projects_original!B1200</f>
        <v>Rivierenland</v>
      </c>
      <c r="C1200" t="str">
        <f>EC_projects_original!C1200</f>
        <v>West Betuwe</v>
      </c>
      <c r="D1200" t="str" cm="1">
        <f t="array" ref="D1200">_xlfn.IFNA(INDEX(municipalities!B:B, MATCH(EC_projects!C1200,municipalities!C:C,0),0),"unknown")</f>
        <v>GM1960</v>
      </c>
      <c r="E1200" t="str">
        <f>EC_projects_original!D1200</f>
        <v>Asperen</v>
      </c>
      <c r="F1200" t="str">
        <f>EC_projects_original!E1200</f>
        <v>DuurzaamWestBetuwe/ zonnedak  Hermeta</v>
      </c>
      <c r="G1200" t="str">
        <f>EC_projects_original!G1200</f>
        <v>planned</v>
      </c>
      <c r="H1200">
        <f>EC_projects_original!H1200</f>
        <v>2024</v>
      </c>
      <c r="I1200" t="str">
        <f>EC_projects_original!I1200</f>
        <v>PV</v>
      </c>
      <c r="J1200" t="str">
        <f>EC_projects_original!J1200</f>
        <v>rooftop</v>
      </c>
      <c r="K1200" t="str">
        <f>EC_projects_original!K1200</f>
        <v>lokale coöperatie</v>
      </c>
      <c r="L1200" t="str">
        <f>EC_projects_original!L1200</f>
        <v>Cooperatie Duurzaam West Betuwe</v>
      </c>
      <c r="M1200">
        <f>EC_projects_original!P1200</f>
        <v>500</v>
      </c>
      <c r="N1200">
        <f>EC_projects_original!R1200</f>
        <v>1</v>
      </c>
    </row>
    <row r="1201" spans="1:14" x14ac:dyDescent="0.25">
      <c r="A1201" t="str">
        <f>EC_projects_original!A1201</f>
        <v>Gelderland</v>
      </c>
      <c r="B1201" t="str">
        <f>EC_projects_original!B1201</f>
        <v>Rivierenland</v>
      </c>
      <c r="C1201" t="str">
        <f>EC_projects_original!C1201</f>
        <v>West Betuwe</v>
      </c>
      <c r="D1201" t="str" cm="1">
        <f t="array" ref="D1201">_xlfn.IFNA(INDEX(municipalities!B:B, MATCH(EC_projects!C1201,municipalities!C:C,0),0),"unknown")</f>
        <v>GM1960</v>
      </c>
      <c r="E1201" t="str">
        <f>EC_projects_original!D1201</f>
        <v>Ophemert</v>
      </c>
      <c r="F1201" t="str">
        <f>EC_projects_original!E1201</f>
        <v>DuurzaamWestBetuwe/ zonnedak Akkerstraat</v>
      </c>
      <c r="G1201" t="str">
        <f>EC_projects_original!G1201</f>
        <v>planned</v>
      </c>
      <c r="H1201">
        <f>EC_projects_original!H1201</f>
        <v>2024</v>
      </c>
      <c r="I1201" t="str">
        <f>EC_projects_original!I1201</f>
        <v>PV</v>
      </c>
      <c r="J1201" t="str">
        <f>EC_projects_original!J1201</f>
        <v>rooftop</v>
      </c>
      <c r="K1201" t="str">
        <f>EC_projects_original!K1201</f>
        <v>lokale coöperatie</v>
      </c>
      <c r="L1201" t="str">
        <f>EC_projects_original!L1201</f>
        <v>Cooperatie Duurzaam West Betuwe</v>
      </c>
      <c r="M1201">
        <f>EC_projects_original!P1201</f>
        <v>100</v>
      </c>
      <c r="N1201">
        <f>EC_projects_original!R1201</f>
        <v>1</v>
      </c>
    </row>
    <row r="1202" spans="1:14" x14ac:dyDescent="0.25">
      <c r="A1202" t="str">
        <f>EC_projects_original!A1202</f>
        <v>Gelderland</v>
      </c>
      <c r="B1202" t="str">
        <f>EC_projects_original!B1202</f>
        <v>Rivierenland</v>
      </c>
      <c r="C1202" t="str">
        <f>EC_projects_original!C1202</f>
        <v>West Betuwe</v>
      </c>
      <c r="D1202" t="str" cm="1">
        <f t="array" ref="D1202">_xlfn.IFNA(INDEX(municipalities!B:B, MATCH(EC_projects!C1202,municipalities!C:C,0),0),"unknown")</f>
        <v>GM1960</v>
      </c>
      <c r="E1202" t="str">
        <f>EC_projects_original!D1202</f>
        <v>Asperen</v>
      </c>
      <c r="F1202" t="str">
        <f>EC_projects_original!E1202</f>
        <v>DuurzaamWestBetuwe/ zonnedak Hermata 2</v>
      </c>
      <c r="G1202" t="str">
        <f>EC_projects_original!G1202</f>
        <v>planned</v>
      </c>
      <c r="H1202">
        <f>EC_projects_original!H1202</f>
        <v>2024</v>
      </c>
      <c r="I1202" t="str">
        <f>EC_projects_original!I1202</f>
        <v>PV</v>
      </c>
      <c r="J1202" t="str">
        <f>EC_projects_original!J1202</f>
        <v>rooftop</v>
      </c>
      <c r="K1202" t="str">
        <f>EC_projects_original!K1202</f>
        <v>lokale coöperatie</v>
      </c>
      <c r="L1202" t="str">
        <f>EC_projects_original!L1202</f>
        <v>Cooperatie Duurzaam West Betuwe</v>
      </c>
      <c r="M1202">
        <f>EC_projects_original!P1202</f>
        <v>500</v>
      </c>
      <c r="N1202">
        <f>EC_projects_original!R1202</f>
        <v>1</v>
      </c>
    </row>
    <row r="1203" spans="1:14" x14ac:dyDescent="0.25">
      <c r="A1203" t="str">
        <f>EC_projects_original!A1203</f>
        <v>Gelderland</v>
      </c>
      <c r="B1203" t="str">
        <f>EC_projects_original!B1203</f>
        <v>Rivierenland</v>
      </c>
      <c r="C1203" t="str">
        <f>EC_projects_original!C1203</f>
        <v>West Betuwe</v>
      </c>
      <c r="D1203" t="str" cm="1">
        <f t="array" ref="D1203">_xlfn.IFNA(INDEX(municipalities!B:B, MATCH(EC_projects!C1203,municipalities!C:C,0),0),"unknown")</f>
        <v>GM1960</v>
      </c>
      <c r="E1203" t="str">
        <f>EC_projects_original!D1203</f>
        <v>Beesd</v>
      </c>
      <c r="F1203" t="str">
        <f>EC_projects_original!E1203</f>
        <v>DuurzaamWestBetuwe/ zonnedak Kuyperweg</v>
      </c>
      <c r="G1203" t="str">
        <f>EC_projects_original!G1203</f>
        <v>planned</v>
      </c>
      <c r="H1203">
        <f>EC_projects_original!H1203</f>
        <v>2024</v>
      </c>
      <c r="I1203" t="str">
        <f>EC_projects_original!I1203</f>
        <v>PV</v>
      </c>
      <c r="J1203" t="str">
        <f>EC_projects_original!J1203</f>
        <v>rooftop</v>
      </c>
      <c r="K1203" t="str">
        <f>EC_projects_original!K1203</f>
        <v>lokale coöperatie</v>
      </c>
      <c r="L1203" t="str">
        <f>EC_projects_original!L1203</f>
        <v>Cooperatie Duurzaam West Betuwe</v>
      </c>
      <c r="M1203">
        <f>EC_projects_original!P1203</f>
        <v>70</v>
      </c>
      <c r="N1203">
        <f>EC_projects_original!R1203</f>
        <v>1</v>
      </c>
    </row>
    <row r="1204" spans="1:14" x14ac:dyDescent="0.25">
      <c r="A1204" t="str">
        <f>EC_projects_original!A1204</f>
        <v>Gelderland</v>
      </c>
      <c r="B1204" t="str">
        <f>EC_projects_original!B1204</f>
        <v>Rivierenland</v>
      </c>
      <c r="C1204" t="str">
        <f>EC_projects_original!C1204</f>
        <v>West Betuwe</v>
      </c>
      <c r="D1204" t="str" cm="1">
        <f t="array" ref="D1204">_xlfn.IFNA(INDEX(municipalities!B:B, MATCH(EC_projects!C1204,municipalities!C:C,0),0),"unknown")</f>
        <v>GM1960</v>
      </c>
      <c r="E1204" t="str">
        <f>EC_projects_original!D1204</f>
        <v xml:space="preserve">Geldermalsen </v>
      </c>
      <c r="F1204" t="str">
        <f>EC_projects_original!E1204</f>
        <v>DuurzaamWestBetuwe/ zonnedak MFC De Pluk</v>
      </c>
      <c r="G1204" t="str">
        <f>EC_projects_original!G1204</f>
        <v>planned</v>
      </c>
      <c r="H1204">
        <f>EC_projects_original!H1204</f>
        <v>2024</v>
      </c>
      <c r="I1204" t="str">
        <f>EC_projects_original!I1204</f>
        <v>PV</v>
      </c>
      <c r="J1204" t="str">
        <f>EC_projects_original!J1204</f>
        <v>rooftop</v>
      </c>
      <c r="K1204" t="str">
        <f>EC_projects_original!K1204</f>
        <v>lokale coöperatie</v>
      </c>
      <c r="L1204" t="str">
        <f>EC_projects_original!L1204</f>
        <v>Cooperatie Duurzaam West Betuwe</v>
      </c>
      <c r="M1204">
        <f>EC_projects_original!P1204</f>
        <v>40</v>
      </c>
      <c r="N1204">
        <f>EC_projects_original!R1204</f>
        <v>1</v>
      </c>
    </row>
    <row r="1205" spans="1:14" x14ac:dyDescent="0.25">
      <c r="A1205" t="str">
        <f>EC_projects_original!A1205</f>
        <v>Gelderland</v>
      </c>
      <c r="B1205" t="str">
        <f>EC_projects_original!B1205</f>
        <v>Rivierenland</v>
      </c>
      <c r="C1205" t="str">
        <f>EC_projects_original!C1205</f>
        <v>West Betuwe</v>
      </c>
      <c r="D1205" t="str" cm="1">
        <f t="array" ref="D1205">_xlfn.IFNA(INDEX(municipalities!B:B, MATCH(EC_projects!C1205,municipalities!C:C,0),0),"unknown")</f>
        <v>GM1960</v>
      </c>
      <c r="E1205" t="str">
        <f>EC_projects_original!D1205</f>
        <v>Hellouw</v>
      </c>
      <c r="F1205" t="str">
        <f>EC_projects_original!E1205</f>
        <v>DuurzaamWestBetuwe/ zonnedak Tinnegieter Van Woerkom</v>
      </c>
      <c r="G1205" t="str">
        <f>EC_projects_original!G1205</f>
        <v>planned</v>
      </c>
      <c r="H1205">
        <f>EC_projects_original!H1205</f>
        <v>2024</v>
      </c>
      <c r="I1205" t="str">
        <f>EC_projects_original!I1205</f>
        <v>PV</v>
      </c>
      <c r="J1205" t="str">
        <f>EC_projects_original!J1205</f>
        <v>rooftop</v>
      </c>
      <c r="K1205" t="str">
        <f>EC_projects_original!K1205</f>
        <v>lokale coöperatie</v>
      </c>
      <c r="L1205" t="str">
        <f>EC_projects_original!L1205</f>
        <v>Cooperatie Duurzaam West Betuwe</v>
      </c>
      <c r="M1205">
        <f>EC_projects_original!P1205</f>
        <v>89</v>
      </c>
      <c r="N1205">
        <f>EC_projects_original!R1205</f>
        <v>1</v>
      </c>
    </row>
    <row r="1206" spans="1:14" x14ac:dyDescent="0.25">
      <c r="A1206" t="str">
        <f>EC_projects_original!A1206</f>
        <v>Gelderland</v>
      </c>
      <c r="B1206" t="str">
        <f>EC_projects_original!B1206</f>
        <v>Rivierenland</v>
      </c>
      <c r="C1206" t="str">
        <f>EC_projects_original!C1206</f>
        <v>West Betuwe</v>
      </c>
      <c r="D1206" t="str" cm="1">
        <f t="array" ref="D1206">_xlfn.IFNA(INDEX(municipalities!B:B, MATCH(EC_projects!C1206,municipalities!C:C,0),0),"unknown")</f>
        <v>GM1960</v>
      </c>
      <c r="E1206" t="str">
        <f>EC_projects_original!D1206</f>
        <v>Beesd</v>
      </c>
      <c r="F1206" t="str">
        <f>EC_projects_original!E1206</f>
        <v>DuurzaamWestBetuwe/ zonnedak Van Dijk</v>
      </c>
      <c r="G1206" t="str">
        <f>EC_projects_original!G1206</f>
        <v>planned</v>
      </c>
      <c r="H1206">
        <f>EC_projects_original!H1206</f>
        <v>2024</v>
      </c>
      <c r="I1206" t="str">
        <f>EC_projects_original!I1206</f>
        <v>PV</v>
      </c>
      <c r="J1206" t="str">
        <f>EC_projects_original!J1206</f>
        <v>rooftop</v>
      </c>
      <c r="K1206" t="str">
        <f>EC_projects_original!K1206</f>
        <v>lokale coöperatie</v>
      </c>
      <c r="L1206" t="str">
        <f>EC_projects_original!L1206</f>
        <v>Cooperatie Duurzaam West Betuwe</v>
      </c>
      <c r="M1206">
        <f>EC_projects_original!P1206</f>
        <v>70</v>
      </c>
      <c r="N1206">
        <f>EC_projects_original!R1206</f>
        <v>1</v>
      </c>
    </row>
    <row r="1207" spans="1:14" x14ac:dyDescent="0.25">
      <c r="A1207" t="str">
        <f>EC_projects_original!A1207</f>
        <v>Gelderland</v>
      </c>
      <c r="B1207" t="str">
        <f>EC_projects_original!B1207</f>
        <v>Achterhoek</v>
      </c>
      <c r="C1207" t="str">
        <f>EC_projects_original!C1207</f>
        <v>Winterswijk</v>
      </c>
      <c r="D1207" t="str" cm="1">
        <f t="array" ref="D1207">_xlfn.IFNA(INDEX(municipalities!B:B, MATCH(EC_projects!C1207,municipalities!C:C,0),0),"unknown")</f>
        <v>GM0294</v>
      </c>
      <c r="E1207" t="str">
        <f>EC_projects_original!D1207</f>
        <v>Kotten</v>
      </c>
      <c r="F1207" t="str">
        <f>EC_projects_original!E1207</f>
        <v>EnergiekeBuurtschappen/ zonnedak 5 BCS Loonbedrijf</v>
      </c>
      <c r="G1207" t="str">
        <f>EC_projects_original!G1207</f>
        <v>planned</v>
      </c>
      <c r="H1207">
        <f>EC_projects_original!H1207</f>
        <v>2024</v>
      </c>
      <c r="I1207" t="str">
        <f>EC_projects_original!I1207</f>
        <v>PV</v>
      </c>
      <c r="J1207" t="str">
        <f>EC_projects_original!J1207</f>
        <v>rooftop</v>
      </c>
      <c r="K1207" t="str">
        <f>EC_projects_original!K1207</f>
        <v>lokale coöperatie</v>
      </c>
      <c r="L1207" t="str">
        <f>EC_projects_original!L1207</f>
        <v>Energieke Buurtschappen</v>
      </c>
      <c r="M1207">
        <f>EC_projects_original!P1207</f>
        <v>68.040000000000006</v>
      </c>
      <c r="N1207">
        <f>EC_projects_original!R1207</f>
        <v>1</v>
      </c>
    </row>
    <row r="1208" spans="1:14" x14ac:dyDescent="0.25">
      <c r="A1208" t="str">
        <f>EC_projects_original!A1208</f>
        <v>Gelderland</v>
      </c>
      <c r="B1208" t="str">
        <f>EC_projects_original!B1208</f>
        <v>Achterhoek</v>
      </c>
      <c r="C1208" t="str">
        <f>EC_projects_original!C1208</f>
        <v>Winterswijk</v>
      </c>
      <c r="D1208" t="str" cm="1">
        <f t="array" ref="D1208">_xlfn.IFNA(INDEX(municipalities!B:B, MATCH(EC_projects!C1208,municipalities!C:C,0),0),"unknown")</f>
        <v>GM0294</v>
      </c>
      <c r="E1208" t="str">
        <f>EC_projects_original!D1208</f>
        <v>Winterswijk</v>
      </c>
      <c r="F1208" t="str">
        <f>EC_projects_original!E1208</f>
        <v>EnergiekeBuurtschappen/ zonnedak 6 Prijshamer</v>
      </c>
      <c r="G1208" t="str">
        <f>EC_projects_original!G1208</f>
        <v>planned</v>
      </c>
      <c r="H1208">
        <f>EC_projects_original!H1208</f>
        <v>2024</v>
      </c>
      <c r="I1208" t="str">
        <f>EC_projects_original!I1208</f>
        <v>PV</v>
      </c>
      <c r="J1208" t="str">
        <f>EC_projects_original!J1208</f>
        <v>rooftop</v>
      </c>
      <c r="K1208" t="str">
        <f>EC_projects_original!K1208</f>
        <v>lokale coöperatie</v>
      </c>
      <c r="L1208" t="str">
        <f>EC_projects_original!L1208</f>
        <v>Energieke Buurtschappen</v>
      </c>
      <c r="M1208">
        <f>EC_projects_original!P1208</f>
        <v>68.040000000000006</v>
      </c>
      <c r="N1208">
        <f>EC_projects_original!R1208</f>
        <v>1</v>
      </c>
    </row>
    <row r="1209" spans="1:14" x14ac:dyDescent="0.25">
      <c r="A1209" t="str">
        <f>EC_projects_original!A1209</f>
        <v>Gelderland</v>
      </c>
      <c r="B1209" t="str">
        <f>EC_projects_original!B1209</f>
        <v>Arnhem/ Nijmegen</v>
      </c>
      <c r="C1209" t="str">
        <f>EC_projects_original!C1209</f>
        <v>Zevenaar</v>
      </c>
      <c r="D1209" t="str" cm="1">
        <f t="array" ref="D1209">_xlfn.IFNA(INDEX(municipalities!B:B, MATCH(EC_projects!C1209,municipalities!C:C,0),0),"unknown")</f>
        <v>GM0299</v>
      </c>
      <c r="E1209">
        <f>EC_projects_original!D1209</f>
        <v>0</v>
      </c>
      <c r="F1209" t="str">
        <f>EC_projects_original!E1209</f>
        <v>Zonnebuur/ zonnedaken woningcorporatie (meerdere locaties) - gepland</v>
      </c>
      <c r="G1209" t="str">
        <f>EC_projects_original!G1209</f>
        <v>planned</v>
      </c>
      <c r="H1209">
        <f>EC_projects_original!H1209</f>
        <v>2024</v>
      </c>
      <c r="I1209" t="str">
        <f>EC_projects_original!I1209</f>
        <v>PV</v>
      </c>
      <c r="J1209" t="str">
        <f>EC_projects_original!J1209</f>
        <v>rooftop</v>
      </c>
      <c r="K1209" t="str">
        <f>EC_projects_original!K1209</f>
        <v>woco-coöperatie</v>
      </c>
      <c r="L1209" t="str">
        <f>EC_projects_original!L1209</f>
        <v>Zonnebuur</v>
      </c>
      <c r="M1209">
        <f>EC_projects_original!P1209</f>
        <v>160</v>
      </c>
      <c r="N1209">
        <f>EC_projects_original!R1209</f>
        <v>1</v>
      </c>
    </row>
    <row r="1210" spans="1:14" x14ac:dyDescent="0.25">
      <c r="A1210" t="str">
        <f>EC_projects_original!A1210</f>
        <v>Groningen</v>
      </c>
      <c r="B1210" t="str">
        <f>EC_projects_original!B1210</f>
        <v>Groningen</v>
      </c>
      <c r="C1210" t="str">
        <f>EC_projects_original!C1210</f>
        <v>Eemsdelta</v>
      </c>
      <c r="D1210" t="str" cm="1">
        <f t="array" ref="D1210">_xlfn.IFNA(INDEX(municipalities!B:B, MATCH(EC_projects!C1210,municipalities!C:C,0),0),"unknown")</f>
        <v>GM1979</v>
      </c>
      <c r="E1210">
        <f>EC_projects_original!D1210</f>
        <v>0</v>
      </c>
      <c r="F1210" t="str">
        <f>EC_projects_original!E1210</f>
        <v>EendrachtEnergie/ Zonnedak GroeneStroomDelen Kooi</v>
      </c>
      <c r="G1210" t="str">
        <f>EC_projects_original!G1210</f>
        <v>planned</v>
      </c>
      <c r="H1210">
        <f>EC_projects_original!H1210</f>
        <v>2024</v>
      </c>
      <c r="I1210" t="str">
        <f>EC_projects_original!I1210</f>
        <v>PV</v>
      </c>
      <c r="J1210" t="str">
        <f>EC_projects_original!J1210</f>
        <v>rooftop</v>
      </c>
      <c r="K1210" t="str">
        <f>EC_projects_original!K1210</f>
        <v>lokale coöperatie</v>
      </c>
      <c r="L1210" t="str">
        <f>EC_projects_original!L1210</f>
        <v>Stadscoöperatie Eendracht</v>
      </c>
      <c r="M1210">
        <f>EC_projects_original!P1210</f>
        <v>81.600000000000009</v>
      </c>
      <c r="N1210">
        <f>EC_projects_original!R1210</f>
        <v>1</v>
      </c>
    </row>
    <row r="1211" spans="1:14" x14ac:dyDescent="0.25">
      <c r="A1211" t="str">
        <f>EC_projects_original!A1211</f>
        <v>Groningen</v>
      </c>
      <c r="B1211" t="str">
        <f>EC_projects_original!B1211</f>
        <v>Groningen</v>
      </c>
      <c r="C1211" t="str">
        <f>EC_projects_original!C1211</f>
        <v>Eemsdelta</v>
      </c>
      <c r="D1211" t="str" cm="1">
        <f t="array" ref="D1211">_xlfn.IFNA(INDEX(municipalities!B:B, MATCH(EC_projects!C1211,municipalities!C:C,0),0),"unknown")</f>
        <v>GM1979</v>
      </c>
      <c r="E1211" t="str">
        <f>EC_projects_original!D1211</f>
        <v>Middelstum</v>
      </c>
      <c r="F1211" t="str">
        <f>EC_projects_original!E1211</f>
        <v xml:space="preserve">HaltewegEC/ zonnedak Zonnewijtwerd dak 1 </v>
      </c>
      <c r="G1211" t="str">
        <f>EC_projects_original!G1211</f>
        <v>planned</v>
      </c>
      <c r="H1211">
        <f>EC_projects_original!H1211</f>
        <v>2024</v>
      </c>
      <c r="I1211" t="str">
        <f>EC_projects_original!I1211</f>
        <v>PV</v>
      </c>
      <c r="J1211" t="str">
        <f>EC_projects_original!J1211</f>
        <v>rooftop</v>
      </c>
      <c r="K1211" t="str">
        <f>EC_projects_original!K1211</f>
        <v>lokale coöperatie</v>
      </c>
      <c r="L1211" t="str">
        <f>EC_projects_original!L1211</f>
        <v>Halteweg EC</v>
      </c>
      <c r="M1211">
        <f>EC_projects_original!P1211</f>
        <v>84</v>
      </c>
      <c r="N1211">
        <f>EC_projects_original!R1211</f>
        <v>1</v>
      </c>
    </row>
    <row r="1212" spans="1:14" x14ac:dyDescent="0.25">
      <c r="A1212" t="str">
        <f>EC_projects_original!A1212</f>
        <v>Groningen</v>
      </c>
      <c r="B1212" t="str">
        <f>EC_projects_original!B1212</f>
        <v>Groningen</v>
      </c>
      <c r="C1212" t="str">
        <f>EC_projects_original!C1212</f>
        <v>Eemsdelta</v>
      </c>
      <c r="D1212" t="str" cm="1">
        <f t="array" ref="D1212">_xlfn.IFNA(INDEX(municipalities!B:B, MATCH(EC_projects!C1212,municipalities!C:C,0),0),"unknown")</f>
        <v>GM1979</v>
      </c>
      <c r="E1212">
        <f>EC_projects_original!D1212</f>
        <v>0</v>
      </c>
      <c r="F1212" t="str">
        <f>EC_projects_original!E1212</f>
        <v>LOPEC/ zonnedak Oosterwijtwerd</v>
      </c>
      <c r="G1212" t="str">
        <f>EC_projects_original!G1212</f>
        <v>preparation</v>
      </c>
      <c r="H1212">
        <f>EC_projects_original!H1212</f>
        <v>2025</v>
      </c>
      <c r="I1212" t="str">
        <f>EC_projects_original!I1212</f>
        <v>PV</v>
      </c>
      <c r="J1212" t="str">
        <f>EC_projects_original!J1212</f>
        <v>rooftop</v>
      </c>
      <c r="K1212" t="str">
        <f>EC_projects_original!K1212</f>
        <v>lokale coöperatie</v>
      </c>
      <c r="L1212" t="str">
        <f>EC_projects_original!L1212</f>
        <v>LOPEC/ Lopster Energie Collectief</v>
      </c>
      <c r="M1212">
        <f>EC_projects_original!P1212</f>
        <v>0</v>
      </c>
      <c r="N1212">
        <f>EC_projects_original!R1212</f>
        <v>1</v>
      </c>
    </row>
    <row r="1213" spans="1:14" x14ac:dyDescent="0.25">
      <c r="A1213" t="str">
        <f>EC_projects_original!A1213</f>
        <v>Groningen</v>
      </c>
      <c r="B1213" t="str">
        <f>EC_projects_original!B1213</f>
        <v>Groningen</v>
      </c>
      <c r="C1213" t="str">
        <f>EC_projects_original!C1213</f>
        <v>Groningen</v>
      </c>
      <c r="D1213" t="str" cm="1">
        <f t="array" ref="D1213">_xlfn.IFNA(INDEX(municipalities!B:B, MATCH(EC_projects!C1213,municipalities!C:C,0),0),"unknown")</f>
        <v>GM0014</v>
      </c>
      <c r="E1213">
        <f>EC_projects_original!D1213</f>
        <v>0</v>
      </c>
      <c r="F1213" t="str">
        <f>EC_projects_original!E1213</f>
        <v>EC Hortus/ zonnedak Garage Grote Appelstraat</v>
      </c>
      <c r="G1213" t="str">
        <f>EC_projects_original!G1213</f>
        <v>planned</v>
      </c>
      <c r="H1213">
        <f>EC_projects_original!H1213</f>
        <v>2024</v>
      </c>
      <c r="I1213" t="str">
        <f>EC_projects_original!I1213</f>
        <v>PV</v>
      </c>
      <c r="J1213" t="str">
        <f>EC_projects_original!J1213</f>
        <v>rooftop</v>
      </c>
      <c r="K1213" t="str">
        <f>EC_projects_original!K1213</f>
        <v>lokale coöperatie</v>
      </c>
      <c r="L1213" t="str">
        <f>EC_projects_original!L1213</f>
        <v>EC Hortusbuurt</v>
      </c>
      <c r="M1213">
        <f>EC_projects_original!P1213</f>
        <v>78</v>
      </c>
      <c r="N1213">
        <f>EC_projects_original!R1213</f>
        <v>1</v>
      </c>
    </row>
    <row r="1214" spans="1:14" x14ac:dyDescent="0.25">
      <c r="A1214" t="str">
        <f>EC_projects_original!A1214</f>
        <v>Groningen</v>
      </c>
      <c r="B1214" t="str">
        <f>EC_projects_original!B1214</f>
        <v>Groningen</v>
      </c>
      <c r="C1214" t="str">
        <f>EC_projects_original!C1214</f>
        <v>Groningen</v>
      </c>
      <c r="D1214" t="str" cm="1">
        <f t="array" ref="D1214">_xlfn.IFNA(INDEX(municipalities!B:B, MATCH(EC_projects!C1214,municipalities!C:C,0),0),"unknown")</f>
        <v>GM0014</v>
      </c>
      <c r="E1214" t="str">
        <f>EC_projects_original!D1214</f>
        <v>Noorddijk</v>
      </c>
      <c r="F1214" t="str">
        <f>EC_projects_original!E1214</f>
        <v>ECNoorddijk/ zonnedak PRM2 Noorddijkerweg</v>
      </c>
      <c r="G1214" t="str">
        <f>EC_projects_original!G1214</f>
        <v>planned</v>
      </c>
      <c r="H1214">
        <f>EC_projects_original!H1214</f>
        <v>2024</v>
      </c>
      <c r="I1214" t="str">
        <f>EC_projects_original!I1214</f>
        <v>PV</v>
      </c>
      <c r="J1214" t="str">
        <f>EC_projects_original!J1214</f>
        <v>rooftop</v>
      </c>
      <c r="K1214" t="str">
        <f>EC_projects_original!K1214</f>
        <v>lokale coöperatie</v>
      </c>
      <c r="L1214" t="str">
        <f>EC_projects_original!L1214</f>
        <v>EC Noorddijk</v>
      </c>
      <c r="M1214">
        <f>EC_projects_original!P1214</f>
        <v>15.4</v>
      </c>
      <c r="N1214">
        <f>EC_projects_original!R1214</f>
        <v>1</v>
      </c>
    </row>
    <row r="1215" spans="1:14" x14ac:dyDescent="0.25">
      <c r="A1215" t="str">
        <f>EC_projects_original!A1215</f>
        <v>Groningen</v>
      </c>
      <c r="B1215" t="str">
        <f>EC_projects_original!B1215</f>
        <v>Groningen</v>
      </c>
      <c r="C1215" t="str">
        <f>EC_projects_original!C1215</f>
        <v>Groningen</v>
      </c>
      <c r="D1215" t="str" cm="1">
        <f t="array" ref="D1215">_xlfn.IFNA(INDEX(municipalities!B:B, MATCH(EC_projects!C1215,municipalities!C:C,0),0),"unknown")</f>
        <v>GM0014</v>
      </c>
      <c r="E1215" t="str">
        <f>EC_projects_original!D1215</f>
        <v>Noorddijk</v>
      </c>
      <c r="F1215" t="str">
        <f>EC_projects_original!E1215</f>
        <v>ECNoorddijk/ zonnedak TSO 2 Koningsweg 9</v>
      </c>
      <c r="G1215" t="str">
        <f>EC_projects_original!G1215</f>
        <v>planned</v>
      </c>
      <c r="H1215">
        <f>EC_projects_original!H1215</f>
        <v>2024</v>
      </c>
      <c r="I1215" t="str">
        <f>EC_projects_original!I1215</f>
        <v>PV</v>
      </c>
      <c r="J1215" t="str">
        <f>EC_projects_original!J1215</f>
        <v>rooftop</v>
      </c>
      <c r="K1215" t="str">
        <f>EC_projects_original!K1215</f>
        <v>lokale coöperatie</v>
      </c>
      <c r="L1215" t="str">
        <f>EC_projects_original!L1215</f>
        <v>EC Noorddijk</v>
      </c>
      <c r="M1215">
        <f>EC_projects_original!P1215</f>
        <v>19.899999999999999</v>
      </c>
      <c r="N1215">
        <f>EC_projects_original!R1215</f>
        <v>1</v>
      </c>
    </row>
    <row r="1216" spans="1:14" x14ac:dyDescent="0.25">
      <c r="A1216" t="str">
        <f>EC_projects_original!A1216</f>
        <v>Groningen</v>
      </c>
      <c r="B1216" t="str">
        <f>EC_projects_original!B1216</f>
        <v>Groningen</v>
      </c>
      <c r="C1216" t="str">
        <f>EC_projects_original!C1216</f>
        <v>Groningen</v>
      </c>
      <c r="D1216" t="str" cm="1">
        <f t="array" ref="D1216">_xlfn.IFNA(INDEX(municipalities!B:B, MATCH(EC_projects!C1216,municipalities!C:C,0),0),"unknown")</f>
        <v>GM0014</v>
      </c>
      <c r="E1216" t="str">
        <f>EC_projects_original!D1216</f>
        <v>Thesinge</v>
      </c>
      <c r="F1216" t="str">
        <f>EC_projects_original!E1216</f>
        <v>Ecothesinge/ zonnedak Oudman</v>
      </c>
      <c r="G1216" t="str">
        <f>EC_projects_original!G1216</f>
        <v>planned</v>
      </c>
      <c r="H1216">
        <f>EC_projects_original!H1216</f>
        <v>2024</v>
      </c>
      <c r="I1216" t="str">
        <f>EC_projects_original!I1216</f>
        <v>PV</v>
      </c>
      <c r="J1216" t="str">
        <f>EC_projects_original!J1216</f>
        <v>rooftop</v>
      </c>
      <c r="K1216" t="str">
        <f>EC_projects_original!K1216</f>
        <v>lokale coöperatie</v>
      </c>
      <c r="L1216" t="str">
        <f>EC_projects_original!L1216</f>
        <v>Ecothesinge</v>
      </c>
      <c r="M1216">
        <f>EC_projects_original!P1216</f>
        <v>70</v>
      </c>
      <c r="N1216">
        <f>EC_projects_original!R1216</f>
        <v>1</v>
      </c>
    </row>
    <row r="1217" spans="1:14" x14ac:dyDescent="0.25">
      <c r="A1217" t="str">
        <f>EC_projects_original!A1217</f>
        <v>Groningen</v>
      </c>
      <c r="B1217" t="str">
        <f>EC_projects_original!B1217</f>
        <v>Groningen</v>
      </c>
      <c r="C1217" t="str">
        <f>EC_projects_original!C1217</f>
        <v>Groningen</v>
      </c>
      <c r="D1217" t="str" cm="1">
        <f t="array" ref="D1217">_xlfn.IFNA(INDEX(municipalities!B:B, MATCH(EC_projects!C1217,municipalities!C:C,0),0),"unknown")</f>
        <v>GM0014</v>
      </c>
      <c r="E1217" t="str">
        <f>EC_projects_original!D1217</f>
        <v>Groningen</v>
      </c>
      <c r="F1217" t="str">
        <f>EC_projects_original!E1217</f>
        <v>GOED / Schoolholm 17</v>
      </c>
      <c r="G1217" t="str">
        <f>EC_projects_original!G1217</f>
        <v>planned</v>
      </c>
      <c r="H1217">
        <f>EC_projects_original!H1217</f>
        <v>2024</v>
      </c>
      <c r="I1217" t="str">
        <f>EC_projects_original!I1217</f>
        <v>PV</v>
      </c>
      <c r="J1217" t="str">
        <f>EC_projects_original!J1217</f>
        <v>rooftop</v>
      </c>
      <c r="K1217" t="str">
        <f>EC_projects_original!K1217</f>
        <v>lokale coöperatie</v>
      </c>
      <c r="L1217" t="str">
        <f>EC_projects_original!L1217</f>
        <v>Energiecoöperatie GOED</v>
      </c>
      <c r="M1217">
        <f>EC_projects_original!P1217</f>
        <v>90.75</v>
      </c>
      <c r="N1217">
        <f>EC_projects_original!R1217</f>
        <v>1</v>
      </c>
    </row>
    <row r="1218" spans="1:14" x14ac:dyDescent="0.25">
      <c r="A1218" t="str">
        <f>EC_projects_original!A1218</f>
        <v>Groningen</v>
      </c>
      <c r="B1218" t="str">
        <f>EC_projects_original!B1218</f>
        <v>Groningen</v>
      </c>
      <c r="C1218" t="str">
        <f>EC_projects_original!C1218</f>
        <v>Groningen</v>
      </c>
      <c r="D1218" t="str" cm="1">
        <f t="array" ref="D1218">_xlfn.IFNA(INDEX(municipalities!B:B, MATCH(EC_projects!C1218,municipalities!C:C,0),0),"unknown")</f>
        <v>GM0014</v>
      </c>
      <c r="E1218" t="str">
        <f>EC_projects_original!D1218</f>
        <v>Groningen</v>
      </c>
      <c r="F1218" t="str">
        <f>EC_projects_original!E1218</f>
        <v>GOED/ Hereweg 74</v>
      </c>
      <c r="G1218" t="str">
        <f>EC_projects_original!G1218</f>
        <v>planned</v>
      </c>
      <c r="H1218">
        <f>EC_projects_original!H1218</f>
        <v>2024</v>
      </c>
      <c r="I1218" t="str">
        <f>EC_projects_original!I1218</f>
        <v>PV</v>
      </c>
      <c r="J1218" t="str">
        <f>EC_projects_original!J1218</f>
        <v>rooftop</v>
      </c>
      <c r="K1218" t="str">
        <f>EC_projects_original!K1218</f>
        <v>lokale coöperatie</v>
      </c>
      <c r="L1218" t="str">
        <f>EC_projects_original!L1218</f>
        <v>Energiecoöperatie GOED</v>
      </c>
      <c r="M1218">
        <f>EC_projects_original!P1218</f>
        <v>54</v>
      </c>
      <c r="N1218">
        <f>EC_projects_original!R1218</f>
        <v>1</v>
      </c>
    </row>
    <row r="1219" spans="1:14" x14ac:dyDescent="0.25">
      <c r="A1219" t="str">
        <f>EC_projects_original!A1219</f>
        <v>Groningen</v>
      </c>
      <c r="B1219" t="str">
        <f>EC_projects_original!B1219</f>
        <v>Groningen</v>
      </c>
      <c r="C1219" t="str">
        <f>EC_projects_original!C1219</f>
        <v>Groningen</v>
      </c>
      <c r="D1219" t="str" cm="1">
        <f t="array" ref="D1219">_xlfn.IFNA(INDEX(municipalities!B:B, MATCH(EC_projects!C1219,municipalities!C:C,0),0),"unknown")</f>
        <v>GM0014</v>
      </c>
      <c r="E1219" t="str">
        <f>EC_projects_original!D1219</f>
        <v>Groningen</v>
      </c>
      <c r="F1219" t="str">
        <f>EC_projects_original!E1219</f>
        <v>GOED/ Hereweg 80</v>
      </c>
      <c r="G1219" t="str">
        <f>EC_projects_original!G1219</f>
        <v>planned</v>
      </c>
      <c r="H1219">
        <f>EC_projects_original!H1219</f>
        <v>2024</v>
      </c>
      <c r="I1219" t="str">
        <f>EC_projects_original!I1219</f>
        <v>PV</v>
      </c>
      <c r="J1219" t="str">
        <f>EC_projects_original!J1219</f>
        <v>rooftop</v>
      </c>
      <c r="K1219" t="str">
        <f>EC_projects_original!K1219</f>
        <v>lokale coöperatie</v>
      </c>
      <c r="L1219" t="str">
        <f>EC_projects_original!L1219</f>
        <v>Energiecoöperatie GOED</v>
      </c>
      <c r="M1219">
        <f>EC_projects_original!P1219</f>
        <v>76</v>
      </c>
      <c r="N1219">
        <f>EC_projects_original!R1219</f>
        <v>1</v>
      </c>
    </row>
    <row r="1220" spans="1:14" x14ac:dyDescent="0.25">
      <c r="A1220" t="str">
        <f>EC_projects_original!A1220</f>
        <v>Groningen</v>
      </c>
      <c r="B1220" t="str">
        <f>EC_projects_original!B1220</f>
        <v>Groningen</v>
      </c>
      <c r="C1220" t="str">
        <f>EC_projects_original!C1220</f>
        <v>Groningen</v>
      </c>
      <c r="D1220" t="str" cm="1">
        <f t="array" ref="D1220">_xlfn.IFNA(INDEX(municipalities!B:B, MATCH(EC_projects!C1220,municipalities!C:C,0),0),"unknown")</f>
        <v>GM0014</v>
      </c>
      <c r="E1220" t="str">
        <f>EC_projects_original!D1220</f>
        <v>Woltersum</v>
      </c>
      <c r="F1220" t="str">
        <f>EC_projects_original!E1220</f>
        <v>WoltersumseEnergie/ zonnedak Kollerijweg</v>
      </c>
      <c r="G1220" t="str">
        <f>EC_projects_original!G1220</f>
        <v>planned</v>
      </c>
      <c r="H1220">
        <f>EC_projects_original!H1220</f>
        <v>2024</v>
      </c>
      <c r="I1220" t="str">
        <f>EC_projects_original!I1220</f>
        <v>PV</v>
      </c>
      <c r="J1220" t="str">
        <f>EC_projects_original!J1220</f>
        <v>rooftop</v>
      </c>
      <c r="K1220" t="str">
        <f>EC_projects_original!K1220</f>
        <v>lokale coöperatie</v>
      </c>
      <c r="L1220" t="str">
        <f>EC_projects_original!L1220</f>
        <v>Woltersumse Energie</v>
      </c>
      <c r="M1220">
        <f>EC_projects_original!P1220</f>
        <v>81</v>
      </c>
      <c r="N1220">
        <f>EC_projects_original!R1220</f>
        <v>1</v>
      </c>
    </row>
    <row r="1221" spans="1:14" x14ac:dyDescent="0.25">
      <c r="A1221" t="str">
        <f>EC_projects_original!A1221</f>
        <v>Groningen</v>
      </c>
      <c r="B1221" t="str">
        <f>EC_projects_original!B1221</f>
        <v>Groningen</v>
      </c>
      <c r="C1221" t="str">
        <f>EC_projects_original!C1221</f>
        <v>Het Hogeland</v>
      </c>
      <c r="D1221" t="str" cm="1">
        <f t="array" ref="D1221">_xlfn.IFNA(INDEX(municipalities!B:B, MATCH(EC_projects!C1221,municipalities!C:C,0),0),"unknown")</f>
        <v>GM1966</v>
      </c>
      <c r="E1221" t="str">
        <f>EC_projects_original!D1221</f>
        <v>Noordwolde</v>
      </c>
      <c r="F1221" t="str">
        <f>EC_projects_original!E1221</f>
        <v>Durabel/ zonnedak De Wolddak 2</v>
      </c>
      <c r="G1221" t="str">
        <f>EC_projects_original!G1221</f>
        <v>planned</v>
      </c>
      <c r="H1221">
        <f>EC_projects_original!H1221</f>
        <v>2024</v>
      </c>
      <c r="I1221" t="str">
        <f>EC_projects_original!I1221</f>
        <v>PV</v>
      </c>
      <c r="J1221" t="str">
        <f>EC_projects_original!J1221</f>
        <v>rooftop</v>
      </c>
      <c r="K1221" t="str">
        <f>EC_projects_original!K1221</f>
        <v>lokale coöperatie</v>
      </c>
      <c r="L1221" t="str">
        <f>EC_projects_original!L1221</f>
        <v>Durabel</v>
      </c>
      <c r="M1221">
        <f>EC_projects_original!P1221</f>
        <v>99.6</v>
      </c>
      <c r="N1221">
        <f>EC_projects_original!R1221</f>
        <v>1</v>
      </c>
    </row>
    <row r="1222" spans="1:14" x14ac:dyDescent="0.25">
      <c r="A1222" t="str">
        <f>EC_projects_original!A1222</f>
        <v>Groningen</v>
      </c>
      <c r="B1222" t="str">
        <f>EC_projects_original!B1222</f>
        <v>Groningen</v>
      </c>
      <c r="C1222" t="str">
        <f>EC_projects_original!C1222</f>
        <v>Het Hogeland</v>
      </c>
      <c r="D1222" t="str" cm="1">
        <f t="array" ref="D1222">_xlfn.IFNA(INDEX(municipalities!B:B, MATCH(EC_projects!C1222,municipalities!C:C,0),0),"unknown")</f>
        <v>GM1966</v>
      </c>
      <c r="E1222" t="str">
        <f>EC_projects_original!D1222</f>
        <v>Bedum/ Noordwolde</v>
      </c>
      <c r="F1222" t="str">
        <f>EC_projects_original!E1222</f>
        <v>DuurzaamBedum/ zonnedak  De Haan</v>
      </c>
      <c r="G1222" t="str">
        <f>EC_projects_original!G1222</f>
        <v>planned</v>
      </c>
      <c r="H1222">
        <f>EC_projects_original!H1222</f>
        <v>2024</v>
      </c>
      <c r="I1222" t="str">
        <f>EC_projects_original!I1222</f>
        <v>PV</v>
      </c>
      <c r="J1222" t="str">
        <f>EC_projects_original!J1222</f>
        <v>rooftop</v>
      </c>
      <c r="K1222" t="str">
        <f>EC_projects_original!K1222</f>
        <v>lokale coöperatie</v>
      </c>
      <c r="L1222" t="str">
        <f>EC_projects_original!L1222</f>
        <v>Duurzaam Bedum</v>
      </c>
      <c r="M1222">
        <f>EC_projects_original!P1222</f>
        <v>100</v>
      </c>
      <c r="N1222">
        <f>EC_projects_original!R1222</f>
        <v>1</v>
      </c>
    </row>
    <row r="1223" spans="1:14" x14ac:dyDescent="0.25">
      <c r="A1223" t="str">
        <f>EC_projects_original!A1223</f>
        <v>Groningen</v>
      </c>
      <c r="B1223" t="str">
        <f>EC_projects_original!B1223</f>
        <v>Groningen</v>
      </c>
      <c r="C1223" t="str">
        <f>EC_projects_original!C1223</f>
        <v>Het Hogeland</v>
      </c>
      <c r="D1223" t="str" cm="1">
        <f t="array" ref="D1223">_xlfn.IFNA(INDEX(municipalities!B:B, MATCH(EC_projects!C1223,municipalities!C:C,0),0),"unknown")</f>
        <v>GM1966</v>
      </c>
      <c r="E1223" t="str">
        <f>EC_projects_original!D1223</f>
        <v>Bedum/ Noordwolde</v>
      </c>
      <c r="F1223" t="str">
        <f>EC_projects_original!E1223</f>
        <v>DuurzaamBedum/ zonnedak Knol Oude Dijk</v>
      </c>
      <c r="G1223" t="str">
        <f>EC_projects_original!G1223</f>
        <v>planned</v>
      </c>
      <c r="H1223">
        <f>EC_projects_original!H1223</f>
        <v>2024</v>
      </c>
      <c r="I1223" t="str">
        <f>EC_projects_original!I1223</f>
        <v>PV</v>
      </c>
      <c r="J1223" t="str">
        <f>EC_projects_original!J1223</f>
        <v>rooftop</v>
      </c>
      <c r="K1223" t="str">
        <f>EC_projects_original!K1223</f>
        <v>lokale coöperatie</v>
      </c>
      <c r="L1223" t="str">
        <f>EC_projects_original!L1223</f>
        <v>Duurzaam Bedum</v>
      </c>
      <c r="M1223">
        <f>EC_projects_original!P1223</f>
        <v>51</v>
      </c>
      <c r="N1223">
        <f>EC_projects_original!R1223</f>
        <v>1</v>
      </c>
    </row>
    <row r="1224" spans="1:14" x14ac:dyDescent="0.25">
      <c r="A1224" t="str">
        <f>EC_projects_original!A1224</f>
        <v>Groningen</v>
      </c>
      <c r="B1224" t="str">
        <f>EC_projects_original!B1224</f>
        <v>Groningen</v>
      </c>
      <c r="C1224" t="str">
        <f>EC_projects_original!C1224</f>
        <v>Het Hogeland</v>
      </c>
      <c r="D1224" t="str" cm="1">
        <f t="array" ref="D1224">_xlfn.IFNA(INDEX(municipalities!B:B, MATCH(EC_projects!C1224,municipalities!C:C,0),0),"unknown")</f>
        <v>GM1966</v>
      </c>
      <c r="E1224" t="str">
        <f>EC_projects_original!D1224</f>
        <v>Kantens</v>
      </c>
      <c r="F1224" t="str">
        <f>EC_projects_original!E1224</f>
        <v>EIK Kantens/ zonnedak SCE Kantens Doornbosch</v>
      </c>
      <c r="G1224" t="str">
        <f>EC_projects_original!G1224</f>
        <v>planned</v>
      </c>
      <c r="H1224">
        <f>EC_projects_original!H1224</f>
        <v>2024</v>
      </c>
      <c r="I1224" t="str">
        <f>EC_projects_original!I1224</f>
        <v>PV</v>
      </c>
      <c r="J1224" t="str">
        <f>EC_projects_original!J1224</f>
        <v>rooftop</v>
      </c>
      <c r="K1224" t="str">
        <f>EC_projects_original!K1224</f>
        <v>lokale coöperatie</v>
      </c>
      <c r="L1224" t="str">
        <f>EC_projects_original!L1224</f>
        <v>EIK DuurzaamKantens</v>
      </c>
      <c r="M1224">
        <f>EC_projects_original!P1224</f>
        <v>78</v>
      </c>
      <c r="N1224">
        <f>EC_projects_original!R1224</f>
        <v>1</v>
      </c>
    </row>
    <row r="1225" spans="1:14" x14ac:dyDescent="0.25">
      <c r="A1225" t="str">
        <f>EC_projects_original!A1225</f>
        <v>Groningen</v>
      </c>
      <c r="B1225" t="str">
        <f>EC_projects_original!B1225</f>
        <v>Groningen</v>
      </c>
      <c r="C1225" t="str">
        <f>EC_projects_original!C1225</f>
        <v>Het Hogeland</v>
      </c>
      <c r="D1225" t="str" cm="1">
        <f t="array" ref="D1225">_xlfn.IFNA(INDEX(municipalities!B:B, MATCH(EC_projects!C1225,municipalities!C:C,0),0),"unknown")</f>
        <v>GM1966</v>
      </c>
      <c r="E1225" t="str">
        <f>EC_projects_original!D1225</f>
        <v>Kantens</v>
      </c>
      <c r="F1225" t="str">
        <f>EC_projects_original!E1225</f>
        <v>EIK Kantens/ Zonnedak Tuwinga</v>
      </c>
      <c r="G1225" t="str">
        <f>EC_projects_original!G1225</f>
        <v>planned</v>
      </c>
      <c r="H1225">
        <f>EC_projects_original!H1225</f>
        <v>2024</v>
      </c>
      <c r="I1225" t="str">
        <f>EC_projects_original!I1225</f>
        <v>PV</v>
      </c>
      <c r="J1225" t="str">
        <f>EC_projects_original!J1225</f>
        <v>rooftop</v>
      </c>
      <c r="K1225" t="str">
        <f>EC_projects_original!K1225</f>
        <v>lokale coöperatie</v>
      </c>
      <c r="L1225" t="str">
        <f>EC_projects_original!L1225</f>
        <v>EIK DuurzaamKantens</v>
      </c>
      <c r="M1225">
        <f>EC_projects_original!P1225</f>
        <v>72</v>
      </c>
      <c r="N1225">
        <f>EC_projects_original!R1225</f>
        <v>1</v>
      </c>
    </row>
    <row r="1226" spans="1:14" x14ac:dyDescent="0.25">
      <c r="A1226" t="str">
        <f>EC_projects_original!A1226</f>
        <v>Groningen</v>
      </c>
      <c r="B1226" t="str">
        <f>EC_projects_original!B1226</f>
        <v>Groningen</v>
      </c>
      <c r="C1226" t="str">
        <f>EC_projects_original!C1226</f>
        <v>Het Hogeland</v>
      </c>
      <c r="D1226" t="str" cm="1">
        <f t="array" ref="D1226">_xlfn.IFNA(INDEX(municipalities!B:B, MATCH(EC_projects!C1226,municipalities!C:C,0),0),"unknown")</f>
        <v>GM1966</v>
      </c>
      <c r="E1226" t="str">
        <f>EC_projects_original!D1226</f>
        <v>Leens</v>
      </c>
      <c r="F1226" t="str">
        <f>EC_projects_original!E1226</f>
        <v>HogelandsterEC/ Zonnedak 9 Westerhofstraat Leens</v>
      </c>
      <c r="G1226" t="str">
        <f>EC_projects_original!G1226</f>
        <v>planned</v>
      </c>
      <c r="H1226">
        <f>EC_projects_original!H1226</f>
        <v>2024</v>
      </c>
      <c r="I1226" t="str">
        <f>EC_projects_original!I1226</f>
        <v>PV</v>
      </c>
      <c r="J1226" t="str">
        <f>EC_projects_original!J1226</f>
        <v>rooftop</v>
      </c>
      <c r="K1226" t="str">
        <f>EC_projects_original!K1226</f>
        <v>lokale coöperatie</v>
      </c>
      <c r="L1226" t="str">
        <f>EC_projects_original!L1226</f>
        <v>Hogelandtster Energie Coöperatie (HEC)</v>
      </c>
      <c r="M1226">
        <f>EC_projects_original!P1226</f>
        <v>68.400000000000006</v>
      </c>
      <c r="N1226">
        <f>EC_projects_original!R1226</f>
        <v>1</v>
      </c>
    </row>
    <row r="1227" spans="1:14" x14ac:dyDescent="0.25">
      <c r="A1227" t="str">
        <f>EC_projects_original!A1227</f>
        <v>Groningen</v>
      </c>
      <c r="B1227" t="str">
        <f>EC_projects_original!B1227</f>
        <v>Groningen</v>
      </c>
      <c r="C1227" t="str">
        <f>EC_projects_original!C1227</f>
        <v>Het Hogeland</v>
      </c>
      <c r="D1227" t="str" cm="1">
        <f t="array" ref="D1227">_xlfn.IFNA(INDEX(municipalities!B:B, MATCH(EC_projects!C1227,municipalities!C:C,0),0),"unknown")</f>
        <v>GM1966</v>
      </c>
      <c r="E1227" t="str">
        <f>EC_projects_original!D1227</f>
        <v>Usquert</v>
      </c>
      <c r="F1227" t="str">
        <f>EC_projects_original!E1227</f>
        <v>EIK Kantens/ Zonnedak SDE 2 Usquert Koop</v>
      </c>
      <c r="G1227" t="str">
        <f>EC_projects_original!G1227</f>
        <v>preparation</v>
      </c>
      <c r="H1227">
        <f>EC_projects_original!H1227</f>
        <v>2025</v>
      </c>
      <c r="I1227" t="str">
        <f>EC_projects_original!I1227</f>
        <v>PV</v>
      </c>
      <c r="J1227" t="str">
        <f>EC_projects_original!J1227</f>
        <v>rooftop</v>
      </c>
      <c r="K1227" t="str">
        <f>EC_projects_original!K1227</f>
        <v>lokale coöperatie</v>
      </c>
      <c r="L1227" t="str">
        <f>EC_projects_original!L1227</f>
        <v>EIK DuurzaamKantens</v>
      </c>
      <c r="M1227">
        <f>EC_projects_original!P1227</f>
        <v>498.74999999999994</v>
      </c>
      <c r="N1227">
        <f>EC_projects_original!R1227</f>
        <v>1</v>
      </c>
    </row>
    <row r="1228" spans="1:14" x14ac:dyDescent="0.25">
      <c r="A1228" t="str">
        <f>EC_projects_original!A1228</f>
        <v>Groningen</v>
      </c>
      <c r="B1228" t="str">
        <f>EC_projects_original!B1228</f>
        <v>Groningen</v>
      </c>
      <c r="C1228" t="str">
        <f>EC_projects_original!C1228</f>
        <v>Het Hogeland</v>
      </c>
      <c r="D1228" t="str" cm="1">
        <f t="array" ref="D1228">_xlfn.IFNA(INDEX(municipalities!B:B, MATCH(EC_projects!C1228,municipalities!C:C,0),0),"unknown")</f>
        <v>GM1966</v>
      </c>
      <c r="E1228" t="str">
        <f>EC_projects_original!D1228</f>
        <v>Rottum</v>
      </c>
      <c r="F1228" t="str">
        <f>EC_projects_original!E1228</f>
        <v>EIK Kantens/ Zonnedak SDE 3 Rottum Hogeweg</v>
      </c>
      <c r="G1228" t="str">
        <f>EC_projects_original!G1228</f>
        <v>preparation</v>
      </c>
      <c r="H1228">
        <f>EC_projects_original!H1228</f>
        <v>2025</v>
      </c>
      <c r="I1228" t="str">
        <f>EC_projects_original!I1228</f>
        <v>PV</v>
      </c>
      <c r="J1228" t="str">
        <f>EC_projects_original!J1228</f>
        <v>rooftop</v>
      </c>
      <c r="K1228" t="str">
        <f>EC_projects_original!K1228</f>
        <v>lokale coöperatie</v>
      </c>
      <c r="L1228" t="str">
        <f>EC_projects_original!L1228</f>
        <v>EIK DuurzaamKantens</v>
      </c>
      <c r="M1228">
        <f>EC_projects_original!P1228</f>
        <v>282.14999999999998</v>
      </c>
      <c r="N1228">
        <f>EC_projects_original!R1228</f>
        <v>1</v>
      </c>
    </row>
    <row r="1229" spans="1:14" x14ac:dyDescent="0.25">
      <c r="A1229" t="str">
        <f>EC_projects_original!A1229</f>
        <v>Groningen</v>
      </c>
      <c r="B1229" t="str">
        <f>EC_projects_original!B1229</f>
        <v>Groningen</v>
      </c>
      <c r="C1229" t="str">
        <f>EC_projects_original!C1229</f>
        <v>Het Hogeland</v>
      </c>
      <c r="D1229" t="str" cm="1">
        <f t="array" ref="D1229">_xlfn.IFNA(INDEX(municipalities!B:B, MATCH(EC_projects!C1229,municipalities!C:C,0),0),"unknown")</f>
        <v>GM1966</v>
      </c>
      <c r="E1229" t="str">
        <f>EC_projects_original!D1229</f>
        <v>Zandeweer</v>
      </c>
      <c r="F1229" t="str">
        <f>EC_projects_original!E1229</f>
        <v>EIK Kantens/ Zonnedak SDE 6 Zandeweer</v>
      </c>
      <c r="G1229" t="str">
        <f>EC_projects_original!G1229</f>
        <v>preparation</v>
      </c>
      <c r="H1229">
        <f>EC_projects_original!H1229</f>
        <v>2025</v>
      </c>
      <c r="I1229" t="str">
        <f>EC_projects_original!I1229</f>
        <v>PV</v>
      </c>
      <c r="J1229" t="str">
        <f>EC_projects_original!J1229</f>
        <v>rooftop</v>
      </c>
      <c r="K1229" t="str">
        <f>EC_projects_original!K1229</f>
        <v>lokale coöperatie</v>
      </c>
      <c r="L1229" t="str">
        <f>EC_projects_original!L1229</f>
        <v>EIK DuurzaamKantens</v>
      </c>
      <c r="M1229">
        <f>EC_projects_original!P1229</f>
        <v>470.24999999999994</v>
      </c>
      <c r="N1229">
        <f>EC_projects_original!R1229</f>
        <v>0.5</v>
      </c>
    </row>
    <row r="1230" spans="1:14" x14ac:dyDescent="0.25">
      <c r="A1230" t="str">
        <f>EC_projects_original!A1230</f>
        <v>Groningen</v>
      </c>
      <c r="B1230" t="str">
        <f>EC_projects_original!B1230</f>
        <v>Groningen</v>
      </c>
      <c r="C1230" t="str">
        <f>EC_projects_original!C1230</f>
        <v>Noardeast-Fryslân</v>
      </c>
      <c r="D1230" t="str" cm="1">
        <f t="array" ref="D1230">_xlfn.IFNA(INDEX(municipalities!B:B, MATCH(EC_projects!C1230,municipalities!C:C,0),0),"unknown")</f>
        <v>GM1970</v>
      </c>
      <c r="E1230">
        <f>EC_projects_original!D1230</f>
        <v>0</v>
      </c>
      <c r="F1230" t="str">
        <f>EC_projects_original!E1230</f>
        <v>AnjumerEendragt/ zonnedak 194 kWp</v>
      </c>
      <c r="G1230" t="str">
        <f>EC_projects_original!G1230</f>
        <v>planned</v>
      </c>
      <c r="H1230">
        <f>EC_projects_original!H1230</f>
        <v>2024</v>
      </c>
      <c r="I1230" t="str">
        <f>EC_projects_original!I1230</f>
        <v>PV</v>
      </c>
      <c r="J1230" t="str">
        <f>EC_projects_original!J1230</f>
        <v>rooftop</v>
      </c>
      <c r="K1230" t="str">
        <f>EC_projects_original!K1230</f>
        <v>lokale coöperatie</v>
      </c>
      <c r="L1230" t="str">
        <f>EC_projects_original!L1230</f>
        <v>Anjumer Eendragt</v>
      </c>
      <c r="M1230">
        <f>EC_projects_original!P1230</f>
        <v>194.4</v>
      </c>
      <c r="N1230">
        <f>EC_projects_original!R1230</f>
        <v>1</v>
      </c>
    </row>
    <row r="1231" spans="1:14" x14ac:dyDescent="0.25">
      <c r="A1231" t="str">
        <f>EC_projects_original!A1231</f>
        <v>Groningen</v>
      </c>
      <c r="B1231" t="str">
        <f>EC_projects_original!B1231</f>
        <v>Groningen</v>
      </c>
      <c r="C1231" t="str">
        <f>EC_projects_original!C1231</f>
        <v>Noardeast-Fryslân</v>
      </c>
      <c r="D1231" t="str" cm="1">
        <f t="array" ref="D1231">_xlfn.IFNA(INDEX(municipalities!B:B, MATCH(EC_projects!C1231,municipalities!C:C,0),0),"unknown")</f>
        <v>GM1970</v>
      </c>
      <c r="E1231">
        <f>EC_projects_original!D1231</f>
        <v>0</v>
      </c>
      <c r="F1231" t="str">
        <f>EC_projects_original!E1231</f>
        <v>AnjumerEendragt/ zonnedak De Singel (Dijkstra)</v>
      </c>
      <c r="G1231" t="str">
        <f>EC_projects_original!G1231</f>
        <v>planned</v>
      </c>
      <c r="H1231">
        <f>EC_projects_original!H1231</f>
        <v>2024</v>
      </c>
      <c r="I1231" t="str">
        <f>EC_projects_original!I1231</f>
        <v>PV</v>
      </c>
      <c r="J1231" t="str">
        <f>EC_projects_original!J1231</f>
        <v>rooftop</v>
      </c>
      <c r="K1231" t="str">
        <f>EC_projects_original!K1231</f>
        <v>lokale coöperatie</v>
      </c>
      <c r="L1231" t="str">
        <f>EC_projects_original!L1231</f>
        <v>Anjumer Eendragt</v>
      </c>
      <c r="M1231">
        <f>EC_projects_original!P1231</f>
        <v>58.320000000000007</v>
      </c>
      <c r="N1231">
        <f>EC_projects_original!R1231</f>
        <v>1</v>
      </c>
    </row>
    <row r="1232" spans="1:14" x14ac:dyDescent="0.25">
      <c r="A1232" t="str">
        <f>EC_projects_original!A1232</f>
        <v>Groningen</v>
      </c>
      <c r="B1232" t="str">
        <f>EC_projects_original!B1232</f>
        <v>Groningen</v>
      </c>
      <c r="C1232" t="str">
        <f>EC_projects_original!C1232</f>
        <v>Westerkwartier</v>
      </c>
      <c r="D1232" t="str" cm="1">
        <f t="array" ref="D1232">_xlfn.IFNA(INDEX(municipalities!B:B, MATCH(EC_projects!C1232,municipalities!C:C,0),0),"unknown")</f>
        <v>GM1969</v>
      </c>
      <c r="E1232" t="str">
        <f>EC_projects_original!D1232</f>
        <v>Tolbert</v>
      </c>
      <c r="F1232" t="str">
        <f>EC_projects_original!E1232</f>
        <v>ECTolbert/ zonnedak Cazemier</v>
      </c>
      <c r="G1232" t="str">
        <f>EC_projects_original!G1232</f>
        <v>planned</v>
      </c>
      <c r="H1232">
        <f>EC_projects_original!H1232</f>
        <v>2024</v>
      </c>
      <c r="I1232" t="str">
        <f>EC_projects_original!I1232</f>
        <v>PV</v>
      </c>
      <c r="J1232" t="str">
        <f>EC_projects_original!J1232</f>
        <v>rooftop</v>
      </c>
      <c r="K1232" t="str">
        <f>EC_projects_original!K1232</f>
        <v>lokale coöperatie</v>
      </c>
      <c r="L1232" t="str">
        <f>EC_projects_original!L1232</f>
        <v>Energie Collectief Tolbert</v>
      </c>
      <c r="M1232">
        <f>EC_projects_original!P1232</f>
        <v>89</v>
      </c>
      <c r="N1232">
        <f>EC_projects_original!R1232</f>
        <v>1</v>
      </c>
    </row>
    <row r="1233" spans="1:14" x14ac:dyDescent="0.25">
      <c r="A1233" t="str">
        <f>EC_projects_original!A1233</f>
        <v>Groningen</v>
      </c>
      <c r="B1233" t="str">
        <f>EC_projects_original!B1233</f>
        <v>Groningen</v>
      </c>
      <c r="C1233" t="str">
        <f>EC_projects_original!C1233</f>
        <v>Westerkwartier</v>
      </c>
      <c r="D1233" t="str" cm="1">
        <f t="array" ref="D1233">_xlfn.IFNA(INDEX(municipalities!B:B, MATCH(EC_projects!C1233,municipalities!C:C,0),0),"unknown")</f>
        <v>GM1969</v>
      </c>
      <c r="E1233" t="str">
        <f>EC_projects_original!D1233</f>
        <v>Leek</v>
      </c>
      <c r="F1233" t="str">
        <f>EC_projects_original!E1233</f>
        <v>ECTolbert/ zonnedak KAP</v>
      </c>
      <c r="G1233" t="str">
        <f>EC_projects_original!G1233</f>
        <v>planned</v>
      </c>
      <c r="H1233">
        <f>EC_projects_original!H1233</f>
        <v>2024</v>
      </c>
      <c r="I1233" t="str">
        <f>EC_projects_original!I1233</f>
        <v>PV</v>
      </c>
      <c r="J1233" t="str">
        <f>EC_projects_original!J1233</f>
        <v>rooftop</v>
      </c>
      <c r="K1233" t="str">
        <f>EC_projects_original!K1233</f>
        <v>lokale coöperatie</v>
      </c>
      <c r="L1233" t="str">
        <f>EC_projects_original!L1233</f>
        <v>Energie Collectief Tolbert</v>
      </c>
      <c r="M1233">
        <f>EC_projects_original!P1233</f>
        <v>79</v>
      </c>
      <c r="N1233">
        <f>EC_projects_original!R1233</f>
        <v>1</v>
      </c>
    </row>
    <row r="1234" spans="1:14" x14ac:dyDescent="0.25">
      <c r="A1234" t="str">
        <f>EC_projects_original!A1234</f>
        <v>Groningen</v>
      </c>
      <c r="B1234" t="str">
        <f>EC_projects_original!B1234</f>
        <v>Groningen</v>
      </c>
      <c r="C1234" t="str">
        <f>EC_projects_original!C1234</f>
        <v>Westerkwartier</v>
      </c>
      <c r="D1234" t="str" cm="1">
        <f t="array" ref="D1234">_xlfn.IFNA(INDEX(municipalities!B:B, MATCH(EC_projects!C1234,municipalities!C:C,0),0),"unknown")</f>
        <v>GM1969</v>
      </c>
      <c r="E1234">
        <f>EC_projects_original!D1234</f>
        <v>0</v>
      </c>
      <c r="F1234" t="str">
        <f>EC_projects_original!E1234</f>
        <v>EnergiebosBoerakker/ zonnedak Zon Wilgenpad</v>
      </c>
      <c r="G1234" t="str">
        <f>EC_projects_original!G1234</f>
        <v>planned</v>
      </c>
      <c r="H1234">
        <f>EC_projects_original!H1234</f>
        <v>2024</v>
      </c>
      <c r="I1234" t="str">
        <f>EC_projects_original!I1234</f>
        <v>PV</v>
      </c>
      <c r="J1234" t="str">
        <f>EC_projects_original!J1234</f>
        <v>rooftop</v>
      </c>
      <c r="K1234" t="str">
        <f>EC_projects_original!K1234</f>
        <v>lokale coöperatie</v>
      </c>
      <c r="L1234" t="str">
        <f>EC_projects_original!L1234</f>
        <v>Energiebos Boerakker</v>
      </c>
      <c r="M1234">
        <f>EC_projects_original!P1234</f>
        <v>78.849999999999994</v>
      </c>
      <c r="N1234">
        <f>EC_projects_original!R1234</f>
        <v>1</v>
      </c>
    </row>
    <row r="1235" spans="1:14" x14ac:dyDescent="0.25">
      <c r="A1235" t="str">
        <f>EC_projects_original!A1235</f>
        <v>Groningen</v>
      </c>
      <c r="B1235" t="str">
        <f>EC_projects_original!B1235</f>
        <v>Groningen</v>
      </c>
      <c r="C1235" t="str">
        <f>EC_projects_original!C1235</f>
        <v>Westerkwartier</v>
      </c>
      <c r="D1235" t="str" cm="1">
        <f t="array" ref="D1235">_xlfn.IFNA(INDEX(municipalities!B:B, MATCH(EC_projects!C1235,municipalities!C:C,0),0),"unknown")</f>
        <v>GM1969</v>
      </c>
      <c r="E1235" t="str">
        <f>EC_projects_original!D1235</f>
        <v>Leek</v>
      </c>
      <c r="F1235" t="str">
        <f>EC_projects_original!E1235</f>
        <v>GOED/ Zonnedak Nienoord Nationaal Rijtuigenmuseum</v>
      </c>
      <c r="G1235" t="str">
        <f>EC_projects_original!G1235</f>
        <v>planned</v>
      </c>
      <c r="H1235">
        <f>EC_projects_original!H1235</f>
        <v>2024</v>
      </c>
      <c r="I1235" t="str">
        <f>EC_projects_original!I1235</f>
        <v>PV</v>
      </c>
      <c r="J1235" t="str">
        <f>EC_projects_original!J1235</f>
        <v>rooftop</v>
      </c>
      <c r="K1235" t="str">
        <f>EC_projects_original!K1235</f>
        <v>lokale coöperatie</v>
      </c>
      <c r="L1235" t="str">
        <f>EC_projects_original!L1235</f>
        <v>Energiecoöperatie GOED</v>
      </c>
      <c r="M1235">
        <f>EC_projects_original!P1235</f>
        <v>100</v>
      </c>
      <c r="N1235">
        <f>EC_projects_original!R1235</f>
        <v>1</v>
      </c>
    </row>
    <row r="1236" spans="1:14" x14ac:dyDescent="0.25">
      <c r="A1236" t="str">
        <f>EC_projects_original!A1236</f>
        <v>Groningen</v>
      </c>
      <c r="B1236" t="str">
        <f>EC_projects_original!B1236</f>
        <v>Groningen</v>
      </c>
      <c r="C1236" t="str">
        <f>EC_projects_original!C1236</f>
        <v>Westerkwartier</v>
      </c>
      <c r="D1236" t="str" cm="1">
        <f t="array" ref="D1236">_xlfn.IFNA(INDEX(municipalities!B:B, MATCH(EC_projects!C1236,municipalities!C:C,0),0),"unknown")</f>
        <v>GM1969</v>
      </c>
      <c r="E1236" t="str">
        <f>EC_projects_original!D1236</f>
        <v>Leek</v>
      </c>
      <c r="F1236" t="str">
        <f>EC_projects_original!E1236</f>
        <v>GOED/ Zonnedak Nienoord Ninoo's Speelpaleis</v>
      </c>
      <c r="G1236" t="str">
        <f>EC_projects_original!G1236</f>
        <v>planned</v>
      </c>
      <c r="H1236">
        <f>EC_projects_original!H1236</f>
        <v>2024</v>
      </c>
      <c r="I1236" t="str">
        <f>EC_projects_original!I1236</f>
        <v>PV</v>
      </c>
      <c r="J1236" t="str">
        <f>EC_projects_original!J1236</f>
        <v>rooftop</v>
      </c>
      <c r="K1236" t="str">
        <f>EC_projects_original!K1236</f>
        <v>lokale coöperatie</v>
      </c>
      <c r="L1236" t="str">
        <f>EC_projects_original!L1236</f>
        <v>Energiecoöperatie GOED</v>
      </c>
      <c r="M1236">
        <f>EC_projects_original!P1236</f>
        <v>80</v>
      </c>
      <c r="N1236">
        <f>EC_projects_original!R1236</f>
        <v>1</v>
      </c>
    </row>
    <row r="1237" spans="1:14" x14ac:dyDescent="0.25">
      <c r="A1237" t="str">
        <f>EC_projects_original!A1237</f>
        <v>Groningen</v>
      </c>
      <c r="B1237" t="str">
        <f>EC_projects_original!B1237</f>
        <v>Groningen</v>
      </c>
      <c r="C1237" t="str">
        <f>EC_projects_original!C1237</f>
        <v>Westerkwartier</v>
      </c>
      <c r="D1237" t="str" cm="1">
        <f t="array" ref="D1237">_xlfn.IFNA(INDEX(municipalities!B:B, MATCH(EC_projects!C1237,municipalities!C:C,0),0),"unknown")</f>
        <v>GM1969</v>
      </c>
      <c r="E1237" t="str">
        <f>EC_projects_original!D1237</f>
        <v>Leek</v>
      </c>
      <c r="F1237" t="str">
        <f>EC_projects_original!E1237</f>
        <v>GOED/ Zonnedak Nienoord Ooievaarstee (Landgoed)</v>
      </c>
      <c r="G1237" t="str">
        <f>EC_projects_original!G1237</f>
        <v>planned</v>
      </c>
      <c r="H1237">
        <f>EC_projects_original!H1237</f>
        <v>2024</v>
      </c>
      <c r="I1237" t="str">
        <f>EC_projects_original!I1237</f>
        <v>PV</v>
      </c>
      <c r="J1237" t="str">
        <f>EC_projects_original!J1237</f>
        <v>rooftop</v>
      </c>
      <c r="K1237" t="str">
        <f>EC_projects_original!K1237</f>
        <v>lokale coöperatie</v>
      </c>
      <c r="L1237" t="str">
        <f>EC_projects_original!L1237</f>
        <v>Energiecoöperatie GOED</v>
      </c>
      <c r="M1237">
        <f>EC_projects_original!P1237</f>
        <v>44</v>
      </c>
      <c r="N1237">
        <f>EC_projects_original!R1237</f>
        <v>1</v>
      </c>
    </row>
    <row r="1238" spans="1:14" x14ac:dyDescent="0.25">
      <c r="A1238" t="str">
        <f>EC_projects_original!A1238</f>
        <v>Groningen</v>
      </c>
      <c r="B1238" t="str">
        <f>EC_projects_original!B1238</f>
        <v>Groningen</v>
      </c>
      <c r="C1238" t="str">
        <f>EC_projects_original!C1238</f>
        <v>Westerkwartier</v>
      </c>
      <c r="D1238" t="str" cm="1">
        <f t="array" ref="D1238">_xlfn.IFNA(INDEX(municipalities!B:B, MATCH(EC_projects!C1238,municipalities!C:C,0),0),"unknown")</f>
        <v>GM1969</v>
      </c>
      <c r="E1238">
        <f>EC_projects_original!D1238</f>
        <v>0</v>
      </c>
      <c r="F1238" t="str">
        <f>EC_projects_original!E1238</f>
        <v>Zevenster/ zonnedak 6 Kikstra</v>
      </c>
      <c r="G1238" t="str">
        <f>EC_projects_original!G1238</f>
        <v>planned</v>
      </c>
      <c r="H1238">
        <f>EC_projects_original!H1238</f>
        <v>2024</v>
      </c>
      <c r="I1238" t="str">
        <f>EC_projects_original!I1238</f>
        <v>PV</v>
      </c>
      <c r="J1238" t="str">
        <f>EC_projects_original!J1238</f>
        <v>rooftop</v>
      </c>
      <c r="K1238" t="str">
        <f>EC_projects_original!K1238</f>
        <v>lokale coöperatie</v>
      </c>
      <c r="L1238" t="str">
        <f>EC_projects_original!L1238</f>
        <v>Zevenster  Zonnestroom</v>
      </c>
      <c r="M1238">
        <f>EC_projects_original!P1238</f>
        <v>94</v>
      </c>
      <c r="N1238">
        <f>EC_projects_original!R1238</f>
        <v>1</v>
      </c>
    </row>
    <row r="1239" spans="1:14" x14ac:dyDescent="0.25">
      <c r="A1239" t="str">
        <f>EC_projects_original!A1239</f>
        <v>Groningen</v>
      </c>
      <c r="B1239" t="str">
        <f>EC_projects_original!B1239</f>
        <v>Groningen</v>
      </c>
      <c r="C1239" t="str">
        <f>EC_projects_original!C1239</f>
        <v>Westerwolde</v>
      </c>
      <c r="D1239" t="str" cm="1">
        <f t="array" ref="D1239">_xlfn.IFNA(INDEX(municipalities!B:B, MATCH(EC_projects!C1239,municipalities!C:C,0),0),"unknown")</f>
        <v>GM1950</v>
      </c>
      <c r="E1239" t="str">
        <f>EC_projects_original!D1239</f>
        <v>Onstwedde</v>
      </c>
      <c r="F1239" t="str">
        <f>EC_projects_original!E1239</f>
        <v>STUW Westerwolde/ Zonnedak Kok</v>
      </c>
      <c r="G1239" t="str">
        <f>EC_projects_original!G1239</f>
        <v>planned</v>
      </c>
      <c r="H1239">
        <f>EC_projects_original!H1239</f>
        <v>2024</v>
      </c>
      <c r="I1239" t="str">
        <f>EC_projects_original!I1239</f>
        <v>PV</v>
      </c>
      <c r="J1239" t="str">
        <f>EC_projects_original!J1239</f>
        <v>rooftop</v>
      </c>
      <c r="K1239" t="str">
        <f>EC_projects_original!K1239</f>
        <v>lokale coöperatie</v>
      </c>
      <c r="L1239" t="str">
        <f>EC_projects_original!L1239</f>
        <v>STUW (Stroom uit Westerwolde)</v>
      </c>
      <c r="M1239">
        <f>EC_projects_original!P1239</f>
        <v>100</v>
      </c>
      <c r="N1239">
        <f>EC_projects_original!R1239</f>
        <v>1</v>
      </c>
    </row>
    <row r="1240" spans="1:14" x14ac:dyDescent="0.25">
      <c r="A1240" t="str">
        <f>EC_projects_original!A1240</f>
        <v>Limburg</v>
      </c>
      <c r="B1240" t="str">
        <f>EC_projects_original!B1240</f>
        <v>Noord en Midden Limburg</v>
      </c>
      <c r="C1240" t="str">
        <f>EC_projects_original!C1240</f>
        <v>Bergen (L.)</v>
      </c>
      <c r="D1240" t="str" cm="1">
        <f t="array" ref="D1240">_xlfn.IFNA(INDEX(municipalities!B:B, MATCH(EC_projects!C1240,municipalities!C:C,0),0),"unknown")</f>
        <v>GM0893</v>
      </c>
      <c r="E1240">
        <f>EC_projects_original!D1240</f>
        <v>0</v>
      </c>
      <c r="F1240" t="str">
        <f>EC_projects_original!E1240</f>
        <v>EC Limburg/ zonnedak gemeentewerf Bergen</v>
      </c>
      <c r="G1240" t="str">
        <f>EC_projects_original!G1240</f>
        <v>planned</v>
      </c>
      <c r="H1240">
        <f>EC_projects_original!H1240</f>
        <v>2024</v>
      </c>
      <c r="I1240" t="str">
        <f>EC_projects_original!I1240</f>
        <v>PV</v>
      </c>
      <c r="J1240" t="str">
        <f>EC_projects_original!J1240</f>
        <v>rooftop</v>
      </c>
      <c r="K1240" t="str">
        <f>EC_projects_original!K1240</f>
        <v>productiecoöperatie/ ontwikkelaar</v>
      </c>
      <c r="L1240" t="str">
        <f>EC_projects_original!L1240</f>
        <v>projectcoöperaties divers</v>
      </c>
      <c r="M1240">
        <f>EC_projects_original!P1240</f>
        <v>80</v>
      </c>
      <c r="N1240">
        <f>EC_projects_original!R1240</f>
        <v>1</v>
      </c>
    </row>
    <row r="1241" spans="1:14" x14ac:dyDescent="0.25">
      <c r="A1241" t="str">
        <f>EC_projects_original!A1241</f>
        <v>Limburg</v>
      </c>
      <c r="B1241" t="str">
        <f>EC_projects_original!B1241</f>
        <v>Noord en Midden Limburg</v>
      </c>
      <c r="C1241" t="str">
        <f>EC_projects_original!C1241</f>
        <v>Mook en Middelaar</v>
      </c>
      <c r="D1241" t="str" cm="1">
        <f t="array" ref="D1241">_xlfn.IFNA(INDEX(municipalities!B:B, MATCH(EC_projects!C1241,municipalities!C:C,0),0),"unknown")</f>
        <v>GM0944</v>
      </c>
      <c r="E1241" t="str">
        <f>EC_projects_original!D1241</f>
        <v>Gennep</v>
      </c>
      <c r="F1241" t="str">
        <f>EC_projects_original!E1241</f>
        <v>EC StroomvanHier/ zonnedak  Agra</v>
      </c>
      <c r="G1241" t="str">
        <f>EC_projects_original!G1241</f>
        <v>preparation</v>
      </c>
      <c r="H1241">
        <f>EC_projects_original!H1241</f>
        <v>2025</v>
      </c>
      <c r="I1241" t="str">
        <f>EC_projects_original!I1241</f>
        <v>PV</v>
      </c>
      <c r="J1241" t="str">
        <f>EC_projects_original!J1241</f>
        <v>rooftop</v>
      </c>
      <c r="K1241" t="str">
        <f>EC_projects_original!K1241</f>
        <v>lokale coöperatie</v>
      </c>
      <c r="L1241" t="str">
        <f>EC_projects_original!L1241</f>
        <v>EC Stroom van Hier</v>
      </c>
      <c r="M1241">
        <f>EC_projects_original!P1241</f>
        <v>58.629999999999995</v>
      </c>
      <c r="N1241">
        <f>EC_projects_original!R1241</f>
        <v>1</v>
      </c>
    </row>
    <row r="1242" spans="1:14" x14ac:dyDescent="0.25">
      <c r="A1242" t="str">
        <f>EC_projects_original!A1242</f>
        <v>Limburg</v>
      </c>
      <c r="B1242" t="str">
        <f>EC_projects_original!B1242</f>
        <v>Noord en Midden Limburg</v>
      </c>
      <c r="C1242" t="str">
        <f>EC_projects_original!C1242</f>
        <v>Mook en Middelaar</v>
      </c>
      <c r="D1242" t="str" cm="1">
        <f t="array" ref="D1242">_xlfn.IFNA(INDEX(municipalities!B:B, MATCH(EC_projects!C1242,municipalities!C:C,0),0),"unknown")</f>
        <v>GM0944</v>
      </c>
      <c r="E1242" t="str">
        <f>EC_projects_original!D1242</f>
        <v>Molenhoek</v>
      </c>
      <c r="F1242" t="str">
        <f>EC_projects_original!E1242</f>
        <v>EC StroomvanHier/ zonnedak  Lierweg</v>
      </c>
      <c r="G1242" t="str">
        <f>EC_projects_original!G1242</f>
        <v>preparation</v>
      </c>
      <c r="H1242">
        <f>EC_projects_original!H1242</f>
        <v>2025</v>
      </c>
      <c r="I1242" t="str">
        <f>EC_projects_original!I1242</f>
        <v>PV</v>
      </c>
      <c r="J1242" t="str">
        <f>EC_projects_original!J1242</f>
        <v>rooftop</v>
      </c>
      <c r="K1242" t="str">
        <f>EC_projects_original!K1242</f>
        <v>lokale coöperatie</v>
      </c>
      <c r="L1242" t="str">
        <f>EC_projects_original!L1242</f>
        <v>EC Stroom van Hier</v>
      </c>
      <c r="M1242">
        <f>EC_projects_original!P1242</f>
        <v>59.04</v>
      </c>
      <c r="N1242">
        <f>EC_projects_original!R1242</f>
        <v>1</v>
      </c>
    </row>
    <row r="1243" spans="1:14" x14ac:dyDescent="0.25">
      <c r="A1243" t="str">
        <f>EC_projects_original!A1243</f>
        <v>Limburg</v>
      </c>
      <c r="B1243" t="str">
        <f>EC_projects_original!B1243</f>
        <v>Noord en Midden Limburg</v>
      </c>
      <c r="C1243" t="str">
        <f>EC_projects_original!C1243</f>
        <v>Roermond</v>
      </c>
      <c r="D1243" t="str" cm="1">
        <f t="array" ref="D1243">_xlfn.IFNA(INDEX(municipalities!B:B, MATCH(EC_projects!C1243,municipalities!C:C,0),0),"unknown")</f>
        <v>GM0957</v>
      </c>
      <c r="E1243">
        <f>EC_projects_original!D1243</f>
        <v>0</v>
      </c>
      <c r="F1243" t="str">
        <f>EC_projects_original!E1243</f>
        <v>RoerOmEnergie/ zonneRoos 2</v>
      </c>
      <c r="G1243" t="str">
        <f>EC_projects_original!G1243</f>
        <v>preparation</v>
      </c>
      <c r="H1243">
        <f>EC_projects_original!H1243</f>
        <v>2025</v>
      </c>
      <c r="I1243" t="str">
        <f>EC_projects_original!I1243</f>
        <v>PV</v>
      </c>
      <c r="J1243" t="str">
        <f>EC_projects_original!J1243</f>
        <v>rooftop</v>
      </c>
      <c r="K1243" t="str">
        <f>EC_projects_original!K1243</f>
        <v>lokale coöperatie</v>
      </c>
      <c r="L1243" t="str">
        <f>EC_projects_original!L1243</f>
        <v>RoerOM Energie</v>
      </c>
      <c r="M1243">
        <f>EC_projects_original!P1243</f>
        <v>0</v>
      </c>
      <c r="N1243">
        <f>EC_projects_original!R1243</f>
        <v>1</v>
      </c>
    </row>
    <row r="1244" spans="1:14" x14ac:dyDescent="0.25">
      <c r="A1244" t="str">
        <f>EC_projects_original!A1244</f>
        <v>Limburg</v>
      </c>
      <c r="B1244" t="str">
        <f>EC_projects_original!B1244</f>
        <v>Noord en Midden Limburg</v>
      </c>
      <c r="C1244" t="str">
        <f>EC_projects_original!C1244</f>
        <v>Nederweert</v>
      </c>
      <c r="D1244" t="str" cm="1">
        <f t="array" ref="D1244">_xlfn.IFNA(INDEX(municipalities!B:B, MATCH(EC_projects!C1244,municipalities!C:C,0),0),"unknown")</f>
        <v>GM0946</v>
      </c>
      <c r="E1244">
        <f>EC_projects_original!D1244</f>
        <v>0</v>
      </c>
      <c r="F1244" t="str">
        <f>EC_projects_original!E1244</f>
        <v>NEWECOOP/ parkeerdak buitencentrum Staatsbosbeheer</v>
      </c>
      <c r="G1244" t="str">
        <f>EC_projects_original!G1244</f>
        <v>preparation</v>
      </c>
      <c r="H1244">
        <f>EC_projects_original!H1244</f>
        <v>2025</v>
      </c>
      <c r="I1244" t="str">
        <f>EC_projects_original!I1244</f>
        <v>PV</v>
      </c>
      <c r="J1244" t="str">
        <f>EC_projects_original!J1244</f>
        <v>rooftop</v>
      </c>
      <c r="K1244" t="str">
        <f>EC_projects_original!K1244</f>
        <v>lokale coöperatie</v>
      </c>
      <c r="L1244" t="str">
        <f>EC_projects_original!L1244</f>
        <v>Nederweerter Energiecoöperatie (NEWECOOP)</v>
      </c>
      <c r="M1244">
        <f>EC_projects_original!P1244</f>
        <v>400</v>
      </c>
      <c r="N1244">
        <f>EC_projects_original!R1244</f>
        <v>0</v>
      </c>
    </row>
    <row r="1245" spans="1:14" x14ac:dyDescent="0.25">
      <c r="A1245" t="str">
        <f>EC_projects_original!A1245</f>
        <v>Noord-Brabant</v>
      </c>
      <c r="B1245" t="str">
        <f>EC_projects_original!B1245</f>
        <v>Metropoolregio Eindhoven</v>
      </c>
      <c r="C1245" t="str">
        <f>EC_projects_original!C1245</f>
        <v>Best</v>
      </c>
      <c r="D1245" t="str" cm="1">
        <f t="array" ref="D1245">_xlfn.IFNA(INDEX(municipalities!B:B, MATCH(EC_projects!C1245,municipalities!C:C,0),0),"unknown")</f>
        <v>GM0753</v>
      </c>
      <c r="E1245">
        <f>EC_projects_original!D1245</f>
        <v>0</v>
      </c>
      <c r="F1245" t="str">
        <f>EC_projects_original!E1245</f>
        <v>BestEnergie/ zonnedak Speelweide</v>
      </c>
      <c r="G1245" t="str">
        <f>EC_projects_original!G1245</f>
        <v>planned</v>
      </c>
      <c r="H1245">
        <f>EC_projects_original!H1245</f>
        <v>2024</v>
      </c>
      <c r="I1245" t="str">
        <f>EC_projects_original!I1245</f>
        <v>PV</v>
      </c>
      <c r="J1245" t="str">
        <f>EC_projects_original!J1245</f>
        <v>rooftop</v>
      </c>
      <c r="K1245" t="str">
        <f>EC_projects_original!K1245</f>
        <v>lokale coöperatie</v>
      </c>
      <c r="L1245" t="str">
        <f>EC_projects_original!L1245</f>
        <v>Best Energie</v>
      </c>
      <c r="M1245">
        <f>EC_projects_original!P1245</f>
        <v>50.6</v>
      </c>
      <c r="N1245">
        <f>EC_projects_original!R1245</f>
        <v>1</v>
      </c>
    </row>
    <row r="1246" spans="1:14" x14ac:dyDescent="0.25">
      <c r="A1246" t="str">
        <f>EC_projects_original!A1246</f>
        <v>Noord-Brabant</v>
      </c>
      <c r="B1246" t="str">
        <f>EC_projects_original!B1246</f>
        <v>West Brabant</v>
      </c>
      <c r="C1246" t="str">
        <f>EC_projects_original!C1246</f>
        <v>Breda</v>
      </c>
      <c r="D1246" t="str" cm="1">
        <f t="array" ref="D1246">_xlfn.IFNA(INDEX(municipalities!B:B, MATCH(EC_projects!C1246,municipalities!C:C,0),0),"unknown")</f>
        <v>GM0758</v>
      </c>
      <c r="E1246">
        <f>EC_projects_original!D1246</f>
        <v>0</v>
      </c>
      <c r="F1246" t="str">
        <f>EC_projects_original!E1246</f>
        <v>Breedsaam/ zonnedaken onderwijsvastgoed (12 locaties)</v>
      </c>
      <c r="G1246" t="str">
        <f>EC_projects_original!G1246</f>
        <v>planned</v>
      </c>
      <c r="H1246">
        <f>EC_projects_original!H1246</f>
        <v>2024</v>
      </c>
      <c r="I1246" t="str">
        <f>EC_projects_original!I1246</f>
        <v>PV</v>
      </c>
      <c r="J1246" t="str">
        <f>EC_projects_original!J1246</f>
        <v>rooftop</v>
      </c>
      <c r="K1246" t="str">
        <f>EC_projects_original!K1246</f>
        <v>productiecoöperatie/ ontwikkelaar</v>
      </c>
      <c r="L1246" t="str">
        <f>EC_projects_original!L1246</f>
        <v>Breedzaam</v>
      </c>
      <c r="M1246">
        <f>EC_projects_original!P1246</f>
        <v>517</v>
      </c>
      <c r="N1246">
        <f>EC_projects_original!R1246</f>
        <v>1</v>
      </c>
    </row>
    <row r="1247" spans="1:14" x14ac:dyDescent="0.25">
      <c r="A1247" t="str">
        <f>EC_projects_original!A1247</f>
        <v>Noord-Brabant</v>
      </c>
      <c r="B1247" t="str">
        <f>EC_projects_original!B1247</f>
        <v>West Brabant</v>
      </c>
      <c r="C1247" t="str">
        <f>EC_projects_original!C1247</f>
        <v>Drimmelen</v>
      </c>
      <c r="D1247" t="str" cm="1">
        <f t="array" ref="D1247">_xlfn.IFNA(INDEX(municipalities!B:B, MATCH(EC_projects!C1247,municipalities!C:C,0),0),"unknown")</f>
        <v>GM1719</v>
      </c>
      <c r="E1247" t="str">
        <f>EC_projects_original!D1247</f>
        <v>Lage Zwaluwe</v>
      </c>
      <c r="F1247" t="str">
        <f>EC_projects_original!E1247</f>
        <v>OpgewektDrimmelen/ zonnedak Gemeentewerf</v>
      </c>
      <c r="G1247" t="str">
        <f>EC_projects_original!G1247</f>
        <v>preparation</v>
      </c>
      <c r="H1247">
        <f>EC_projects_original!H1247</f>
        <v>2025</v>
      </c>
      <c r="I1247" t="str">
        <f>EC_projects_original!I1247</f>
        <v>PV</v>
      </c>
      <c r="J1247" t="str">
        <f>EC_projects_original!J1247</f>
        <v>rooftop</v>
      </c>
      <c r="K1247" t="str">
        <f>EC_projects_original!K1247</f>
        <v>lokale coöperatie</v>
      </c>
      <c r="L1247" t="str">
        <f>EC_projects_original!L1247</f>
        <v>Opgewekt Drimmelen</v>
      </c>
      <c r="M1247">
        <f>EC_projects_original!P1247</f>
        <v>0</v>
      </c>
      <c r="N1247">
        <f>EC_projects_original!R1247</f>
        <v>1</v>
      </c>
    </row>
    <row r="1248" spans="1:14" x14ac:dyDescent="0.25">
      <c r="A1248" t="str">
        <f>EC_projects_original!A1248</f>
        <v>Noord-Brabant</v>
      </c>
      <c r="B1248" t="str">
        <f>EC_projects_original!B1248</f>
        <v>West Brabant</v>
      </c>
      <c r="C1248" t="str">
        <f>EC_projects_original!C1248</f>
        <v>Etten-Leur</v>
      </c>
      <c r="D1248" t="str" cm="1">
        <f t="array" ref="D1248">_xlfn.IFNA(INDEX(municipalities!B:B, MATCH(EC_projects!C1248,municipalities!C:C,0),0),"unknown")</f>
        <v>GM0777</v>
      </c>
      <c r="E1248">
        <f>EC_projects_original!D1248</f>
        <v>0</v>
      </c>
      <c r="F1248" t="str">
        <f>EC_projects_original!E1248</f>
        <v>DuurSaamEttenleur/ zonnedak Brandweerkazerne</v>
      </c>
      <c r="G1248" t="str">
        <f>EC_projects_original!G1248</f>
        <v>planned</v>
      </c>
      <c r="H1248">
        <f>EC_projects_original!H1248</f>
        <v>2024</v>
      </c>
      <c r="I1248" t="str">
        <f>EC_projects_original!I1248</f>
        <v>PV</v>
      </c>
      <c r="J1248" t="str">
        <f>EC_projects_original!J1248</f>
        <v>rooftop</v>
      </c>
      <c r="K1248" t="str">
        <f>EC_projects_original!K1248</f>
        <v>lokale coöperatie</v>
      </c>
      <c r="L1248" t="str">
        <f>EC_projects_original!L1248</f>
        <v>Duursaam EttenLeur</v>
      </c>
      <c r="M1248">
        <f>EC_projects_original!P1248</f>
        <v>74.460000000000008</v>
      </c>
      <c r="N1248">
        <f>EC_projects_original!R1248</f>
        <v>1</v>
      </c>
    </row>
    <row r="1249" spans="1:14" x14ac:dyDescent="0.25">
      <c r="A1249" t="str">
        <f>EC_projects_original!A1249</f>
        <v>Noord-Brabant</v>
      </c>
      <c r="B1249" t="str">
        <f>EC_projects_original!B1249</f>
        <v>West Brabant</v>
      </c>
      <c r="C1249" t="str">
        <f>EC_projects_original!C1249</f>
        <v>Geertruidenberg</v>
      </c>
      <c r="D1249" t="str" cm="1">
        <f t="array" ref="D1249">_xlfn.IFNA(INDEX(municipalities!B:B, MATCH(EC_projects!C1249,municipalities!C:C,0),0),"unknown")</f>
        <v>GM0779</v>
      </c>
      <c r="E1249">
        <f>EC_projects_original!D1249</f>
        <v>0</v>
      </c>
      <c r="F1249" t="str">
        <f>EC_projects_original!E1249</f>
        <v>D2E/ zonnedaken woningcorporatie Geertruidenberg</v>
      </c>
      <c r="G1249" t="str">
        <f>EC_projects_original!G1249</f>
        <v>planned</v>
      </c>
      <c r="H1249">
        <f>EC_projects_original!H1249</f>
        <v>2024</v>
      </c>
      <c r="I1249" t="str">
        <f>EC_projects_original!I1249</f>
        <v>PV</v>
      </c>
      <c r="J1249" t="str">
        <f>EC_projects_original!J1249</f>
        <v>rooftop</v>
      </c>
      <c r="K1249" t="str">
        <f>EC_projects_original!K1249</f>
        <v>woco-coöperatie</v>
      </c>
      <c r="L1249" t="str">
        <f>EC_projects_original!L1249</f>
        <v>Delen Duurzame Energie (D2E)</v>
      </c>
      <c r="M1249">
        <f>EC_projects_original!P1249</f>
        <v>131</v>
      </c>
      <c r="N1249">
        <f>EC_projects_original!R1249</f>
        <v>1</v>
      </c>
    </row>
    <row r="1250" spans="1:14" x14ac:dyDescent="0.25">
      <c r="A1250" t="str">
        <f>EC_projects_original!A1250</f>
        <v>Noord-Brabant</v>
      </c>
      <c r="B1250" t="str">
        <f>EC_projects_original!B1250</f>
        <v>West Brabant</v>
      </c>
      <c r="C1250" t="str">
        <f>EC_projects_original!C1250</f>
        <v>Geertruidenberg</v>
      </c>
      <c r="D1250" t="str" cm="1">
        <f t="array" ref="D1250">_xlfn.IFNA(INDEX(municipalities!B:B, MATCH(EC_projects!C1250,municipalities!C:C,0),0),"unknown")</f>
        <v>GM0779</v>
      </c>
      <c r="E1250">
        <f>EC_projects_original!D1250</f>
        <v>0</v>
      </c>
      <c r="F1250" t="str">
        <f>EC_projects_original!E1250</f>
        <v>Uitonsdak II/ zonnedaken met woningcorporatie (SCE: meerdere locaties)</v>
      </c>
      <c r="G1250" t="str">
        <f>EC_projects_original!G1250</f>
        <v>planned</v>
      </c>
      <c r="H1250">
        <f>EC_projects_original!H1250</f>
        <v>2024</v>
      </c>
      <c r="I1250" t="str">
        <f>EC_projects_original!I1250</f>
        <v>PV</v>
      </c>
      <c r="J1250" t="str">
        <f>EC_projects_original!J1250</f>
        <v>rooftop</v>
      </c>
      <c r="K1250" t="str">
        <f>EC_projects_original!K1250</f>
        <v>woco-coöperatie</v>
      </c>
      <c r="L1250" t="str">
        <f>EC_projects_original!L1250</f>
        <v>Uitonsdak</v>
      </c>
      <c r="M1250">
        <f>EC_projects_original!P1250</f>
        <v>156</v>
      </c>
      <c r="N1250">
        <f>EC_projects_original!R1250</f>
        <v>1</v>
      </c>
    </row>
    <row r="1251" spans="1:14" x14ac:dyDescent="0.25">
      <c r="A1251" t="str">
        <f>EC_projects_original!A1251</f>
        <v>Noord-Brabant</v>
      </c>
      <c r="B1251" t="str">
        <f>EC_projects_original!B1251</f>
        <v>Metropoolregio Eindhoven</v>
      </c>
      <c r="C1251" t="str">
        <f>EC_projects_original!C1251</f>
        <v>Gemert-Bakel</v>
      </c>
      <c r="D1251" t="str" cm="1">
        <f t="array" ref="D1251">_xlfn.IFNA(INDEX(municipalities!B:B, MATCH(EC_projects!C1251,municipalities!C:C,0),0),"unknown")</f>
        <v>GM1652</v>
      </c>
      <c r="E1251" t="str">
        <f>EC_projects_original!D1251</f>
        <v>Handel</v>
      </c>
      <c r="F1251" t="str">
        <f>EC_projects_original!E1251</f>
        <v>ECNoordBrabant/ zonnedak Stal Krol</v>
      </c>
      <c r="G1251" t="str">
        <f>EC_projects_original!G1251</f>
        <v>planned</v>
      </c>
      <c r="H1251">
        <f>EC_projects_original!H1251</f>
        <v>2024</v>
      </c>
      <c r="I1251" t="str">
        <f>EC_projects_original!I1251</f>
        <v>PV</v>
      </c>
      <c r="J1251" t="str">
        <f>EC_projects_original!J1251</f>
        <v>rooftop</v>
      </c>
      <c r="K1251" t="str">
        <f>EC_projects_original!K1251</f>
        <v>productiecoöperatie/ ontwikkelaar</v>
      </c>
      <c r="L1251" t="str">
        <f>EC_projects_original!L1251</f>
        <v>projectcoöperaties divers</v>
      </c>
      <c r="M1251">
        <f>EC_projects_original!P1251</f>
        <v>67</v>
      </c>
      <c r="N1251">
        <f>EC_projects_original!R1251</f>
        <v>1</v>
      </c>
    </row>
    <row r="1252" spans="1:14" x14ac:dyDescent="0.25">
      <c r="A1252" t="str">
        <f>EC_projects_original!A1252</f>
        <v>Noord-Brabant</v>
      </c>
      <c r="B1252" t="str">
        <f>EC_projects_original!B1252</f>
        <v>West Brabant</v>
      </c>
      <c r="C1252" t="str">
        <f>EC_projects_original!C1252</f>
        <v>Halderberge</v>
      </c>
      <c r="D1252" t="str" cm="1">
        <f t="array" ref="D1252">_xlfn.IFNA(INDEX(municipalities!B:B, MATCH(EC_projects!C1252,municipalities!C:C,0),0),"unknown")</f>
        <v>GM1655</v>
      </c>
      <c r="E1252" t="str">
        <f>EC_projects_original!D1252</f>
        <v>Oud-Gastel</v>
      </c>
      <c r="F1252" t="str">
        <f>EC_projects_original!E1252</f>
        <v>EnergiekHalderberge/ zonnedak Pietseweg 4 -fase 1 (SCE)</v>
      </c>
      <c r="G1252" t="str">
        <f>EC_projects_original!G1252</f>
        <v>planned</v>
      </c>
      <c r="H1252">
        <f>EC_projects_original!H1252</f>
        <v>2024</v>
      </c>
      <c r="I1252" t="str">
        <f>EC_projects_original!I1252</f>
        <v>PV</v>
      </c>
      <c r="J1252" t="str">
        <f>EC_projects_original!J1252</f>
        <v>rooftop</v>
      </c>
      <c r="K1252" t="str">
        <f>EC_projects_original!K1252</f>
        <v>lokale coöperatie</v>
      </c>
      <c r="L1252" t="str">
        <f>EC_projects_original!L1252</f>
        <v>EnergiekHalderberge</v>
      </c>
      <c r="M1252">
        <f>EC_projects_original!P1252</f>
        <v>97.28</v>
      </c>
      <c r="N1252">
        <f>EC_projects_original!R1252</f>
        <v>1</v>
      </c>
    </row>
    <row r="1253" spans="1:14" x14ac:dyDescent="0.25">
      <c r="A1253" t="str">
        <f>EC_projects_original!A1253</f>
        <v>Noord-Brabant</v>
      </c>
      <c r="B1253" t="str">
        <f>EC_projects_original!B1253</f>
        <v>Hart van Brabant</v>
      </c>
      <c r="C1253" t="str">
        <f>EC_projects_original!C1253</f>
        <v>Hilvarenbeek</v>
      </c>
      <c r="D1253" t="str" cm="1">
        <f t="array" ref="D1253">_xlfn.IFNA(INDEX(municipalities!B:B, MATCH(EC_projects!C1253,municipalities!C:C,0),0),"unknown")</f>
        <v>GM0798</v>
      </c>
      <c r="E1253" t="str">
        <f>EC_projects_original!D1253</f>
        <v>Baarschot</v>
      </c>
      <c r="F1253" t="str">
        <f>EC_projects_original!E1253</f>
        <v>Hilverstroom/ Zon op de Hilver/ zonnedak Van Gumper Baarschot</v>
      </c>
      <c r="G1253" t="str">
        <f>EC_projects_original!G1253</f>
        <v>planned</v>
      </c>
      <c r="H1253">
        <f>EC_projects_original!H1253</f>
        <v>2024</v>
      </c>
      <c r="I1253" t="str">
        <f>EC_projects_original!I1253</f>
        <v>PV</v>
      </c>
      <c r="J1253" t="str">
        <f>EC_projects_original!J1253</f>
        <v>rooftop</v>
      </c>
      <c r="K1253" t="str">
        <f>EC_projects_original!K1253</f>
        <v>lokale coöperatie</v>
      </c>
      <c r="L1253" t="str">
        <f>EC_projects_original!L1253</f>
        <v>Hilverstroom</v>
      </c>
      <c r="M1253">
        <f>EC_projects_original!P1253</f>
        <v>100</v>
      </c>
      <c r="N1253">
        <f>EC_projects_original!R1253</f>
        <v>1</v>
      </c>
    </row>
    <row r="1254" spans="1:14" x14ac:dyDescent="0.25">
      <c r="A1254" t="str">
        <f>EC_projects_original!A1254</f>
        <v>Noord-Brabant</v>
      </c>
      <c r="B1254" t="str">
        <f>EC_projects_original!B1254</f>
        <v>Noord-oost Brabant</v>
      </c>
      <c r="C1254" t="str">
        <f>EC_projects_original!C1254</f>
        <v>Land van Cuijk</v>
      </c>
      <c r="D1254" t="str" cm="1">
        <f t="array" ref="D1254">_xlfn.IFNA(INDEX(municipalities!B:B, MATCH(EC_projects!C1254,municipalities!C:C,0),0),"unknown")</f>
        <v>GM1982</v>
      </c>
      <c r="E1254" t="str">
        <f>EC_projects_original!D1254</f>
        <v>Sambeek</v>
      </c>
      <c r="F1254" t="str">
        <f>EC_projects_original!E1254</f>
        <v>EC Sambeek/ zonnedak Laarakkers</v>
      </c>
      <c r="G1254" t="str">
        <f>EC_projects_original!G1254</f>
        <v>planned</v>
      </c>
      <c r="H1254">
        <f>EC_projects_original!H1254</f>
        <v>2024</v>
      </c>
      <c r="I1254" t="str">
        <f>EC_projects_original!I1254</f>
        <v>PV</v>
      </c>
      <c r="J1254" t="str">
        <f>EC_projects_original!J1254</f>
        <v>rooftop</v>
      </c>
      <c r="K1254" t="str">
        <f>EC_projects_original!K1254</f>
        <v>lokale coöperatie</v>
      </c>
      <c r="L1254" t="str">
        <f>EC_projects_original!L1254</f>
        <v>EC Sambeek</v>
      </c>
      <c r="M1254">
        <f>EC_projects_original!P1254</f>
        <v>65</v>
      </c>
      <c r="N1254">
        <f>EC_projects_original!R1254</f>
        <v>0</v>
      </c>
    </row>
    <row r="1255" spans="1:14" x14ac:dyDescent="0.25">
      <c r="A1255" t="str">
        <f>EC_projects_original!A1255</f>
        <v>Noord-Brabant</v>
      </c>
      <c r="B1255" t="str">
        <f>EC_projects_original!B1255</f>
        <v>Hart van Brabant</v>
      </c>
      <c r="C1255" t="str">
        <f>EC_projects_original!C1255</f>
        <v>Oisterwijk</v>
      </c>
      <c r="D1255" t="str" cm="1">
        <f t="array" ref="D1255">_xlfn.IFNA(INDEX(municipalities!B:B, MATCH(EC_projects!C1255,municipalities!C:C,0),0),"unknown")</f>
        <v>GM0824</v>
      </c>
      <c r="E1255" t="str">
        <f>EC_projects_original!D1255</f>
        <v>Moergestel</v>
      </c>
      <c r="F1255" t="str">
        <f>EC_projects_original!E1255</f>
        <v>DEC-Oisterwijk/ Zon op Oisterwijk/  zonnedak 8 Praxis</v>
      </c>
      <c r="G1255" t="str">
        <f>EC_projects_original!G1255</f>
        <v>planned</v>
      </c>
      <c r="H1255">
        <f>EC_projects_original!H1255</f>
        <v>2024</v>
      </c>
      <c r="I1255" t="str">
        <f>EC_projects_original!I1255</f>
        <v>PV</v>
      </c>
      <c r="J1255" t="str">
        <f>EC_projects_original!J1255</f>
        <v>rooftop</v>
      </c>
      <c r="K1255" t="str">
        <f>EC_projects_original!K1255</f>
        <v>lokale coöperatie</v>
      </c>
      <c r="L1255" t="str">
        <f>EC_projects_original!L1255</f>
        <v>DEC Oisterwijk</v>
      </c>
      <c r="M1255">
        <f>EC_projects_original!P1255</f>
        <v>97.5</v>
      </c>
      <c r="N1255">
        <f>EC_projects_original!R1255</f>
        <v>1</v>
      </c>
    </row>
    <row r="1256" spans="1:14" x14ac:dyDescent="0.25">
      <c r="A1256" t="str">
        <f>EC_projects_original!A1256</f>
        <v>Noord-Brabant</v>
      </c>
      <c r="B1256" t="str">
        <f>EC_projects_original!B1256</f>
        <v>West Brabant</v>
      </c>
      <c r="C1256" t="str">
        <f>EC_projects_original!C1256</f>
        <v>Oosterhout</v>
      </c>
      <c r="D1256" t="str" cm="1">
        <f t="array" ref="D1256">_xlfn.IFNA(INDEX(municipalities!B:B, MATCH(EC_projects!C1256,municipalities!C:C,0),0),"unknown")</f>
        <v>GM0826</v>
      </c>
      <c r="E1256">
        <f>EC_projects_original!D1256</f>
        <v>0</v>
      </c>
      <c r="F1256" t="str">
        <f>EC_projects_original!E1256</f>
        <v>Uitonsdak II/ zonnedaken met woningcorporatie (SCE: meerdere locaties)</v>
      </c>
      <c r="G1256" t="str">
        <f>EC_projects_original!G1256</f>
        <v>planned</v>
      </c>
      <c r="H1256">
        <f>EC_projects_original!H1256</f>
        <v>2024</v>
      </c>
      <c r="I1256" t="str">
        <f>EC_projects_original!I1256</f>
        <v>PV</v>
      </c>
      <c r="J1256" t="str">
        <f>EC_projects_original!J1256</f>
        <v>rooftop</v>
      </c>
      <c r="K1256" t="str">
        <f>EC_projects_original!K1256</f>
        <v>woco-coöperatie</v>
      </c>
      <c r="L1256" t="str">
        <f>EC_projects_original!L1256</f>
        <v>Uitonsdak</v>
      </c>
      <c r="M1256">
        <f>EC_projects_original!P1256</f>
        <v>943</v>
      </c>
      <c r="N1256">
        <f>EC_projects_original!R1256</f>
        <v>1</v>
      </c>
    </row>
    <row r="1257" spans="1:14" x14ac:dyDescent="0.25">
      <c r="A1257" t="str">
        <f>EC_projects_original!A1257</f>
        <v>Noord-Brabant</v>
      </c>
      <c r="B1257" t="str">
        <f>EC_projects_original!B1257</f>
        <v>Noord-oost Brabant</v>
      </c>
      <c r="C1257" t="str">
        <f>EC_projects_original!C1257</f>
        <v>Oss</v>
      </c>
      <c r="D1257" t="str" cm="1">
        <f t="array" ref="D1257">_xlfn.IFNA(INDEX(municipalities!B:B, MATCH(EC_projects!C1257,municipalities!C:C,0),0),"unknown")</f>
        <v>GM0828</v>
      </c>
      <c r="E1257" t="str">
        <f>EC_projects_original!D1257</f>
        <v>Ravenstein</v>
      </c>
      <c r="F1257" t="str">
        <f>EC_projects_original!E1257</f>
        <v>EC Oss/ zonnedak Bouwloods Ravenstein</v>
      </c>
      <c r="G1257" t="str">
        <f>EC_projects_original!G1257</f>
        <v>planned</v>
      </c>
      <c r="H1257">
        <f>EC_projects_original!H1257</f>
        <v>2024</v>
      </c>
      <c r="I1257" t="str">
        <f>EC_projects_original!I1257</f>
        <v>PV</v>
      </c>
      <c r="J1257" t="str">
        <f>EC_projects_original!J1257</f>
        <v>rooftop</v>
      </c>
      <c r="K1257" t="str">
        <f>EC_projects_original!K1257</f>
        <v>lokale coöperatie</v>
      </c>
      <c r="L1257" t="str">
        <f>EC_projects_original!L1257</f>
        <v>EC Oss</v>
      </c>
      <c r="M1257">
        <f>EC_projects_original!P1257</f>
        <v>69.19</v>
      </c>
      <c r="N1257">
        <f>EC_projects_original!R1257</f>
        <v>1</v>
      </c>
    </row>
    <row r="1258" spans="1:14" x14ac:dyDescent="0.25">
      <c r="A1258" t="str">
        <f>EC_projects_original!A1258</f>
        <v>Noord-Brabant</v>
      </c>
      <c r="B1258" t="str">
        <f>EC_projects_original!B1258</f>
        <v>Hart van Brabant</v>
      </c>
      <c r="C1258" t="str">
        <f>EC_projects_original!C1258</f>
        <v>Tilburg</v>
      </c>
      <c r="D1258" t="str" cm="1">
        <f t="array" ref="D1258">_xlfn.IFNA(INDEX(municipalities!B:B, MATCH(EC_projects!C1258,municipalities!C:C,0),0),"unknown")</f>
        <v>GM0855</v>
      </c>
      <c r="E1258">
        <f>EC_projects_original!D1258</f>
        <v>0</v>
      </c>
      <c r="F1258" t="str">
        <f>EC_projects_original!E1258</f>
        <v>Energieopwekking 5032/ zonnedak Hultenseweg</v>
      </c>
      <c r="G1258" t="str">
        <f>EC_projects_original!G1258</f>
        <v>planned</v>
      </c>
      <c r="H1258">
        <f>EC_projects_original!H1258</f>
        <v>2024</v>
      </c>
      <c r="I1258" t="str">
        <f>EC_projects_original!I1258</f>
        <v>PV</v>
      </c>
      <c r="J1258" t="str">
        <f>EC_projects_original!J1258</f>
        <v>rooftop</v>
      </c>
      <c r="K1258" t="str">
        <f>EC_projects_original!K1258</f>
        <v>lokale coöperatie</v>
      </c>
      <c r="L1258" t="str">
        <f>EC_projects_original!L1258</f>
        <v>Energieopwekking 5032</v>
      </c>
      <c r="M1258">
        <f>EC_projects_original!P1258</f>
        <v>80</v>
      </c>
      <c r="N1258">
        <f>EC_projects_original!R1258</f>
        <v>1</v>
      </c>
    </row>
    <row r="1259" spans="1:14" x14ac:dyDescent="0.25">
      <c r="A1259" t="str">
        <f>EC_projects_original!A1259</f>
        <v>Noord-Brabant</v>
      </c>
      <c r="B1259" t="str">
        <f>EC_projects_original!B1259</f>
        <v>Metropoolregio Eindhoven</v>
      </c>
      <c r="C1259" t="str">
        <f>EC_projects_original!C1259</f>
        <v>Veldhoven</v>
      </c>
      <c r="D1259" t="str" cm="1">
        <f t="array" ref="D1259">_xlfn.IFNA(INDEX(municipalities!B:B, MATCH(EC_projects!C1259,municipalities!C:C,0),0),"unknown")</f>
        <v>GM0861</v>
      </c>
      <c r="E1259">
        <f>EC_projects_original!D1259</f>
        <v>0</v>
      </c>
      <c r="F1259" t="str">
        <f>EC_projects_original!E1259</f>
        <v>KempenStroom/ zonnedak De Hoeve</v>
      </c>
      <c r="G1259" t="str">
        <f>EC_projects_original!G1259</f>
        <v>planned</v>
      </c>
      <c r="H1259">
        <f>EC_projects_original!H1259</f>
        <v>2024</v>
      </c>
      <c r="I1259" t="str">
        <f>EC_projects_original!I1259</f>
        <v>PV</v>
      </c>
      <c r="J1259" t="str">
        <f>EC_projects_original!J1259</f>
        <v>rooftop</v>
      </c>
      <c r="K1259" t="str">
        <f>EC_projects_original!K1259</f>
        <v>lokale coöperatie</v>
      </c>
      <c r="L1259" t="str">
        <f>EC_projects_original!L1259</f>
        <v>KempenEnergie</v>
      </c>
      <c r="M1259">
        <f>EC_projects_original!P1259</f>
        <v>362.42500000000001</v>
      </c>
      <c r="N1259">
        <f>EC_projects_original!R1259</f>
        <v>1</v>
      </c>
    </row>
    <row r="1260" spans="1:14" x14ac:dyDescent="0.25">
      <c r="A1260" t="str">
        <f>EC_projects_original!A1260</f>
        <v>Noord-Brabant</v>
      </c>
      <c r="B1260" t="str">
        <f>EC_projects_original!B1260</f>
        <v>Metropoolregio Eindhoven</v>
      </c>
      <c r="C1260" t="str">
        <f>EC_projects_original!C1260</f>
        <v>Veldhoven</v>
      </c>
      <c r="D1260" t="str" cm="1">
        <f t="array" ref="D1260">_xlfn.IFNA(INDEX(municipalities!B:B, MATCH(EC_projects!C1260,municipalities!C:C,0),0),"unknown")</f>
        <v>GM0861</v>
      </c>
      <c r="E1260">
        <f>EC_projects_original!D1260</f>
        <v>0</v>
      </c>
      <c r="F1260" t="str">
        <f>EC_projects_original!E1260</f>
        <v xml:space="preserve">SolarRun/ zonnedak ASML </v>
      </c>
      <c r="G1260" t="str">
        <f>EC_projects_original!G1260</f>
        <v>planned</v>
      </c>
      <c r="H1260">
        <f>EC_projects_original!H1260</f>
        <v>2024</v>
      </c>
      <c r="I1260" t="str">
        <f>EC_projects_original!I1260</f>
        <v>PV</v>
      </c>
      <c r="J1260" t="str">
        <f>EC_projects_original!J1260</f>
        <v>rooftop</v>
      </c>
      <c r="K1260" t="str">
        <f>EC_projects_original!K1260</f>
        <v>productiecoöperatie/ ontwikkelaar</v>
      </c>
      <c r="L1260" t="str">
        <f>EC_projects_original!L1260</f>
        <v>projectcoöperaties divers</v>
      </c>
      <c r="M1260">
        <f>EC_projects_original!P1260</f>
        <v>80</v>
      </c>
      <c r="N1260">
        <f>EC_projects_original!R1260</f>
        <v>1</v>
      </c>
    </row>
    <row r="1261" spans="1:14" x14ac:dyDescent="0.25">
      <c r="A1261" t="str">
        <f>EC_projects_original!A1261</f>
        <v>Noord-Brabant</v>
      </c>
      <c r="B1261" t="str">
        <f>EC_projects_original!B1261</f>
        <v>Metropoolregio Eindhoven</v>
      </c>
      <c r="C1261" t="str">
        <f>EC_projects_original!C1261</f>
        <v>Veldhoven</v>
      </c>
      <c r="D1261" t="str" cm="1">
        <f t="array" ref="D1261">_xlfn.IFNA(INDEX(municipalities!B:B, MATCH(EC_projects!C1261,municipalities!C:C,0),0),"unknown")</f>
        <v>GM0861</v>
      </c>
      <c r="E1261">
        <f>EC_projects_original!D1261</f>
        <v>0</v>
      </c>
      <c r="F1261" t="str">
        <f>EC_projects_original!E1261</f>
        <v>KempenStroom/ zonnedak Zandoerle</v>
      </c>
      <c r="G1261" t="str">
        <f>EC_projects_original!G1261</f>
        <v>preparation</v>
      </c>
      <c r="H1261">
        <f>EC_projects_original!H1261</f>
        <v>2025</v>
      </c>
      <c r="I1261" t="str">
        <f>EC_projects_original!I1261</f>
        <v>PV</v>
      </c>
      <c r="J1261" t="str">
        <f>EC_projects_original!J1261</f>
        <v>rooftop</v>
      </c>
      <c r="K1261" t="str">
        <f>EC_projects_original!K1261</f>
        <v>lokale coöperatie</v>
      </c>
      <c r="L1261" t="str">
        <f>EC_projects_original!L1261</f>
        <v>KempenStroom</v>
      </c>
      <c r="M1261">
        <f>EC_projects_original!P1261</f>
        <v>600</v>
      </c>
      <c r="N1261">
        <f>EC_projects_original!R1261</f>
        <v>1</v>
      </c>
    </row>
    <row r="1262" spans="1:14" x14ac:dyDescent="0.25">
      <c r="A1262" t="str">
        <f>EC_projects_original!A1262</f>
        <v>Noord-Brabant</v>
      </c>
      <c r="B1262" t="str">
        <f>EC_projects_original!B1262</f>
        <v>West Brabant</v>
      </c>
      <c r="C1262" t="str">
        <f>EC_projects_original!C1262</f>
        <v>Zundert</v>
      </c>
      <c r="D1262" t="str" cm="1">
        <f t="array" ref="D1262">_xlfn.IFNA(INDEX(municipalities!B:B, MATCH(EC_projects!C1262,municipalities!C:C,0),0),"unknown")</f>
        <v>GM0879</v>
      </c>
      <c r="E1262">
        <f>EC_projects_original!D1262</f>
        <v>0</v>
      </c>
      <c r="F1262" t="str">
        <f>EC_projects_original!E1262</f>
        <v>Uitonsdak II/ zonnedaken met woningcorporatie (SCE: meerdere locaties)</v>
      </c>
      <c r="G1262" t="str">
        <f>EC_projects_original!G1262</f>
        <v>planned</v>
      </c>
      <c r="H1262">
        <f>EC_projects_original!H1262</f>
        <v>2024</v>
      </c>
      <c r="I1262" t="str">
        <f>EC_projects_original!I1262</f>
        <v>PV</v>
      </c>
      <c r="J1262" t="str">
        <f>EC_projects_original!J1262</f>
        <v>rooftop</v>
      </c>
      <c r="K1262" t="str">
        <f>EC_projects_original!K1262</f>
        <v>woco-coöperatie</v>
      </c>
      <c r="L1262" t="str">
        <f>EC_projects_original!L1262</f>
        <v>Uitonsdak</v>
      </c>
      <c r="M1262">
        <f>EC_projects_original!P1262</f>
        <v>100</v>
      </c>
      <c r="N1262">
        <f>EC_projects_original!R1262</f>
        <v>1</v>
      </c>
    </row>
    <row r="1263" spans="1:14" x14ac:dyDescent="0.25">
      <c r="A1263" t="str">
        <f>EC_projects_original!A1263</f>
        <v>Noord-Holland</v>
      </c>
      <c r="B1263" t="str">
        <f>EC_projects_original!B1263</f>
        <v>Noord-Holland Noord</v>
      </c>
      <c r="C1263" t="str">
        <f>EC_projects_original!C1263</f>
        <v>Alkmaar</v>
      </c>
      <c r="D1263" t="str" cm="1">
        <f t="array" ref="D1263">_xlfn.IFNA(INDEX(municipalities!B:B, MATCH(EC_projects!C1263,municipalities!C:C,0),0),"unknown")</f>
        <v>GM0361</v>
      </c>
      <c r="E1263">
        <f>EC_projects_original!D1263</f>
        <v>0</v>
      </c>
      <c r="F1263" t="str">
        <f>EC_projects_original!E1263</f>
        <v>AlkmaarEnergie/ zonnedak Oosterhout</v>
      </c>
      <c r="G1263" t="str">
        <f>EC_projects_original!G1263</f>
        <v>planned</v>
      </c>
      <c r="H1263">
        <f>EC_projects_original!H1263</f>
        <v>2024</v>
      </c>
      <c r="I1263" t="str">
        <f>EC_projects_original!I1263</f>
        <v>PV</v>
      </c>
      <c r="J1263" t="str">
        <f>EC_projects_original!J1263</f>
        <v>rooftop</v>
      </c>
      <c r="K1263" t="str">
        <f>EC_projects_original!K1263</f>
        <v>lokale coöperatie</v>
      </c>
      <c r="L1263" t="str">
        <f>EC_projects_original!L1263</f>
        <v>Alkmaar Energie</v>
      </c>
      <c r="M1263">
        <f>EC_projects_original!P1263</f>
        <v>0</v>
      </c>
      <c r="N1263">
        <f>EC_projects_original!R1263</f>
        <v>1</v>
      </c>
    </row>
    <row r="1264" spans="1:14" x14ac:dyDescent="0.25">
      <c r="A1264" t="str">
        <f>EC_projects_original!A1264</f>
        <v>Noord-Holland</v>
      </c>
      <c r="B1264" t="str">
        <f>EC_projects_original!B1264</f>
        <v>Noord-Holland Noord</v>
      </c>
      <c r="C1264" t="str">
        <f>EC_projects_original!C1264</f>
        <v>Alkmaar</v>
      </c>
      <c r="D1264" t="str" cm="1">
        <f t="array" ref="D1264">_xlfn.IFNA(INDEX(municipalities!B:B, MATCH(EC_projects!C1264,municipalities!C:C,0),0),"unknown")</f>
        <v>GM0361</v>
      </c>
      <c r="E1264">
        <f>EC_projects_original!D1264</f>
        <v>0</v>
      </c>
      <c r="F1264" t="str">
        <f>EC_projects_original!E1264</f>
        <v>AlkmaarEnergie/ zonnedak Oterleek</v>
      </c>
      <c r="G1264" t="str">
        <f>EC_projects_original!G1264</f>
        <v>planned</v>
      </c>
      <c r="H1264">
        <f>EC_projects_original!H1264</f>
        <v>2024</v>
      </c>
      <c r="I1264" t="str">
        <f>EC_projects_original!I1264</f>
        <v>PV</v>
      </c>
      <c r="J1264" t="str">
        <f>EC_projects_original!J1264</f>
        <v>rooftop</v>
      </c>
      <c r="K1264" t="str">
        <f>EC_projects_original!K1264</f>
        <v>lokale coöperatie</v>
      </c>
      <c r="L1264" t="str">
        <f>EC_projects_original!L1264</f>
        <v>Alkmaar Energie</v>
      </c>
      <c r="M1264">
        <f>EC_projects_original!P1264</f>
        <v>0</v>
      </c>
      <c r="N1264">
        <f>EC_projects_original!R1264</f>
        <v>1</v>
      </c>
    </row>
    <row r="1265" spans="1:14" x14ac:dyDescent="0.25">
      <c r="A1265" t="str">
        <f>EC_projects_original!A1265</f>
        <v>Noord-Holland</v>
      </c>
      <c r="B1265" t="str">
        <f>EC_projects_original!B1265</f>
        <v>Noord-Holland Zuid</v>
      </c>
      <c r="C1265" t="str">
        <f>EC_projects_original!C1265</f>
        <v>Amsterdam</v>
      </c>
      <c r="D1265" t="str" cm="1">
        <f t="array" ref="D1265">_xlfn.IFNA(INDEX(municipalities!B:B, MATCH(EC_projects!C1265,municipalities!C:C,0),0),"unknown")</f>
        <v>GM0363</v>
      </c>
      <c r="E1265">
        <f>EC_projects_original!D1265</f>
        <v>0</v>
      </c>
      <c r="F1265" t="str">
        <f>EC_projects_original!E1265</f>
        <v>WeteringEnergiecentrale/ zonnedaken Weteringschans - Plantsoen</v>
      </c>
      <c r="G1265" t="str">
        <f>EC_projects_original!G1265</f>
        <v>planned</v>
      </c>
      <c r="H1265">
        <f>EC_projects_original!H1265</f>
        <v>2024</v>
      </c>
      <c r="I1265" t="str">
        <f>EC_projects_original!I1265</f>
        <v>PV</v>
      </c>
      <c r="J1265" t="str">
        <f>EC_projects_original!J1265</f>
        <v>rooftop</v>
      </c>
      <c r="K1265" t="str">
        <f>EC_projects_original!K1265</f>
        <v>productiecoöperatie/ bewonersinitiatief</v>
      </c>
      <c r="L1265" t="str">
        <f>EC_projects_original!L1265</f>
        <v>Wetering Energiecentrale</v>
      </c>
      <c r="M1265">
        <f>EC_projects_original!P1265</f>
        <v>19</v>
      </c>
      <c r="N1265">
        <f>EC_projects_original!R1265</f>
        <v>1</v>
      </c>
    </row>
    <row r="1266" spans="1:14" x14ac:dyDescent="0.25">
      <c r="A1266" t="str">
        <f>EC_projects_original!A1266</f>
        <v>Noord-Holland</v>
      </c>
      <c r="B1266" t="str">
        <f>EC_projects_original!B1266</f>
        <v>Noord-Holland Zuid</v>
      </c>
      <c r="C1266" t="str">
        <f>EC_projects_original!C1266</f>
        <v>Amsterdam</v>
      </c>
      <c r="D1266" t="str" cm="1">
        <f t="array" ref="D1266">_xlfn.IFNA(INDEX(municipalities!B:B, MATCH(EC_projects!C1266,municipalities!C:C,0),0),"unknown")</f>
        <v>GM0363</v>
      </c>
      <c r="E1266">
        <f>EC_projects_original!D1266</f>
        <v>0</v>
      </c>
      <c r="F1266" t="str">
        <f>EC_projects_original!E1266</f>
        <v>ECOstroom/ Huygen Ecostroom/ Bijlmer Ecostroom I zonnedak Mijehof</v>
      </c>
      <c r="G1266" t="str">
        <f>EC_projects_original!G1266</f>
        <v>planned</v>
      </c>
      <c r="H1266">
        <f>EC_projects_original!H1266</f>
        <v>2024</v>
      </c>
      <c r="I1266" t="str">
        <f>EC_projects_original!I1266</f>
        <v>PV</v>
      </c>
      <c r="J1266" t="str">
        <f>EC_projects_original!J1266</f>
        <v>rooftop</v>
      </c>
      <c r="K1266" t="str">
        <f>EC_projects_original!K1266</f>
        <v>lokale coöperatie</v>
      </c>
      <c r="L1266" t="str">
        <f>EC_projects_original!L1266</f>
        <v>ECOstroom.nu</v>
      </c>
      <c r="M1266">
        <f>EC_projects_original!P1266</f>
        <v>67</v>
      </c>
      <c r="N1266">
        <f>EC_projects_original!R1266</f>
        <v>1</v>
      </c>
    </row>
    <row r="1267" spans="1:14" x14ac:dyDescent="0.25">
      <c r="A1267" t="str">
        <f>EC_projects_original!A1267</f>
        <v>Noord-Holland</v>
      </c>
      <c r="B1267" t="str">
        <f>EC_projects_original!B1267</f>
        <v>Noord-Holland Zuid</v>
      </c>
      <c r="C1267" t="str">
        <f>EC_projects_original!C1267</f>
        <v>Amsterdam</v>
      </c>
      <c r="D1267" t="str" cm="1">
        <f t="array" ref="D1267">_xlfn.IFNA(INDEX(municipalities!B:B, MATCH(EC_projects!C1267,municipalities!C:C,0),0),"unknown")</f>
        <v>GM0363</v>
      </c>
      <c r="E1267">
        <f>EC_projects_original!D1267</f>
        <v>0</v>
      </c>
      <c r="F1267" t="str">
        <f>EC_projects_original!E1267</f>
        <v>ECOstroom/ Huygen Ecostroom/ Bijlmer Ecostroom II zonnedak Mijehof</v>
      </c>
      <c r="G1267" t="str">
        <f>EC_projects_original!G1267</f>
        <v>planned</v>
      </c>
      <c r="H1267">
        <f>EC_projects_original!H1267</f>
        <v>2024</v>
      </c>
      <c r="I1267" t="str">
        <f>EC_projects_original!I1267</f>
        <v>PV</v>
      </c>
      <c r="J1267" t="str">
        <f>EC_projects_original!J1267</f>
        <v>rooftop</v>
      </c>
      <c r="K1267" t="str">
        <f>EC_projects_original!K1267</f>
        <v>lokale coöperatie</v>
      </c>
      <c r="L1267" t="str">
        <f>EC_projects_original!L1267</f>
        <v>ECOstroom.nu</v>
      </c>
      <c r="M1267">
        <f>EC_projects_original!P1267</f>
        <v>52.5</v>
      </c>
      <c r="N1267">
        <f>EC_projects_original!R1267</f>
        <v>1</v>
      </c>
    </row>
    <row r="1268" spans="1:14" x14ac:dyDescent="0.25">
      <c r="A1268" t="str">
        <f>EC_projects_original!A1268</f>
        <v>Noord-Holland</v>
      </c>
      <c r="B1268" t="str">
        <f>EC_projects_original!B1268</f>
        <v>Noord-Holland Zuid</v>
      </c>
      <c r="C1268" t="str">
        <f>EC_projects_original!C1268</f>
        <v>Amsterdam</v>
      </c>
      <c r="D1268" t="str" cm="1">
        <f t="array" ref="D1268">_xlfn.IFNA(INDEX(municipalities!B:B, MATCH(EC_projects!C1268,municipalities!C:C,0),0),"unknown")</f>
        <v>GM0363</v>
      </c>
      <c r="E1268">
        <f>EC_projects_original!D1268</f>
        <v>0</v>
      </c>
      <c r="F1268" t="str">
        <f>EC_projects_original!E1268</f>
        <v>ECOstroom/ Huygen Ecostroom/ zonnedak Beukenstroom De Gouden Band VvE</v>
      </c>
      <c r="G1268" t="str">
        <f>EC_projects_original!G1268</f>
        <v>planned</v>
      </c>
      <c r="H1268">
        <f>EC_projects_original!H1268</f>
        <v>2024</v>
      </c>
      <c r="I1268" t="str">
        <f>EC_projects_original!I1268</f>
        <v>PV</v>
      </c>
      <c r="J1268" t="str">
        <f>EC_projects_original!J1268</f>
        <v>rooftop</v>
      </c>
      <c r="K1268" t="str">
        <f>EC_projects_original!K1268</f>
        <v>lokale coöperatie</v>
      </c>
      <c r="L1268" t="str">
        <f>EC_projects_original!L1268</f>
        <v>ECOstroom.nu</v>
      </c>
      <c r="M1268">
        <f>EC_projects_original!P1268</f>
        <v>80</v>
      </c>
      <c r="N1268">
        <f>EC_projects_original!R1268</f>
        <v>1</v>
      </c>
    </row>
    <row r="1269" spans="1:14" x14ac:dyDescent="0.25">
      <c r="A1269" t="str">
        <f>EC_projects_original!A1269</f>
        <v>Noord-Holland</v>
      </c>
      <c r="B1269" t="str">
        <f>EC_projects_original!B1269</f>
        <v>Noord-Holland Zuid</v>
      </c>
      <c r="C1269" t="str">
        <f>EC_projects_original!C1269</f>
        <v>Amsterdam</v>
      </c>
      <c r="D1269" t="str" cm="1">
        <f t="array" ref="D1269">_xlfn.IFNA(INDEX(municipalities!B:B, MATCH(EC_projects!C1269,municipalities!C:C,0),0),"unknown")</f>
        <v>GM0363</v>
      </c>
      <c r="E1269">
        <f>EC_projects_original!D1269</f>
        <v>0</v>
      </c>
      <c r="F1269" t="str">
        <f>EC_projects_original!E1269</f>
        <v xml:space="preserve">ECOstroom/ WOW Ecostroom/ zonnedak Het Groeiparadijs KDV </v>
      </c>
      <c r="G1269" t="str">
        <f>EC_projects_original!G1269</f>
        <v>planned</v>
      </c>
      <c r="H1269">
        <f>EC_projects_original!H1269</f>
        <v>2024</v>
      </c>
      <c r="I1269" t="str">
        <f>EC_projects_original!I1269</f>
        <v>PV</v>
      </c>
      <c r="J1269" t="str">
        <f>EC_projects_original!J1269</f>
        <v>rooftop</v>
      </c>
      <c r="K1269" t="str">
        <f>EC_projects_original!K1269</f>
        <v>lokale coöperatie</v>
      </c>
      <c r="L1269" t="str">
        <f>EC_projects_original!L1269</f>
        <v>ECOstroom.nu</v>
      </c>
      <c r="M1269">
        <f>EC_projects_original!P1269</f>
        <v>65</v>
      </c>
      <c r="N1269">
        <f>EC_projects_original!R1269</f>
        <v>1</v>
      </c>
    </row>
    <row r="1270" spans="1:14" x14ac:dyDescent="0.25">
      <c r="A1270" t="str">
        <f>EC_projects_original!A1270</f>
        <v>Noord-Holland</v>
      </c>
      <c r="B1270" t="str">
        <f>EC_projects_original!B1270</f>
        <v>Noord-Holland Zuid</v>
      </c>
      <c r="C1270" t="str">
        <f>EC_projects_original!C1270</f>
        <v>Amsterdam</v>
      </c>
      <c r="D1270" t="str" cm="1">
        <f t="array" ref="D1270">_xlfn.IFNA(INDEX(municipalities!B:B, MATCH(EC_projects!C1270,municipalities!C:C,0),0),"unknown")</f>
        <v>GM0363</v>
      </c>
      <c r="E1270">
        <f>EC_projects_original!D1270</f>
        <v>0</v>
      </c>
      <c r="F1270" t="str">
        <f>EC_projects_original!E1270</f>
        <v>Zuiderlicht/  Stadsloket Oost</v>
      </c>
      <c r="G1270" t="str">
        <f>EC_projects_original!G1270</f>
        <v>planned</v>
      </c>
      <c r="H1270">
        <f>EC_projects_original!H1270</f>
        <v>2024</v>
      </c>
      <c r="I1270" t="str">
        <f>EC_projects_original!I1270</f>
        <v>PV</v>
      </c>
      <c r="J1270" t="str">
        <f>EC_projects_original!J1270</f>
        <v>rooftop</v>
      </c>
      <c r="K1270" t="str">
        <f>EC_projects_original!K1270</f>
        <v>lokale coöperatie</v>
      </c>
      <c r="L1270" t="str">
        <f>EC_projects_original!L1270</f>
        <v>Zuiderlicht</v>
      </c>
      <c r="M1270">
        <f>EC_projects_original!P1270</f>
        <v>100</v>
      </c>
      <c r="N1270">
        <f>EC_projects_original!R1270</f>
        <v>1</v>
      </c>
    </row>
    <row r="1271" spans="1:14" x14ac:dyDescent="0.25">
      <c r="A1271" t="str">
        <f>EC_projects_original!A1271</f>
        <v>Noord-Holland</v>
      </c>
      <c r="B1271" t="str">
        <f>EC_projects_original!B1271</f>
        <v>Noord-Holland Zuid</v>
      </c>
      <c r="C1271" t="str">
        <f>EC_projects_original!C1271</f>
        <v>Amsterdam</v>
      </c>
      <c r="D1271" t="str" cm="1">
        <f t="array" ref="D1271">_xlfn.IFNA(INDEX(municipalities!B:B, MATCH(EC_projects!C1271,municipalities!C:C,0),0),"unknown")</f>
        <v>GM0363</v>
      </c>
      <c r="E1271">
        <f>EC_projects_original!D1271</f>
        <v>0</v>
      </c>
      <c r="F1271" t="str">
        <f>EC_projects_original!E1271</f>
        <v>Zuiderlicht/ Zon op de Lekstraat Veilinghuis Lekstraat 63</v>
      </c>
      <c r="G1271" t="str">
        <f>EC_projects_original!G1271</f>
        <v>planned</v>
      </c>
      <c r="H1271">
        <f>EC_projects_original!H1271</f>
        <v>2024</v>
      </c>
      <c r="I1271" t="str">
        <f>EC_projects_original!I1271</f>
        <v>PV</v>
      </c>
      <c r="J1271" t="str">
        <f>EC_projects_original!J1271</f>
        <v>rooftop</v>
      </c>
      <c r="K1271" t="str">
        <f>EC_projects_original!K1271</f>
        <v>lokale coöperatie</v>
      </c>
      <c r="L1271" t="str">
        <f>EC_projects_original!L1271</f>
        <v>Zuiderlicht</v>
      </c>
      <c r="M1271">
        <f>EC_projects_original!P1271</f>
        <v>48.28</v>
      </c>
      <c r="N1271">
        <f>EC_projects_original!R1271</f>
        <v>1</v>
      </c>
    </row>
    <row r="1272" spans="1:14" x14ac:dyDescent="0.25">
      <c r="A1272" t="str">
        <f>EC_projects_original!A1272</f>
        <v>Noord-Holland</v>
      </c>
      <c r="B1272" t="str">
        <f>EC_projects_original!B1272</f>
        <v>Noord-Holland Zuid</v>
      </c>
      <c r="C1272" t="str">
        <f>EC_projects_original!C1272</f>
        <v>Amsterdam</v>
      </c>
      <c r="D1272" t="str" cm="1">
        <f t="array" ref="D1272">_xlfn.IFNA(INDEX(municipalities!B:B, MATCH(EC_projects!C1272,municipalities!C:C,0),0),"unknown")</f>
        <v>GM0363</v>
      </c>
      <c r="E1272">
        <f>EC_projects_original!D1272</f>
        <v>0</v>
      </c>
      <c r="F1272" t="str">
        <f>EC_projects_original!E1272</f>
        <v>Zuiderlicht/ Zon op Stadsloket Anton Komplein (Stadsdeelkantoor Zuidoost)</v>
      </c>
      <c r="G1272" t="str">
        <f>EC_projects_original!G1272</f>
        <v>planned</v>
      </c>
      <c r="H1272">
        <f>EC_projects_original!H1272</f>
        <v>2024</v>
      </c>
      <c r="I1272" t="str">
        <f>EC_projects_original!I1272</f>
        <v>PV</v>
      </c>
      <c r="J1272" t="str">
        <f>EC_projects_original!J1272</f>
        <v>rooftop</v>
      </c>
      <c r="K1272" t="str">
        <f>EC_projects_original!K1272</f>
        <v>lokale coöperatie</v>
      </c>
      <c r="L1272" t="str">
        <f>EC_projects_original!L1272</f>
        <v>Zuiderlicht</v>
      </c>
      <c r="M1272">
        <f>EC_projects_original!P1272</f>
        <v>100.5</v>
      </c>
      <c r="N1272">
        <f>EC_projects_original!R1272</f>
        <v>1</v>
      </c>
    </row>
    <row r="1273" spans="1:14" x14ac:dyDescent="0.25">
      <c r="A1273" t="str">
        <f>EC_projects_original!A1273</f>
        <v>Noord-Holland</v>
      </c>
      <c r="B1273" t="str">
        <f>EC_projects_original!B1273</f>
        <v>Noord-Holland Zuid</v>
      </c>
      <c r="C1273" t="str">
        <f>EC_projects_original!C1273</f>
        <v>Amsterdam</v>
      </c>
      <c r="D1273" t="str" cm="1">
        <f t="array" ref="D1273">_xlfn.IFNA(INDEX(municipalities!B:B, MATCH(EC_projects!C1273,municipalities!C:C,0),0),"unknown")</f>
        <v>GM0363</v>
      </c>
      <c r="E1273">
        <f>EC_projects_original!D1273</f>
        <v>0</v>
      </c>
      <c r="F1273" t="str">
        <f>EC_projects_original!E1273</f>
        <v>Zuiderlicht/ Zon op VvE Bramzeilhof</v>
      </c>
      <c r="G1273" t="str">
        <f>EC_projects_original!G1273</f>
        <v>planned</v>
      </c>
      <c r="H1273">
        <f>EC_projects_original!H1273</f>
        <v>2024</v>
      </c>
      <c r="I1273" t="str">
        <f>EC_projects_original!I1273</f>
        <v>PV</v>
      </c>
      <c r="J1273" t="str">
        <f>EC_projects_original!J1273</f>
        <v>rooftop</v>
      </c>
      <c r="K1273" t="str">
        <f>EC_projects_original!K1273</f>
        <v>lokale coöperatie</v>
      </c>
      <c r="L1273" t="str">
        <f>EC_projects_original!L1273</f>
        <v>Zuiderlicht</v>
      </c>
      <c r="M1273">
        <f>EC_projects_original!P1273</f>
        <v>100</v>
      </c>
      <c r="N1273">
        <f>EC_projects_original!R1273</f>
        <v>1</v>
      </c>
    </row>
    <row r="1274" spans="1:14" x14ac:dyDescent="0.25">
      <c r="A1274" t="str">
        <f>EC_projects_original!A1274</f>
        <v>Noord-Holland</v>
      </c>
      <c r="B1274" t="str">
        <f>EC_projects_original!B1274</f>
        <v>Noord-Holland Zuid</v>
      </c>
      <c r="C1274" t="str">
        <f>EC_projects_original!C1274</f>
        <v>Amsterdam</v>
      </c>
      <c r="D1274" t="str" cm="1">
        <f t="array" ref="D1274">_xlfn.IFNA(INDEX(municipalities!B:B, MATCH(EC_projects!C1274,municipalities!C:C,0),0),"unknown")</f>
        <v>GM0363</v>
      </c>
      <c r="E1274">
        <f>EC_projects_original!D1274</f>
        <v>0</v>
      </c>
      <c r="F1274" t="str">
        <f>EC_projects_original!E1274</f>
        <v>Zuiderlicht/ Zon op VvE De Sluis</v>
      </c>
      <c r="G1274" t="str">
        <f>EC_projects_original!G1274</f>
        <v>planned</v>
      </c>
      <c r="H1274">
        <f>EC_projects_original!H1274</f>
        <v>2024</v>
      </c>
      <c r="I1274" t="str">
        <f>EC_projects_original!I1274</f>
        <v>PV</v>
      </c>
      <c r="J1274" t="str">
        <f>EC_projects_original!J1274</f>
        <v>rooftop</v>
      </c>
      <c r="K1274" t="str">
        <f>EC_projects_original!K1274</f>
        <v>lokale coöperatie</v>
      </c>
      <c r="L1274" t="str">
        <f>EC_projects_original!L1274</f>
        <v>Zuiderlicht</v>
      </c>
      <c r="M1274">
        <f>EC_projects_original!P1274</f>
        <v>67.7</v>
      </c>
      <c r="N1274">
        <f>EC_projects_original!R1274</f>
        <v>1</v>
      </c>
    </row>
    <row r="1275" spans="1:14" x14ac:dyDescent="0.25">
      <c r="A1275" t="str">
        <f>EC_projects_original!A1275</f>
        <v>Noord-Holland</v>
      </c>
      <c r="B1275" t="str">
        <f>EC_projects_original!B1275</f>
        <v>Noord-Holland Zuid</v>
      </c>
      <c r="C1275" t="str">
        <f>EC_projects_original!C1275</f>
        <v>Amsterdam</v>
      </c>
      <c r="D1275" t="str" cm="1">
        <f t="array" ref="D1275">_xlfn.IFNA(INDEX(municipalities!B:B, MATCH(EC_projects!C1275,municipalities!C:C,0),0),"unknown")</f>
        <v>GM0363</v>
      </c>
      <c r="E1275">
        <f>EC_projects_original!D1275</f>
        <v>0</v>
      </c>
      <c r="F1275" t="str">
        <f>EC_projects_original!E1275</f>
        <v>Zuiderlicht/ De Nieuwe Meent</v>
      </c>
      <c r="G1275" t="str">
        <f>EC_projects_original!G1275</f>
        <v>preparation</v>
      </c>
      <c r="H1275">
        <f>EC_projects_original!H1275</f>
        <v>2025</v>
      </c>
      <c r="I1275" t="str">
        <f>EC_projects_original!I1275</f>
        <v>PV</v>
      </c>
      <c r="J1275" t="str">
        <f>EC_projects_original!J1275</f>
        <v>rooftop</v>
      </c>
      <c r="K1275" t="str">
        <f>EC_projects_original!K1275</f>
        <v>lokale coöperatie</v>
      </c>
      <c r="L1275" t="str">
        <f>EC_projects_original!L1275</f>
        <v>Zuiderlicht</v>
      </c>
      <c r="M1275">
        <f>EC_projects_original!P1275</f>
        <v>67.5</v>
      </c>
      <c r="N1275">
        <f>EC_projects_original!R1275</f>
        <v>0</v>
      </c>
    </row>
    <row r="1276" spans="1:14" x14ac:dyDescent="0.25">
      <c r="A1276" t="str">
        <f>EC_projects_original!A1276</f>
        <v>Noord-Holland</v>
      </c>
      <c r="B1276" t="str">
        <f>EC_projects_original!B1276</f>
        <v>Noord-Holland Noord</v>
      </c>
      <c r="C1276" t="str">
        <f>EC_projects_original!C1276</f>
        <v>Castricum</v>
      </c>
      <c r="D1276" t="str" cm="1">
        <f t="array" ref="D1276">_xlfn.IFNA(INDEX(municipalities!B:B, MATCH(EC_projects!C1276,municipalities!C:C,0),0),"unknown")</f>
        <v>GM0383</v>
      </c>
      <c r="E1276" t="str">
        <f>EC_projects_original!D1276</f>
        <v>Limmen</v>
      </c>
      <c r="F1276" t="str">
        <f>EC_projects_original!E1276</f>
        <v>Calorie/ zonnedak Limmen Mooij</v>
      </c>
      <c r="G1276" t="str">
        <f>EC_projects_original!G1276</f>
        <v>planned</v>
      </c>
      <c r="H1276">
        <f>EC_projects_original!H1276</f>
        <v>2024</v>
      </c>
      <c r="I1276" t="str">
        <f>EC_projects_original!I1276</f>
        <v>PV</v>
      </c>
      <c r="J1276" t="str">
        <f>EC_projects_original!J1276</f>
        <v>rooftop</v>
      </c>
      <c r="K1276" t="str">
        <f>EC_projects_original!K1276</f>
        <v>lokale coöperatie</v>
      </c>
      <c r="L1276" t="str">
        <f>EC_projects_original!L1276</f>
        <v>CALorie</v>
      </c>
      <c r="M1276">
        <f>EC_projects_original!P1276</f>
        <v>120</v>
      </c>
      <c r="N1276">
        <f>EC_projects_original!R1276</f>
        <v>1</v>
      </c>
    </row>
    <row r="1277" spans="1:14" x14ac:dyDescent="0.25">
      <c r="A1277" t="str">
        <f>EC_projects_original!A1277</f>
        <v>Noord-Holland</v>
      </c>
      <c r="B1277" t="str">
        <f>EC_projects_original!B1277</f>
        <v>Noord-Holland Noord</v>
      </c>
      <c r="C1277" t="str">
        <f>EC_projects_original!C1277</f>
        <v>Castricum</v>
      </c>
      <c r="D1277" t="str" cm="1">
        <f t="array" ref="D1277">_xlfn.IFNA(INDEX(municipalities!B:B, MATCH(EC_projects!C1277,municipalities!C:C,0),0),"unknown")</f>
        <v>GM0383</v>
      </c>
      <c r="E1277">
        <f>EC_projects_original!D1277</f>
        <v>0</v>
      </c>
      <c r="F1277" t="str">
        <f>EC_projects_original!E1277</f>
        <v>Calorie/ ZonOpCalorie/ Zonnedak Mooij</v>
      </c>
      <c r="G1277" t="str">
        <f>EC_projects_original!G1277</f>
        <v>planned</v>
      </c>
      <c r="H1277">
        <f>EC_projects_original!H1277</f>
        <v>2024</v>
      </c>
      <c r="I1277" t="str">
        <f>EC_projects_original!I1277</f>
        <v>PV</v>
      </c>
      <c r="J1277" t="str">
        <f>EC_projects_original!J1277</f>
        <v>rooftop</v>
      </c>
      <c r="K1277" t="str">
        <f>EC_projects_original!K1277</f>
        <v>lokale coöperatie</v>
      </c>
      <c r="L1277" t="str">
        <f>EC_projects_original!L1277</f>
        <v>CALorie</v>
      </c>
      <c r="M1277">
        <f>EC_projects_original!P1277</f>
        <v>75</v>
      </c>
      <c r="N1277">
        <f>EC_projects_original!R1277</f>
        <v>0</v>
      </c>
    </row>
    <row r="1278" spans="1:14" x14ac:dyDescent="0.25">
      <c r="A1278" t="str">
        <f>EC_projects_original!A1278</f>
        <v>Noord-Holland</v>
      </c>
      <c r="B1278" t="str">
        <f>EC_projects_original!B1278</f>
        <v>Noord-Holland Noord</v>
      </c>
      <c r="C1278" t="str">
        <f>EC_projects_original!C1278</f>
        <v>Drechterland</v>
      </c>
      <c r="D1278" t="str" cm="1">
        <f t="array" ref="D1278">_xlfn.IFNA(INDEX(municipalities!B:B, MATCH(EC_projects!C1278,municipalities!C:C,0),0),"unknown")</f>
        <v>GM0498</v>
      </c>
      <c r="E1278" t="str">
        <f>EC_projects_original!D1278</f>
        <v>Hoorn</v>
      </c>
      <c r="F1278" t="str">
        <f>EC_projects_original!E1278</f>
        <v>Zonnecoöperatie West-Friesland/ Zonnedak De Zaagtand  (wijkgebouw)</v>
      </c>
      <c r="G1278" t="str">
        <f>EC_projects_original!G1278</f>
        <v>planned</v>
      </c>
      <c r="H1278">
        <f>EC_projects_original!H1278</f>
        <v>2024</v>
      </c>
      <c r="I1278" t="str">
        <f>EC_projects_original!I1278</f>
        <v>PV</v>
      </c>
      <c r="J1278" t="str">
        <f>EC_projects_original!J1278</f>
        <v>rooftop</v>
      </c>
      <c r="K1278" t="str">
        <f>EC_projects_original!K1278</f>
        <v>lokale coöperatie</v>
      </c>
      <c r="L1278" t="str">
        <f>EC_projects_original!L1278</f>
        <v>Zonnecoöperatie WestFriesland</v>
      </c>
      <c r="M1278">
        <f>EC_projects_original!P1278</f>
        <v>63</v>
      </c>
      <c r="N1278">
        <f>EC_projects_original!R1278</f>
        <v>1</v>
      </c>
    </row>
    <row r="1279" spans="1:14" x14ac:dyDescent="0.25">
      <c r="A1279" t="str">
        <f>EC_projects_original!A1279</f>
        <v>Noord-Holland</v>
      </c>
      <c r="B1279" t="str">
        <f>EC_projects_original!B1279</f>
        <v>Noord-Holland Zuid</v>
      </c>
      <c r="C1279" t="str">
        <f>EC_projects_original!C1279</f>
        <v>Haarlemmermeer</v>
      </c>
      <c r="D1279" t="str" cm="1">
        <f t="array" ref="D1279">_xlfn.IFNA(INDEX(municipalities!B:B, MATCH(EC_projects!C1279,municipalities!C:C,0),0),"unknown")</f>
        <v>GM0394</v>
      </c>
      <c r="E1279">
        <f>EC_projects_original!D1279</f>
        <v>0</v>
      </c>
      <c r="F1279" t="str">
        <f>EC_projects_original!E1279</f>
        <v>ZonopHaarlemmermeer/ zon op gemeentedak</v>
      </c>
      <c r="G1279" t="str">
        <f>EC_projects_original!G1279</f>
        <v>planned</v>
      </c>
      <c r="H1279">
        <f>EC_projects_original!H1279</f>
        <v>2024</v>
      </c>
      <c r="I1279" t="str">
        <f>EC_projects_original!I1279</f>
        <v>PV</v>
      </c>
      <c r="J1279" t="str">
        <f>EC_projects_original!J1279</f>
        <v>rooftop</v>
      </c>
      <c r="K1279" t="str">
        <f>EC_projects_original!K1279</f>
        <v>lokale coöperatie</v>
      </c>
      <c r="L1279" t="str">
        <f>EC_projects_original!L1279</f>
        <v>Zon op Haarlemmermeer</v>
      </c>
      <c r="M1279">
        <f>EC_projects_original!P1279</f>
        <v>52.5</v>
      </c>
      <c r="N1279">
        <f>EC_projects_original!R1279</f>
        <v>1</v>
      </c>
    </row>
    <row r="1280" spans="1:14" x14ac:dyDescent="0.25">
      <c r="A1280" t="str">
        <f>EC_projects_original!A1280</f>
        <v>Noord-Holland</v>
      </c>
      <c r="B1280" t="str">
        <f>EC_projects_original!B1280</f>
        <v>Noord-Holland Zuid</v>
      </c>
      <c r="C1280" t="str">
        <f>EC_projects_original!C1280</f>
        <v>Heemstede</v>
      </c>
      <c r="D1280" t="str" cm="1">
        <f t="array" ref="D1280">_xlfn.IFNA(INDEX(municipalities!B:B, MATCH(EC_projects!C1280,municipalities!C:C,0),0),"unknown")</f>
        <v>GM0397</v>
      </c>
      <c r="E1280">
        <f>EC_projects_original!D1280</f>
        <v>0</v>
      </c>
      <c r="F1280" t="str">
        <f>EC_projects_original!E1280</f>
        <v>Zonnebuur/ zonnedaken woningcorporatie (meerdere locaties) - gepland</v>
      </c>
      <c r="G1280" t="str">
        <f>EC_projects_original!G1280</f>
        <v>planned</v>
      </c>
      <c r="H1280">
        <f>EC_projects_original!H1280</f>
        <v>2024</v>
      </c>
      <c r="I1280" t="str">
        <f>EC_projects_original!I1280</f>
        <v>PV</v>
      </c>
      <c r="J1280" t="str">
        <f>EC_projects_original!J1280</f>
        <v>rooftop</v>
      </c>
      <c r="K1280" t="str">
        <f>EC_projects_original!K1280</f>
        <v>woco-coöperatie</v>
      </c>
      <c r="L1280" t="str">
        <f>EC_projects_original!L1280</f>
        <v>Zonnebuur</v>
      </c>
      <c r="M1280">
        <f>EC_projects_original!P1280</f>
        <v>49</v>
      </c>
      <c r="N1280">
        <f>EC_projects_original!R1280</f>
        <v>1</v>
      </c>
    </row>
    <row r="1281" spans="1:14" x14ac:dyDescent="0.25">
      <c r="A1281" t="str">
        <f>EC_projects_original!A1281</f>
        <v>Noord-Holland</v>
      </c>
      <c r="B1281" t="str">
        <f>EC_projects_original!B1281</f>
        <v>Noord-Holland Zuid</v>
      </c>
      <c r="C1281" t="str">
        <f>EC_projects_original!C1281</f>
        <v>Hilversum</v>
      </c>
      <c r="D1281" t="str" cm="1">
        <f t="array" ref="D1281">_xlfn.IFNA(INDEX(municipalities!B:B, MATCH(EC_projects!C1281,municipalities!C:C,0),0),"unknown")</f>
        <v>GM0402</v>
      </c>
      <c r="E1281" t="str">
        <f>EC_projects_original!D1281</f>
        <v>Kerkelanden</v>
      </c>
      <c r="F1281" t="str">
        <f>EC_projects_original!E1281</f>
        <v xml:space="preserve">HET/ ‘Zonneparkeerplaats Kerkelanden </v>
      </c>
      <c r="G1281" t="str">
        <f>EC_projects_original!G1281</f>
        <v>planned</v>
      </c>
      <c r="H1281">
        <f>EC_projects_original!H1281</f>
        <v>2024</v>
      </c>
      <c r="I1281" t="str">
        <f>EC_projects_original!I1281</f>
        <v>PV</v>
      </c>
      <c r="J1281" t="str">
        <f>EC_projects_original!J1281</f>
        <v>rooftop</v>
      </c>
      <c r="K1281" t="str">
        <f>EC_projects_original!K1281</f>
        <v>lokale coöperatie</v>
      </c>
      <c r="L1281" t="str">
        <f>EC_projects_original!L1281</f>
        <v>HET Hilversum</v>
      </c>
      <c r="M1281">
        <f>EC_projects_original!P1281</f>
        <v>495.00000000000006</v>
      </c>
      <c r="N1281">
        <f>EC_projects_original!R1281</f>
        <v>1</v>
      </c>
    </row>
    <row r="1282" spans="1:14" x14ac:dyDescent="0.25">
      <c r="A1282" t="str">
        <f>EC_projects_original!A1282</f>
        <v>Noord-Holland</v>
      </c>
      <c r="B1282" t="str">
        <f>EC_projects_original!B1282</f>
        <v>Noord-Holland Zuid</v>
      </c>
      <c r="C1282" t="str">
        <f>EC_projects_original!C1282</f>
        <v>Hilversum</v>
      </c>
      <c r="D1282" t="str" cm="1">
        <f t="array" ref="D1282">_xlfn.IFNA(INDEX(municipalities!B:B, MATCH(EC_projects!C1282,municipalities!C:C,0),0),"unknown")</f>
        <v>GM0402</v>
      </c>
      <c r="E1282">
        <f>EC_projects_original!D1282</f>
        <v>0</v>
      </c>
      <c r="F1282" t="str">
        <f>EC_projects_original!E1282</f>
        <v>HET/ ‘Zonneparkeerplaats Mussenstraat</v>
      </c>
      <c r="G1282" t="str">
        <f>EC_projects_original!G1282</f>
        <v>planned</v>
      </c>
      <c r="H1282">
        <f>EC_projects_original!H1282</f>
        <v>2024</v>
      </c>
      <c r="I1282" t="str">
        <f>EC_projects_original!I1282</f>
        <v>PV</v>
      </c>
      <c r="J1282" t="str">
        <f>EC_projects_original!J1282</f>
        <v>rooftop</v>
      </c>
      <c r="K1282" t="str">
        <f>EC_projects_original!K1282</f>
        <v>lokale coöperatie</v>
      </c>
      <c r="L1282" t="str">
        <f>EC_projects_original!L1282</f>
        <v>HET Hilversum</v>
      </c>
      <c r="M1282">
        <f>EC_projects_original!P1282</f>
        <v>0</v>
      </c>
      <c r="N1282">
        <f>EC_projects_original!R1282</f>
        <v>0</v>
      </c>
    </row>
    <row r="1283" spans="1:14" x14ac:dyDescent="0.25">
      <c r="A1283" t="str">
        <f>EC_projects_original!A1283</f>
        <v>Noord-Holland</v>
      </c>
      <c r="B1283" t="str">
        <f>EC_projects_original!B1283</f>
        <v>Noord-Holland Zuid</v>
      </c>
      <c r="C1283" t="str">
        <f>EC_projects_original!C1283</f>
        <v>Hilversum</v>
      </c>
      <c r="D1283" t="str" cm="1">
        <f t="array" ref="D1283">_xlfn.IFNA(INDEX(municipalities!B:B, MATCH(EC_projects!C1283,municipalities!C:C,0),0),"unknown")</f>
        <v>GM0402</v>
      </c>
      <c r="E1283">
        <f>EC_projects_original!D1283</f>
        <v>0</v>
      </c>
      <c r="F1283" t="str">
        <f>EC_projects_original!E1283</f>
        <v>Hilverzon/ Vliegveld Hilversum</v>
      </c>
      <c r="G1283" t="str">
        <f>EC_projects_original!G1283</f>
        <v>preparation</v>
      </c>
      <c r="H1283">
        <f>EC_projects_original!H1283</f>
        <v>2025</v>
      </c>
      <c r="I1283" t="str">
        <f>EC_projects_original!I1283</f>
        <v>PV</v>
      </c>
      <c r="J1283" t="str">
        <f>EC_projects_original!J1283</f>
        <v>rooftop</v>
      </c>
      <c r="K1283" t="str">
        <f>EC_projects_original!K1283</f>
        <v>lokale coöperatie</v>
      </c>
      <c r="L1283" t="str">
        <f>EC_projects_original!L1283</f>
        <v>Hilverzon</v>
      </c>
      <c r="M1283">
        <f>EC_projects_original!P1283</f>
        <v>500</v>
      </c>
      <c r="N1283">
        <f>EC_projects_original!R1283</f>
        <v>1</v>
      </c>
    </row>
    <row r="1284" spans="1:14" x14ac:dyDescent="0.25">
      <c r="A1284" t="str">
        <f>EC_projects_original!A1284</f>
        <v>Noord-Holland</v>
      </c>
      <c r="B1284" t="str">
        <f>EC_projects_original!B1284</f>
        <v>Noord-Holland Noord</v>
      </c>
      <c r="C1284" t="str">
        <f>EC_projects_original!C1284</f>
        <v>Velsen</v>
      </c>
      <c r="D1284" t="str" cm="1">
        <f t="array" ref="D1284">_xlfn.IFNA(INDEX(municipalities!B:B, MATCH(EC_projects!C1284,municipalities!C:C,0),0),"unknown")</f>
        <v>GM0453</v>
      </c>
      <c r="E1284">
        <f>EC_projects_original!D1284</f>
        <v>0</v>
      </c>
      <c r="F1284" t="str">
        <f>EC_projects_original!E1284</f>
        <v>EnergiekVelsen&amp;KennemerEnergie/ VVE Hoogtij</v>
      </c>
      <c r="G1284" t="str">
        <f>EC_projects_original!G1284</f>
        <v>planned</v>
      </c>
      <c r="H1284">
        <f>EC_projects_original!H1284</f>
        <v>2024</v>
      </c>
      <c r="I1284" t="str">
        <f>EC_projects_original!I1284</f>
        <v>PV</v>
      </c>
      <c r="J1284" t="str">
        <f>EC_projects_original!J1284</f>
        <v>rooftop</v>
      </c>
      <c r="K1284" t="str">
        <f>EC_projects_original!K1284</f>
        <v>lokale coöperatie</v>
      </c>
      <c r="L1284" t="str">
        <f>EC_projects_original!L1284</f>
        <v>Energiek Velsen</v>
      </c>
      <c r="M1284">
        <f>EC_projects_original!P1284</f>
        <v>63</v>
      </c>
      <c r="N1284">
        <f>EC_projects_original!R1284</f>
        <v>1</v>
      </c>
    </row>
    <row r="1285" spans="1:14" x14ac:dyDescent="0.25">
      <c r="A1285" t="str">
        <f>EC_projects_original!A1285</f>
        <v>Noord-Holland</v>
      </c>
      <c r="B1285" t="str">
        <f>EC_projects_original!B1285</f>
        <v>Noord-Holland Noord</v>
      </c>
      <c r="C1285" t="str">
        <f>EC_projects_original!C1285</f>
        <v>Velsen</v>
      </c>
      <c r="D1285" t="str" cm="1">
        <f t="array" ref="D1285">_xlfn.IFNA(INDEX(municipalities!B:B, MATCH(EC_projects!C1285,municipalities!C:C,0),0),"unknown")</f>
        <v>GM0453</v>
      </c>
      <c r="E1285">
        <f>EC_projects_original!D1285</f>
        <v>0</v>
      </c>
      <c r="F1285" t="str">
        <f>EC_projects_original!E1285</f>
        <v>EnergiekVelsen&amp;KennemerEnergie/ VVE Laagtij</v>
      </c>
      <c r="G1285" t="str">
        <f>EC_projects_original!G1285</f>
        <v>planned</v>
      </c>
      <c r="H1285">
        <f>EC_projects_original!H1285</f>
        <v>2024</v>
      </c>
      <c r="I1285" t="str">
        <f>EC_projects_original!I1285</f>
        <v>PV</v>
      </c>
      <c r="J1285" t="str">
        <f>EC_projects_original!J1285</f>
        <v>rooftop</v>
      </c>
      <c r="K1285" t="str">
        <f>EC_projects_original!K1285</f>
        <v>lokale coöperatie</v>
      </c>
      <c r="L1285" t="str">
        <f>EC_projects_original!L1285</f>
        <v>Energiek Velsen</v>
      </c>
      <c r="M1285">
        <f>EC_projects_original!P1285</f>
        <v>63</v>
      </c>
      <c r="N1285">
        <f>EC_projects_original!R1285</f>
        <v>1</v>
      </c>
    </row>
    <row r="1286" spans="1:14" x14ac:dyDescent="0.25">
      <c r="A1286" t="str">
        <f>EC_projects_original!A1286</f>
        <v>Noord-Holland</v>
      </c>
      <c r="B1286" t="str">
        <f>EC_projects_original!B1286</f>
        <v>Noord-Holland Zuid</v>
      </c>
      <c r="C1286" t="str">
        <f>EC_projects_original!C1286</f>
        <v>Ouder-Amstel</v>
      </c>
      <c r="D1286" t="str" cm="1">
        <f t="array" ref="D1286">_xlfn.IFNA(INDEX(municipalities!B:B, MATCH(EC_projects!C1286,municipalities!C:C,0),0),"unknown")</f>
        <v>GM0437</v>
      </c>
      <c r="E1286">
        <f>EC_projects_original!D1286</f>
        <v>0</v>
      </c>
      <c r="F1286" t="str">
        <f>EC_projects_original!E1286</f>
        <v>Ouder-Amstel Energie/ zonnedak Polderzicht</v>
      </c>
      <c r="G1286" t="str">
        <f>EC_projects_original!G1286</f>
        <v>planned</v>
      </c>
      <c r="H1286">
        <f>EC_projects_original!H1286</f>
        <v>2024</v>
      </c>
      <c r="I1286" t="str">
        <f>EC_projects_original!I1286</f>
        <v>PV</v>
      </c>
      <c r="J1286" t="str">
        <f>EC_projects_original!J1286</f>
        <v>rooftop</v>
      </c>
      <c r="K1286" t="str">
        <f>EC_projects_original!K1286</f>
        <v>lokale coöperatie</v>
      </c>
      <c r="L1286" t="str">
        <f>EC_projects_original!L1286</f>
        <v>Ouder-Amstel Energie</v>
      </c>
      <c r="M1286">
        <f>EC_projects_original!P1286</f>
        <v>355</v>
      </c>
      <c r="N1286">
        <f>EC_projects_original!R1286</f>
        <v>1</v>
      </c>
    </row>
    <row r="1287" spans="1:14" x14ac:dyDescent="0.25">
      <c r="A1287" t="str">
        <f>EC_projects_original!A1287</f>
        <v>Noord-Holland</v>
      </c>
      <c r="B1287" t="str">
        <f>EC_projects_original!B1287</f>
        <v>Noord-Holland Noord</v>
      </c>
      <c r="C1287" t="str">
        <f>EC_projects_original!C1287</f>
        <v>Schagen</v>
      </c>
      <c r="D1287" t="str" cm="1">
        <f t="array" ref="D1287">_xlfn.IFNA(INDEX(municipalities!B:B, MATCH(EC_projects!C1287,municipalities!C:C,0),0),"unknown")</f>
        <v>GM0441</v>
      </c>
      <c r="E1287" t="str">
        <f>EC_projects_original!D1287</f>
        <v>Waarland</v>
      </c>
      <c r="F1287" t="str">
        <f>EC_projects_original!E1287</f>
        <v>NHEC/ Zon op Waarland 2 Dorpshuis</v>
      </c>
      <c r="G1287" t="str">
        <f>EC_projects_original!G1287</f>
        <v>planned</v>
      </c>
      <c r="H1287">
        <f>EC_projects_original!H1287</f>
        <v>2024</v>
      </c>
      <c r="I1287" t="str">
        <f>EC_projects_original!I1287</f>
        <v>PV</v>
      </c>
      <c r="J1287" t="str">
        <f>EC_projects_original!J1287</f>
        <v>rooftop</v>
      </c>
      <c r="K1287" t="str">
        <f>EC_projects_original!K1287</f>
        <v>lokale coöperatie</v>
      </c>
      <c r="L1287" t="str">
        <f>EC_projects_original!L1287</f>
        <v>NHEC</v>
      </c>
      <c r="M1287">
        <f>EC_projects_original!P1287</f>
        <v>90</v>
      </c>
      <c r="N1287">
        <f>EC_projects_original!R1287</f>
        <v>1</v>
      </c>
    </row>
    <row r="1288" spans="1:14" x14ac:dyDescent="0.25">
      <c r="A1288" t="str">
        <f>EC_projects_original!A1288</f>
        <v>Noord-Holland</v>
      </c>
      <c r="B1288" t="str">
        <f>EC_projects_original!B1288</f>
        <v>Noord-Holland Noord</v>
      </c>
      <c r="C1288" t="str">
        <f>EC_projects_original!C1288</f>
        <v>Texel</v>
      </c>
      <c r="D1288" t="str" cm="1">
        <f t="array" ref="D1288">_xlfn.IFNA(INDEX(municipalities!B:B, MATCH(EC_projects!C1288,municipalities!C:C,0),0),"unknown")</f>
        <v>GM0448</v>
      </c>
      <c r="E1288" t="str">
        <f>EC_projects_original!D1288</f>
        <v>Postcoderoos</v>
      </c>
      <c r="F1288" t="str">
        <f>EC_projects_original!E1288</f>
        <v>PostcoderoosTexel/ zonnedakHet Eierlandse Huis</v>
      </c>
      <c r="G1288" t="str">
        <f>EC_projects_original!G1288</f>
        <v>planned</v>
      </c>
      <c r="H1288">
        <f>EC_projects_original!H1288</f>
        <v>2024</v>
      </c>
      <c r="I1288" t="str">
        <f>EC_projects_original!I1288</f>
        <v>PV</v>
      </c>
      <c r="J1288" t="str">
        <f>EC_projects_original!J1288</f>
        <v>rooftop</v>
      </c>
      <c r="K1288" t="str">
        <f>EC_projects_original!K1288</f>
        <v>lokale coöperatie</v>
      </c>
      <c r="L1288" t="str">
        <f>EC_projects_original!L1288</f>
        <v>Texel Energie</v>
      </c>
      <c r="M1288">
        <f>EC_projects_original!P1288</f>
        <v>99</v>
      </c>
      <c r="N1288">
        <f>EC_projects_original!R1288</f>
        <v>1</v>
      </c>
    </row>
    <row r="1289" spans="1:14" x14ac:dyDescent="0.25">
      <c r="A1289" t="str">
        <f>EC_projects_original!A1289</f>
        <v>Overijssel</v>
      </c>
      <c r="B1289" t="str">
        <f>EC_projects_original!B1289</f>
        <v>West-Overijssel</v>
      </c>
      <c r="C1289" t="str">
        <f>EC_projects_original!C1289</f>
        <v>Deventer</v>
      </c>
      <c r="D1289" t="str" cm="1">
        <f t="array" ref="D1289">_xlfn.IFNA(INDEX(municipalities!B:B, MATCH(EC_projects!C1289,municipalities!C:C,0),0),"unknown")</f>
        <v>GM0150</v>
      </c>
      <c r="E1289" t="str">
        <f>EC_projects_original!D1289</f>
        <v>Diepenveen</v>
      </c>
      <c r="F1289" t="str">
        <f>EC_projects_original!E1289</f>
        <v>DeventerEnergie/ Postoderoos 2.0 Kulturhuis</v>
      </c>
      <c r="G1289" t="str">
        <f>EC_projects_original!G1289</f>
        <v>planned</v>
      </c>
      <c r="H1289">
        <f>EC_projects_original!H1289</f>
        <v>2024</v>
      </c>
      <c r="I1289" t="str">
        <f>EC_projects_original!I1289</f>
        <v>PV</v>
      </c>
      <c r="J1289" t="str">
        <f>EC_projects_original!J1289</f>
        <v>rooftop</v>
      </c>
      <c r="K1289" t="str">
        <f>EC_projects_original!K1289</f>
        <v>lokale coöperatie</v>
      </c>
      <c r="L1289" t="str">
        <f>EC_projects_original!L1289</f>
        <v>DeventerEnergie</v>
      </c>
      <c r="M1289">
        <f>EC_projects_original!P1289</f>
        <v>91</v>
      </c>
      <c r="N1289">
        <f>EC_projects_original!R1289</f>
        <v>1</v>
      </c>
    </row>
    <row r="1290" spans="1:14" x14ac:dyDescent="0.25">
      <c r="A1290" t="str">
        <f>EC_projects_original!A1290</f>
        <v>Overijssel</v>
      </c>
      <c r="B1290" t="str">
        <f>EC_projects_original!B1290</f>
        <v>West-Overijssel</v>
      </c>
      <c r="C1290" t="str">
        <f>EC_projects_original!C1290</f>
        <v>Deventer</v>
      </c>
      <c r="D1290" t="str" cm="1">
        <f t="array" ref="D1290">_xlfn.IFNA(INDEX(municipalities!B:B, MATCH(EC_projects!C1290,municipalities!C:C,0),0),"unknown")</f>
        <v>GM0150</v>
      </c>
      <c r="E1290">
        <f>EC_projects_original!D1290</f>
        <v>0</v>
      </c>
      <c r="F1290" t="str">
        <f>EC_projects_original!E1290</f>
        <v>DeventerEnergie/ Zonnedaken Dec Coöperatie/ Ludgerus</v>
      </c>
      <c r="G1290" t="str">
        <f>EC_projects_original!G1290</f>
        <v>planned</v>
      </c>
      <c r="H1290">
        <f>EC_projects_original!H1290</f>
        <v>2024</v>
      </c>
      <c r="I1290" t="str">
        <f>EC_projects_original!I1290</f>
        <v>PV</v>
      </c>
      <c r="J1290" t="str">
        <f>EC_projects_original!J1290</f>
        <v>rooftop</v>
      </c>
      <c r="K1290" t="str">
        <f>EC_projects_original!K1290</f>
        <v>lokale coöperatie</v>
      </c>
      <c r="L1290" t="str">
        <f>EC_projects_original!L1290</f>
        <v>DeventerEnergie</v>
      </c>
      <c r="M1290">
        <f>EC_projects_original!P1290</f>
        <v>100</v>
      </c>
      <c r="N1290">
        <f>EC_projects_original!R1290</f>
        <v>1</v>
      </c>
    </row>
    <row r="1291" spans="1:14" x14ac:dyDescent="0.25">
      <c r="A1291" t="str">
        <f>EC_projects_original!A1291</f>
        <v>Overijssel</v>
      </c>
      <c r="B1291" t="str">
        <f>EC_projects_original!B1291</f>
        <v>West-Overijssel</v>
      </c>
      <c r="C1291" t="str">
        <f>EC_projects_original!C1291</f>
        <v>Deventer</v>
      </c>
      <c r="D1291" t="str" cm="1">
        <f t="array" ref="D1291">_xlfn.IFNA(INDEX(municipalities!B:B, MATCH(EC_projects!C1291,municipalities!C:C,0),0),"unknown")</f>
        <v>GM0150</v>
      </c>
      <c r="E1291" t="str">
        <f>EC_projects_original!D1291</f>
        <v>Bathmen</v>
      </c>
      <c r="F1291" t="str">
        <f>EC_projects_original!E1291</f>
        <v xml:space="preserve">Energie Coöperatie Conz Noaberstroom U.A./ locatie Bremmer </v>
      </c>
      <c r="G1291" t="str">
        <f>EC_projects_original!G1291</f>
        <v>planned</v>
      </c>
      <c r="H1291">
        <f>EC_projects_original!H1291</f>
        <v>2024</v>
      </c>
      <c r="I1291" t="str">
        <f>EC_projects_original!I1291</f>
        <v>PV</v>
      </c>
      <c r="J1291" t="str">
        <f>EC_projects_original!J1291</f>
        <v>rooftop</v>
      </c>
      <c r="K1291" t="str">
        <f>EC_projects_original!K1291</f>
        <v>lokale coöperatie</v>
      </c>
      <c r="L1291" t="str">
        <f>EC_projects_original!L1291</f>
        <v>NoaberEnergie</v>
      </c>
      <c r="M1291">
        <f>EC_projects_original!P1291</f>
        <v>81</v>
      </c>
      <c r="N1291">
        <f>EC_projects_original!R1291</f>
        <v>1</v>
      </c>
    </row>
    <row r="1292" spans="1:14" x14ac:dyDescent="0.25">
      <c r="A1292" t="str">
        <f>EC_projects_original!A1292</f>
        <v>Overijssel</v>
      </c>
      <c r="B1292" t="str">
        <f>EC_projects_original!B1292</f>
        <v>Twente</v>
      </c>
      <c r="C1292" t="str">
        <f>EC_projects_original!C1292</f>
        <v>Dinkelland</v>
      </c>
      <c r="D1292" t="str" cm="1">
        <f t="array" ref="D1292">_xlfn.IFNA(INDEX(municipalities!B:B, MATCH(EC_projects!C1292,municipalities!C:C,0),0),"unknown")</f>
        <v>GM1774</v>
      </c>
      <c r="E1292" t="str">
        <f>EC_projects_original!D1292</f>
        <v>Saasveld</v>
      </c>
      <c r="F1292" t="str">
        <f>EC_projects_original!E1292</f>
        <v>SunneEnergie/ zonnedak Slangenbeek Noord</v>
      </c>
      <c r="G1292" t="str">
        <f>EC_projects_original!G1292</f>
        <v>planned</v>
      </c>
      <c r="H1292">
        <f>EC_projects_original!H1292</f>
        <v>2024</v>
      </c>
      <c r="I1292" t="str">
        <f>EC_projects_original!I1292</f>
        <v>PV</v>
      </c>
      <c r="J1292" t="str">
        <f>EC_projects_original!J1292</f>
        <v>rooftop</v>
      </c>
      <c r="K1292" t="str">
        <f>EC_projects_original!K1292</f>
        <v>lokale coöperatie</v>
      </c>
      <c r="L1292" t="str">
        <f>EC_projects_original!L1292</f>
        <v>Coöperatieve Sunne Energie</v>
      </c>
      <c r="M1292">
        <f>EC_projects_original!P1292</f>
        <v>100</v>
      </c>
      <c r="N1292">
        <f>EC_projects_original!R1292</f>
        <v>1</v>
      </c>
    </row>
    <row r="1293" spans="1:14" x14ac:dyDescent="0.25">
      <c r="A1293" t="str">
        <f>EC_projects_original!A1293</f>
        <v>Overijssel</v>
      </c>
      <c r="B1293" t="str">
        <f>EC_projects_original!B1293</f>
        <v>Twente</v>
      </c>
      <c r="C1293" t="str">
        <f>EC_projects_original!C1293</f>
        <v>Dinkelland</v>
      </c>
      <c r="D1293" t="str" cm="1">
        <f t="array" ref="D1293">_xlfn.IFNA(INDEX(municipalities!B:B, MATCH(EC_projects!C1293,municipalities!C:C,0),0),"unknown")</f>
        <v>GM1774</v>
      </c>
      <c r="E1293" t="str">
        <f>EC_projects_original!D1293</f>
        <v>Saasveld</v>
      </c>
      <c r="F1293" t="str">
        <f>EC_projects_original!E1293</f>
        <v>SunneEnergie/ zonnedak Slangenbeek West</v>
      </c>
      <c r="G1293" t="str">
        <f>EC_projects_original!G1293</f>
        <v>planned</v>
      </c>
      <c r="H1293">
        <f>EC_projects_original!H1293</f>
        <v>2024</v>
      </c>
      <c r="I1293" t="str">
        <f>EC_projects_original!I1293</f>
        <v>PV</v>
      </c>
      <c r="J1293" t="str">
        <f>EC_projects_original!J1293</f>
        <v>rooftop</v>
      </c>
      <c r="K1293" t="str">
        <f>EC_projects_original!K1293</f>
        <v>lokale coöperatie</v>
      </c>
      <c r="L1293" t="str">
        <f>EC_projects_original!L1293</f>
        <v>Coöperatieve Sunne Energie</v>
      </c>
      <c r="M1293">
        <f>EC_projects_original!P1293</f>
        <v>345</v>
      </c>
      <c r="N1293">
        <f>EC_projects_original!R1293</f>
        <v>1</v>
      </c>
    </row>
    <row r="1294" spans="1:14" x14ac:dyDescent="0.25">
      <c r="A1294" t="str">
        <f>EC_projects_original!A1294</f>
        <v>Overijssel</v>
      </c>
      <c r="B1294" t="str">
        <f>EC_projects_original!B1294</f>
        <v>Twente</v>
      </c>
      <c r="C1294" t="str">
        <f>EC_projects_original!C1294</f>
        <v>Dinkelland</v>
      </c>
      <c r="D1294" t="str" cm="1">
        <f t="array" ref="D1294">_xlfn.IFNA(INDEX(municipalities!B:B, MATCH(EC_projects!C1294,municipalities!C:C,0),0),"unknown")</f>
        <v>GM1774</v>
      </c>
      <c r="E1294" t="str">
        <f>EC_projects_original!D1294</f>
        <v>Saasveld</v>
      </c>
      <c r="F1294" t="str">
        <f>EC_projects_original!E1294</f>
        <v>SunneEnergie/ zonnedak Slangenbeek Zuid</v>
      </c>
      <c r="G1294" t="str">
        <f>EC_projects_original!G1294</f>
        <v>planned</v>
      </c>
      <c r="H1294">
        <f>EC_projects_original!H1294</f>
        <v>2024</v>
      </c>
      <c r="I1294" t="str">
        <f>EC_projects_original!I1294</f>
        <v>PV</v>
      </c>
      <c r="J1294" t="str">
        <f>EC_projects_original!J1294</f>
        <v>rooftop</v>
      </c>
      <c r="K1294" t="str">
        <f>EC_projects_original!K1294</f>
        <v>lokale coöperatie</v>
      </c>
      <c r="L1294" t="str">
        <f>EC_projects_original!L1294</f>
        <v>Coöperatieve Sunne Energie</v>
      </c>
      <c r="M1294">
        <f>EC_projects_original!P1294</f>
        <v>94</v>
      </c>
      <c r="N1294">
        <f>EC_projects_original!R1294</f>
        <v>1</v>
      </c>
    </row>
    <row r="1295" spans="1:14" x14ac:dyDescent="0.25">
      <c r="A1295" t="str">
        <f>EC_projects_original!A1295</f>
        <v>Overijssel</v>
      </c>
      <c r="B1295" t="str">
        <f>EC_projects_original!B1295</f>
        <v>Twente</v>
      </c>
      <c r="C1295" t="str">
        <f>EC_projects_original!C1295</f>
        <v>Enschede</v>
      </c>
      <c r="D1295" t="str" cm="1">
        <f t="array" ref="D1295">_xlfn.IFNA(INDEX(municipalities!B:B, MATCH(EC_projects!C1295,municipalities!C:C,0),0),"unknown")</f>
        <v>GM0153</v>
      </c>
      <c r="E1295">
        <f>EC_projects_original!D1295</f>
        <v>0</v>
      </c>
      <c r="F1295" t="str">
        <f>EC_projects_original!E1295</f>
        <v>EnschedeEnergie/ zonnedak Dalenoord</v>
      </c>
      <c r="G1295" t="str">
        <f>EC_projects_original!G1295</f>
        <v>planned</v>
      </c>
      <c r="H1295">
        <f>EC_projects_original!H1295</f>
        <v>2024</v>
      </c>
      <c r="I1295" t="str">
        <f>EC_projects_original!I1295</f>
        <v>PV</v>
      </c>
      <c r="J1295" t="str">
        <f>EC_projects_original!J1295</f>
        <v>rooftop</v>
      </c>
      <c r="K1295" t="str">
        <f>EC_projects_original!K1295</f>
        <v>lokale coöperatie</v>
      </c>
      <c r="L1295" t="str">
        <f>EC_projects_original!L1295</f>
        <v>Enschede Energie</v>
      </c>
      <c r="M1295">
        <f>EC_projects_original!P1295</f>
        <v>258</v>
      </c>
      <c r="N1295">
        <f>EC_projects_original!R1295</f>
        <v>1</v>
      </c>
    </row>
    <row r="1296" spans="1:14" x14ac:dyDescent="0.25">
      <c r="A1296" t="str">
        <f>EC_projects_original!A1296</f>
        <v>Overijssel</v>
      </c>
      <c r="B1296" t="str">
        <f>EC_projects_original!B1296</f>
        <v>Twente</v>
      </c>
      <c r="C1296" t="str">
        <f>EC_projects_original!C1296</f>
        <v>Enschede</v>
      </c>
      <c r="D1296" t="str" cm="1">
        <f t="array" ref="D1296">_xlfn.IFNA(INDEX(municipalities!B:B, MATCH(EC_projects!C1296,municipalities!C:C,0),0),"unknown")</f>
        <v>GM0153</v>
      </c>
      <c r="E1296">
        <f>EC_projects_original!D1296</f>
        <v>0</v>
      </c>
      <c r="F1296" t="str">
        <f>EC_projects_original!E1296</f>
        <v>EnschedeEnergie/ zonnedak Holzik Stables 2</v>
      </c>
      <c r="G1296" t="str">
        <f>EC_projects_original!G1296</f>
        <v>planned</v>
      </c>
      <c r="H1296">
        <f>EC_projects_original!H1296</f>
        <v>2024</v>
      </c>
      <c r="I1296" t="str">
        <f>EC_projects_original!I1296</f>
        <v>PV</v>
      </c>
      <c r="J1296" t="str">
        <f>EC_projects_original!J1296</f>
        <v>rooftop</v>
      </c>
      <c r="K1296" t="str">
        <f>EC_projects_original!K1296</f>
        <v>lokale coöperatie</v>
      </c>
      <c r="L1296" t="str">
        <f>EC_projects_original!L1296</f>
        <v>Enschede Energie</v>
      </c>
      <c r="M1296">
        <f>EC_projects_original!P1296</f>
        <v>100</v>
      </c>
      <c r="N1296">
        <f>EC_projects_original!R1296</f>
        <v>1</v>
      </c>
    </row>
    <row r="1297" spans="1:14" x14ac:dyDescent="0.25">
      <c r="A1297" t="str">
        <f>EC_projects_original!A1297</f>
        <v>Overijssel</v>
      </c>
      <c r="B1297" t="str">
        <f>EC_projects_original!B1297</f>
        <v>Twente</v>
      </c>
      <c r="C1297" t="str">
        <f>EC_projects_original!C1297</f>
        <v>Enschede</v>
      </c>
      <c r="D1297" t="str" cm="1">
        <f t="array" ref="D1297">_xlfn.IFNA(INDEX(municipalities!B:B, MATCH(EC_projects!C1297,municipalities!C:C,0),0),"unknown")</f>
        <v>GM0153</v>
      </c>
      <c r="E1297">
        <f>EC_projects_original!D1297</f>
        <v>0</v>
      </c>
      <c r="F1297" t="str">
        <f>EC_projects_original!E1297</f>
        <v>EnschedeEnergie/ zonnedak Kromhof</v>
      </c>
      <c r="G1297" t="str">
        <f>EC_projects_original!G1297</f>
        <v>planned</v>
      </c>
      <c r="H1297">
        <f>EC_projects_original!H1297</f>
        <v>2024</v>
      </c>
      <c r="I1297" t="str">
        <f>EC_projects_original!I1297</f>
        <v>PV</v>
      </c>
      <c r="J1297" t="str">
        <f>EC_projects_original!J1297</f>
        <v>rooftop</v>
      </c>
      <c r="K1297" t="str">
        <f>EC_projects_original!K1297</f>
        <v>lokale coöperatie</v>
      </c>
      <c r="L1297" t="str">
        <f>EC_projects_original!L1297</f>
        <v>Enschede Energie</v>
      </c>
      <c r="M1297">
        <f>EC_projects_original!P1297</f>
        <v>300.3</v>
      </c>
      <c r="N1297">
        <f>EC_projects_original!R1297</f>
        <v>1</v>
      </c>
    </row>
    <row r="1298" spans="1:14" x14ac:dyDescent="0.25">
      <c r="A1298" t="str">
        <f>EC_projects_original!A1298</f>
        <v>Overijssel</v>
      </c>
      <c r="B1298" t="str">
        <f>EC_projects_original!B1298</f>
        <v>Twente</v>
      </c>
      <c r="C1298" t="str">
        <f>EC_projects_original!C1298</f>
        <v>Enschede</v>
      </c>
      <c r="D1298" t="str" cm="1">
        <f t="array" ref="D1298">_xlfn.IFNA(INDEX(municipalities!B:B, MATCH(EC_projects!C1298,municipalities!C:C,0),0),"unknown")</f>
        <v>GM0153</v>
      </c>
      <c r="E1298">
        <f>EC_projects_original!D1298</f>
        <v>0</v>
      </c>
      <c r="F1298" t="str">
        <f>EC_projects_original!E1298</f>
        <v>EnschedeEnergie/ zonnedak manege Horstlinde</v>
      </c>
      <c r="G1298" t="str">
        <f>EC_projects_original!G1298</f>
        <v>planned</v>
      </c>
      <c r="H1298">
        <f>EC_projects_original!H1298</f>
        <v>2024</v>
      </c>
      <c r="I1298" t="str">
        <f>EC_projects_original!I1298</f>
        <v>PV</v>
      </c>
      <c r="J1298" t="str">
        <f>EC_projects_original!J1298</f>
        <v>rooftop</v>
      </c>
      <c r="K1298" t="str">
        <f>EC_projects_original!K1298</f>
        <v>lokale coöperatie</v>
      </c>
      <c r="L1298" t="str">
        <f>EC_projects_original!L1298</f>
        <v>Enschede Energie</v>
      </c>
      <c r="M1298">
        <f>EC_projects_original!P1298</f>
        <v>260</v>
      </c>
      <c r="N1298">
        <f>EC_projects_original!R1298</f>
        <v>1</v>
      </c>
    </row>
    <row r="1299" spans="1:14" x14ac:dyDescent="0.25">
      <c r="A1299" t="str">
        <f>EC_projects_original!A1299</f>
        <v>Overijssel</v>
      </c>
      <c r="B1299" t="str">
        <f>EC_projects_original!B1299</f>
        <v>Twente</v>
      </c>
      <c r="C1299" t="str">
        <f>EC_projects_original!C1299</f>
        <v>Enschede</v>
      </c>
      <c r="D1299" t="str" cm="1">
        <f t="array" ref="D1299">_xlfn.IFNA(INDEX(municipalities!B:B, MATCH(EC_projects!C1299,municipalities!C:C,0),0),"unknown")</f>
        <v>GM0153</v>
      </c>
      <c r="E1299">
        <f>EC_projects_original!D1299</f>
        <v>0</v>
      </c>
      <c r="F1299" t="str">
        <f>EC_projects_original!E1299</f>
        <v>EnschedeEnergie/ zonnedak TonZon</v>
      </c>
      <c r="G1299" t="str">
        <f>EC_projects_original!G1299</f>
        <v>planned</v>
      </c>
      <c r="H1299">
        <f>EC_projects_original!H1299</f>
        <v>2024</v>
      </c>
      <c r="I1299" t="str">
        <f>EC_projects_original!I1299</f>
        <v>PV</v>
      </c>
      <c r="J1299" t="str">
        <f>EC_projects_original!J1299</f>
        <v>rooftop</v>
      </c>
      <c r="K1299" t="str">
        <f>EC_projects_original!K1299</f>
        <v>lokale coöperatie</v>
      </c>
      <c r="L1299" t="str">
        <f>EC_projects_original!L1299</f>
        <v>Enschede Energie</v>
      </c>
      <c r="M1299">
        <f>EC_projects_original!P1299</f>
        <v>85.5</v>
      </c>
      <c r="N1299">
        <f>EC_projects_original!R1299</f>
        <v>1</v>
      </c>
    </row>
    <row r="1300" spans="1:14" x14ac:dyDescent="0.25">
      <c r="A1300" t="str">
        <f>EC_projects_original!A1300</f>
        <v>Overijssel</v>
      </c>
      <c r="B1300" t="str">
        <f>EC_projects_original!B1300</f>
        <v>Twente</v>
      </c>
      <c r="C1300" t="str">
        <f>EC_projects_original!C1300</f>
        <v>Enschede</v>
      </c>
      <c r="D1300" t="str" cm="1">
        <f t="array" ref="D1300">_xlfn.IFNA(INDEX(municipalities!B:B, MATCH(EC_projects!C1300,municipalities!C:C,0),0),"unknown")</f>
        <v>GM0153</v>
      </c>
      <c r="E1300">
        <f>EC_projects_original!D1300</f>
        <v>0</v>
      </c>
      <c r="F1300" t="str">
        <f>EC_projects_original!E1300</f>
        <v>EnschedeEnergie/ zonnedak VVE Vaneker Esch</v>
      </c>
      <c r="G1300" t="str">
        <f>EC_projects_original!G1300</f>
        <v>planned</v>
      </c>
      <c r="H1300">
        <f>EC_projects_original!H1300</f>
        <v>2024</v>
      </c>
      <c r="I1300" t="str">
        <f>EC_projects_original!I1300</f>
        <v>PV</v>
      </c>
      <c r="J1300" t="str">
        <f>EC_projects_original!J1300</f>
        <v>rooftop</v>
      </c>
      <c r="K1300" t="str">
        <f>EC_projects_original!K1300</f>
        <v>lokale coöperatie</v>
      </c>
      <c r="L1300" t="str">
        <f>EC_projects_original!L1300</f>
        <v>Enschede Energie</v>
      </c>
      <c r="M1300">
        <f>EC_projects_original!P1300</f>
        <v>66.400000000000006</v>
      </c>
      <c r="N1300">
        <f>EC_projects_original!R1300</f>
        <v>1</v>
      </c>
    </row>
    <row r="1301" spans="1:14" x14ac:dyDescent="0.25">
      <c r="A1301" t="str">
        <f>EC_projects_original!A1301</f>
        <v>Overijssel</v>
      </c>
      <c r="B1301" t="str">
        <f>EC_projects_original!B1301</f>
        <v>Twente</v>
      </c>
      <c r="C1301" t="str">
        <f>EC_projects_original!C1301</f>
        <v>Hellendoorn</v>
      </c>
      <c r="D1301" t="str" cm="1">
        <f t="array" ref="D1301">_xlfn.IFNA(INDEX(municipalities!B:B, MATCH(EC_projects!C1301,municipalities!C:C,0),0),"unknown")</f>
        <v>GM0163</v>
      </c>
      <c r="E1301">
        <f>EC_projects_original!D1301</f>
        <v>0</v>
      </c>
      <c r="F1301" t="str">
        <f>EC_projects_original!E1301</f>
        <v>DuurzaamDaarlerveen/ zonnedak Luchtdichtshop</v>
      </c>
      <c r="G1301" t="str">
        <f>EC_projects_original!G1301</f>
        <v>planned</v>
      </c>
      <c r="H1301">
        <f>EC_projects_original!H1301</f>
        <v>2024</v>
      </c>
      <c r="I1301" t="str">
        <f>EC_projects_original!I1301</f>
        <v>PV</v>
      </c>
      <c r="J1301" t="str">
        <f>EC_projects_original!J1301</f>
        <v>rooftop</v>
      </c>
      <c r="K1301" t="str">
        <f>EC_projects_original!K1301</f>
        <v>lokale coöperatie</v>
      </c>
      <c r="L1301" t="str">
        <f>EC_projects_original!L1301</f>
        <v>Duurzaam Daarlerveen</v>
      </c>
      <c r="M1301">
        <f>EC_projects_original!P1301</f>
        <v>74.8</v>
      </c>
      <c r="N1301">
        <f>EC_projects_original!R1301</f>
        <v>1</v>
      </c>
    </row>
    <row r="1302" spans="1:14" x14ac:dyDescent="0.25">
      <c r="A1302" t="str">
        <f>EC_projects_original!A1302</f>
        <v>Overijssel</v>
      </c>
      <c r="B1302" t="str">
        <f>EC_projects_original!B1302</f>
        <v>Twente</v>
      </c>
      <c r="C1302" t="str">
        <f>EC_projects_original!C1302</f>
        <v>Hengelo</v>
      </c>
      <c r="D1302" t="str" cm="1">
        <f t="array" ref="D1302">_xlfn.IFNA(INDEX(municipalities!B:B, MATCH(EC_projects!C1302,municipalities!C:C,0),0),"unknown")</f>
        <v>GM0164</v>
      </c>
      <c r="E1302">
        <f>EC_projects_original!D1302</f>
        <v>0</v>
      </c>
      <c r="F1302" t="str">
        <f>EC_projects_original!E1302</f>
        <v>HengeloEnergie/ VVE PC Hooftlaan</v>
      </c>
      <c r="G1302" t="str">
        <f>EC_projects_original!G1302</f>
        <v>planned</v>
      </c>
      <c r="H1302">
        <f>EC_projects_original!H1302</f>
        <v>2024</v>
      </c>
      <c r="I1302" t="str">
        <f>EC_projects_original!I1302</f>
        <v>PV</v>
      </c>
      <c r="J1302" t="str">
        <f>EC_projects_original!J1302</f>
        <v>rooftop</v>
      </c>
      <c r="K1302" t="str">
        <f>EC_projects_original!K1302</f>
        <v>lokale coöperatie</v>
      </c>
      <c r="L1302" t="str">
        <f>EC_projects_original!L1302</f>
        <v>Hengelo Energie</v>
      </c>
      <c r="M1302">
        <f>EC_projects_original!P1302</f>
        <v>96</v>
      </c>
      <c r="N1302">
        <f>EC_projects_original!R1302</f>
        <v>1</v>
      </c>
    </row>
    <row r="1303" spans="1:14" x14ac:dyDescent="0.25">
      <c r="A1303" t="str">
        <f>EC_projects_original!A1303</f>
        <v>Overijssel</v>
      </c>
      <c r="B1303" t="str">
        <f>EC_projects_original!B1303</f>
        <v>Twente</v>
      </c>
      <c r="C1303" t="str">
        <f>EC_projects_original!C1303</f>
        <v>Hof van Twente</v>
      </c>
      <c r="D1303" t="str" cm="1">
        <f t="array" ref="D1303">_xlfn.IFNA(INDEX(municipalities!B:B, MATCH(EC_projects!C1303,municipalities!C:C,0),0),"unknown")</f>
        <v>GM1735</v>
      </c>
      <c r="E1303" t="str">
        <f>EC_projects_original!D1303</f>
        <v>Markelo</v>
      </c>
      <c r="F1303" t="str">
        <f>EC_projects_original!E1303</f>
        <v>EC Midden-Twente/ ECHT/ zonnedak Zon op Rietman 1&amp;2</v>
      </c>
      <c r="G1303" t="str">
        <f>EC_projects_original!G1303</f>
        <v>planned</v>
      </c>
      <c r="H1303">
        <f>EC_projects_original!H1303</f>
        <v>2024</v>
      </c>
      <c r="I1303" t="str">
        <f>EC_projects_original!I1303</f>
        <v>PV</v>
      </c>
      <c r="J1303" t="str">
        <f>EC_projects_original!J1303</f>
        <v>rooftop</v>
      </c>
      <c r="K1303" t="str">
        <f>EC_projects_original!K1303</f>
        <v>lokale coöperatie</v>
      </c>
      <c r="L1303" t="str">
        <f>EC_projects_original!L1303</f>
        <v>EC Midden-Twente</v>
      </c>
      <c r="M1303">
        <f>EC_projects_original!P1303</f>
        <v>485</v>
      </c>
      <c r="N1303">
        <f>EC_projects_original!R1303</f>
        <v>1</v>
      </c>
    </row>
    <row r="1304" spans="1:14" x14ac:dyDescent="0.25">
      <c r="A1304" t="str">
        <f>EC_projects_original!A1304</f>
        <v>Overijssel</v>
      </c>
      <c r="B1304" t="str">
        <f>EC_projects_original!B1304</f>
        <v>Twente</v>
      </c>
      <c r="C1304" t="str">
        <f>EC_projects_original!C1304</f>
        <v>Hof van Twente</v>
      </c>
      <c r="D1304" t="str" cm="1">
        <f t="array" ref="D1304">_xlfn.IFNA(INDEX(municipalities!B:B, MATCH(EC_projects!C1304,municipalities!C:C,0),0),"unknown")</f>
        <v>GM1735</v>
      </c>
      <c r="E1304" t="str">
        <f>EC_projects_original!D1304</f>
        <v>Markelo</v>
      </c>
      <c r="F1304" t="str">
        <f>EC_projects_original!E1304</f>
        <v>EC Midden-Twente/ ECHT/ zonnedak Zon op Snorrewind</v>
      </c>
      <c r="G1304" t="str">
        <f>EC_projects_original!G1304</f>
        <v>planned</v>
      </c>
      <c r="H1304">
        <f>EC_projects_original!H1304</f>
        <v>2024</v>
      </c>
      <c r="I1304" t="str">
        <f>EC_projects_original!I1304</f>
        <v>PV</v>
      </c>
      <c r="J1304" t="str">
        <f>EC_projects_original!J1304</f>
        <v>rooftop</v>
      </c>
      <c r="K1304" t="str">
        <f>EC_projects_original!K1304</f>
        <v>lokale coöperatie</v>
      </c>
      <c r="L1304" t="str">
        <f>EC_projects_original!L1304</f>
        <v>EC Midden-Twente</v>
      </c>
      <c r="M1304">
        <f>EC_projects_original!P1304</f>
        <v>497</v>
      </c>
      <c r="N1304">
        <f>EC_projects_original!R1304</f>
        <v>1</v>
      </c>
    </row>
    <row r="1305" spans="1:14" x14ac:dyDescent="0.25">
      <c r="A1305" t="str">
        <f>EC_projects_original!A1305</f>
        <v>Overijssel</v>
      </c>
      <c r="B1305" t="str">
        <f>EC_projects_original!B1305</f>
        <v>Twente</v>
      </c>
      <c r="C1305" t="str">
        <f>EC_projects_original!C1305</f>
        <v>Hof van Twente</v>
      </c>
      <c r="D1305" t="str" cm="1">
        <f t="array" ref="D1305">_xlfn.IFNA(INDEX(municipalities!B:B, MATCH(EC_projects!C1305,municipalities!C:C,0),0),"unknown")</f>
        <v>GM1735</v>
      </c>
      <c r="E1305" t="str">
        <f>EC_projects_original!D1305</f>
        <v>Azelo</v>
      </c>
      <c r="F1305" t="str">
        <f>EC_projects_original!E1305</f>
        <v>HofopRozen/ zonnedak 10 Jansen Azelo</v>
      </c>
      <c r="G1305" t="str">
        <f>EC_projects_original!G1305</f>
        <v>planned</v>
      </c>
      <c r="H1305">
        <f>EC_projects_original!H1305</f>
        <v>2024</v>
      </c>
      <c r="I1305" t="str">
        <f>EC_projects_original!I1305</f>
        <v>PV</v>
      </c>
      <c r="J1305" t="str">
        <f>EC_projects_original!J1305</f>
        <v>rooftop</v>
      </c>
      <c r="K1305" t="str">
        <f>EC_projects_original!K1305</f>
        <v>lokale coöperatie</v>
      </c>
      <c r="L1305" t="str">
        <f>EC_projects_original!L1305</f>
        <v>Hof op Rozen</v>
      </c>
      <c r="M1305">
        <f>EC_projects_original!P1305</f>
        <v>100.015</v>
      </c>
      <c r="N1305">
        <f>EC_projects_original!R1305</f>
        <v>1</v>
      </c>
    </row>
    <row r="1306" spans="1:14" x14ac:dyDescent="0.25">
      <c r="A1306" t="str">
        <f>EC_projects_original!A1306</f>
        <v>Overijssel</v>
      </c>
      <c r="B1306" t="str">
        <f>EC_projects_original!B1306</f>
        <v>Twente</v>
      </c>
      <c r="C1306" t="str">
        <f>EC_projects_original!C1306</f>
        <v>Hof van Twente</v>
      </c>
      <c r="D1306" t="str" cm="1">
        <f t="array" ref="D1306">_xlfn.IFNA(INDEX(municipalities!B:B, MATCH(EC_projects!C1306,municipalities!C:C,0),0),"unknown")</f>
        <v>GM1735</v>
      </c>
      <c r="E1306">
        <f>EC_projects_original!D1306</f>
        <v>0</v>
      </c>
      <c r="F1306" t="str">
        <f>EC_projects_original!E1306</f>
        <v>HofopRozen/ zonnedak 11 Ten Heggeler</v>
      </c>
      <c r="G1306" t="str">
        <f>EC_projects_original!G1306</f>
        <v>planned</v>
      </c>
      <c r="H1306">
        <f>EC_projects_original!H1306</f>
        <v>2024</v>
      </c>
      <c r="I1306" t="str">
        <f>EC_projects_original!I1306</f>
        <v>PV</v>
      </c>
      <c r="J1306" t="str">
        <f>EC_projects_original!J1306</f>
        <v>rooftop</v>
      </c>
      <c r="K1306" t="str">
        <f>EC_projects_original!K1306</f>
        <v>lokale coöperatie</v>
      </c>
      <c r="L1306" t="str">
        <f>EC_projects_original!L1306</f>
        <v>Hof op Rozen</v>
      </c>
      <c r="M1306">
        <f>EC_projects_original!P1306</f>
        <v>100.32</v>
      </c>
      <c r="N1306">
        <f>EC_projects_original!R1306</f>
        <v>1</v>
      </c>
    </row>
    <row r="1307" spans="1:14" x14ac:dyDescent="0.25">
      <c r="A1307" t="str">
        <f>EC_projects_original!A1307</f>
        <v>Overijssel</v>
      </c>
      <c r="B1307" t="str">
        <f>EC_projects_original!B1307</f>
        <v>West-Overijssel</v>
      </c>
      <c r="C1307" t="str">
        <f>EC_projects_original!C1307</f>
        <v>Olst-Wijhe</v>
      </c>
      <c r="D1307" t="str" cm="1">
        <f t="array" ref="D1307">_xlfn.IFNA(INDEX(municipalities!B:B, MATCH(EC_projects!C1307,municipalities!C:C,0),0),"unknown")</f>
        <v>GM1773</v>
      </c>
      <c r="E1307" t="str">
        <f>EC_projects_original!D1307</f>
        <v>Wijhe</v>
      </c>
      <c r="F1307" t="str">
        <f>EC_projects_original!E1307</f>
        <v>SallandWest/ zonnedak Nijhof</v>
      </c>
      <c r="G1307" t="str">
        <f>EC_projects_original!G1307</f>
        <v>planned</v>
      </c>
      <c r="H1307">
        <f>EC_projects_original!H1307</f>
        <v>2024</v>
      </c>
      <c r="I1307" t="str">
        <f>EC_projects_original!I1307</f>
        <v>PV</v>
      </c>
      <c r="J1307" t="str">
        <f>EC_projects_original!J1307</f>
        <v>rooftop</v>
      </c>
      <c r="K1307" t="str">
        <f>EC_projects_original!K1307</f>
        <v>lokale coöperatie</v>
      </c>
      <c r="L1307" t="str">
        <f>EC_projects_original!L1307</f>
        <v>EC Salland West</v>
      </c>
      <c r="M1307">
        <f>EC_projects_original!P1307</f>
        <v>82</v>
      </c>
      <c r="N1307">
        <f>EC_projects_original!R1307</f>
        <v>1</v>
      </c>
    </row>
    <row r="1308" spans="1:14" x14ac:dyDescent="0.25">
      <c r="A1308" t="str">
        <f>EC_projects_original!A1308</f>
        <v>Overijssel</v>
      </c>
      <c r="B1308" t="str">
        <f>EC_projects_original!B1308</f>
        <v>West-Overijssel</v>
      </c>
      <c r="C1308" t="str">
        <f>EC_projects_original!C1308</f>
        <v>Olst-Wijhe</v>
      </c>
      <c r="D1308" t="str" cm="1">
        <f t="array" ref="D1308">_xlfn.IFNA(INDEX(municipalities!B:B, MATCH(EC_projects!C1308,municipalities!C:C,0),0),"unknown")</f>
        <v>GM1773</v>
      </c>
      <c r="E1308" t="str">
        <f>EC_projects_original!D1308</f>
        <v>Wijhe</v>
      </c>
      <c r="F1308" t="str">
        <f>EC_projects_original!E1308</f>
        <v>SallandWest/ zonnedak Wijnhout</v>
      </c>
      <c r="G1308" t="str">
        <f>EC_projects_original!G1308</f>
        <v>planned</v>
      </c>
      <c r="H1308">
        <f>EC_projects_original!H1308</f>
        <v>2024</v>
      </c>
      <c r="I1308" t="str">
        <f>EC_projects_original!I1308</f>
        <v>PV</v>
      </c>
      <c r="J1308" t="str">
        <f>EC_projects_original!J1308</f>
        <v>rooftop</v>
      </c>
      <c r="K1308" t="str">
        <f>EC_projects_original!K1308</f>
        <v>lokale coöperatie</v>
      </c>
      <c r="L1308" t="str">
        <f>EC_projects_original!L1308</f>
        <v>EC Salland West</v>
      </c>
      <c r="M1308">
        <f>EC_projects_original!P1308</f>
        <v>52</v>
      </c>
      <c r="N1308">
        <f>EC_projects_original!R1308</f>
        <v>1</v>
      </c>
    </row>
    <row r="1309" spans="1:14" x14ac:dyDescent="0.25">
      <c r="A1309" t="str">
        <f>EC_projects_original!A1309</f>
        <v>Overijssel</v>
      </c>
      <c r="B1309" t="str">
        <f>EC_projects_original!B1309</f>
        <v>West-Overijssel</v>
      </c>
      <c r="C1309" t="str">
        <f>EC_projects_original!C1309</f>
        <v>Raalte</v>
      </c>
      <c r="D1309" t="str" cm="1">
        <f t="array" ref="D1309">_xlfn.IFNA(INDEX(municipalities!B:B, MATCH(EC_projects!C1309,municipalities!C:C,0),0),"unknown")</f>
        <v>GM0177</v>
      </c>
      <c r="E1309">
        <f>EC_projects_original!D1309</f>
        <v>0</v>
      </c>
      <c r="F1309" t="str">
        <f>EC_projects_original!E1309</f>
        <v>Endona/ zonnedak Stoppelkaters</v>
      </c>
      <c r="G1309" t="str">
        <f>EC_projects_original!G1309</f>
        <v>planned</v>
      </c>
      <c r="H1309">
        <f>EC_projects_original!H1309</f>
        <v>2024</v>
      </c>
      <c r="I1309" t="str">
        <f>EC_projects_original!I1309</f>
        <v>PV</v>
      </c>
      <c r="J1309" t="str">
        <f>EC_projects_original!J1309</f>
        <v>rooftop</v>
      </c>
      <c r="K1309" t="str">
        <f>EC_projects_original!K1309</f>
        <v>lokale coöperatie</v>
      </c>
      <c r="L1309" t="str">
        <f>EC_projects_original!L1309</f>
        <v>Endona</v>
      </c>
      <c r="M1309">
        <f>EC_projects_original!P1309</f>
        <v>82</v>
      </c>
      <c r="N1309">
        <f>EC_projects_original!R1309</f>
        <v>1</v>
      </c>
    </row>
    <row r="1310" spans="1:14" x14ac:dyDescent="0.25">
      <c r="A1310" t="str">
        <f>EC_projects_original!A1310</f>
        <v>Overijssel</v>
      </c>
      <c r="B1310" t="str">
        <f>EC_projects_original!B1310</f>
        <v>Twente</v>
      </c>
      <c r="C1310" t="str">
        <f>EC_projects_original!C1310</f>
        <v>Rijssen-Holten</v>
      </c>
      <c r="D1310" t="str" cm="1">
        <f t="array" ref="D1310">_xlfn.IFNA(INDEX(municipalities!B:B, MATCH(EC_projects!C1310,municipalities!C:C,0),0),"unknown")</f>
        <v>GM1742</v>
      </c>
      <c r="E1310" t="str">
        <f>EC_projects_original!D1310</f>
        <v>Holten</v>
      </c>
      <c r="F1310" t="str">
        <f>EC_projects_original!E1310</f>
        <v>EC Holten/ zonnedak Aaftink</v>
      </c>
      <c r="G1310" t="str">
        <f>EC_projects_original!G1310</f>
        <v>planned</v>
      </c>
      <c r="H1310">
        <f>EC_projects_original!H1310</f>
        <v>2024</v>
      </c>
      <c r="I1310" t="str">
        <f>EC_projects_original!I1310</f>
        <v>PV</v>
      </c>
      <c r="J1310" t="str">
        <f>EC_projects_original!J1310</f>
        <v>rooftop</v>
      </c>
      <c r="K1310" t="str">
        <f>EC_projects_original!K1310</f>
        <v>lokale coöperatie</v>
      </c>
      <c r="L1310" t="str">
        <f>EC_projects_original!L1310</f>
        <v>EC Holten</v>
      </c>
      <c r="M1310">
        <f>EC_projects_original!P1310</f>
        <v>100</v>
      </c>
      <c r="N1310">
        <f>EC_projects_original!R1310</f>
        <v>1</v>
      </c>
    </row>
    <row r="1311" spans="1:14" x14ac:dyDescent="0.25">
      <c r="A1311" t="str">
        <f>EC_projects_original!A1311</f>
        <v>Overijssel</v>
      </c>
      <c r="B1311" t="str">
        <f>EC_projects_original!B1311</f>
        <v>Twente</v>
      </c>
      <c r="C1311" t="str">
        <f>EC_projects_original!C1311</f>
        <v>Rijssen-Holten</v>
      </c>
      <c r="D1311" t="str" cm="1">
        <f t="array" ref="D1311">_xlfn.IFNA(INDEX(municipalities!B:B, MATCH(EC_projects!C1311,municipalities!C:C,0),0),"unknown")</f>
        <v>GM1742</v>
      </c>
      <c r="E1311" t="str">
        <f>EC_projects_original!D1311</f>
        <v>Holten</v>
      </c>
      <c r="F1311" t="str">
        <f>EC_projects_original!E1311</f>
        <v>EC Holten/ zonnedak Blankena</v>
      </c>
      <c r="G1311" t="str">
        <f>EC_projects_original!G1311</f>
        <v>planned</v>
      </c>
      <c r="H1311">
        <f>EC_projects_original!H1311</f>
        <v>2024</v>
      </c>
      <c r="I1311" t="str">
        <f>EC_projects_original!I1311</f>
        <v>PV</v>
      </c>
      <c r="J1311" t="str">
        <f>EC_projects_original!J1311</f>
        <v>rooftop</v>
      </c>
      <c r="K1311" t="str">
        <f>EC_projects_original!K1311</f>
        <v>lokale coöperatie</v>
      </c>
      <c r="L1311" t="str">
        <f>EC_projects_original!L1311</f>
        <v>EC Holten</v>
      </c>
      <c r="M1311">
        <f>EC_projects_original!P1311</f>
        <v>100</v>
      </c>
      <c r="N1311">
        <f>EC_projects_original!R1311</f>
        <v>1</v>
      </c>
    </row>
    <row r="1312" spans="1:14" x14ac:dyDescent="0.25">
      <c r="A1312" t="str">
        <f>EC_projects_original!A1312</f>
        <v>Overijssel</v>
      </c>
      <c r="B1312" t="str">
        <f>EC_projects_original!B1312</f>
        <v>Twente</v>
      </c>
      <c r="C1312" t="str">
        <f>EC_projects_original!C1312</f>
        <v>Rijssen-Holten</v>
      </c>
      <c r="D1312" t="str" cm="1">
        <f t="array" ref="D1312">_xlfn.IFNA(INDEX(municipalities!B:B, MATCH(EC_projects!C1312,municipalities!C:C,0),0),"unknown")</f>
        <v>GM1742</v>
      </c>
      <c r="E1312" t="str">
        <f>EC_projects_original!D1312</f>
        <v>Holten</v>
      </c>
      <c r="F1312" t="str">
        <f>EC_projects_original!E1312</f>
        <v>EC Holten/ zonnedak Bronninkreef</v>
      </c>
      <c r="G1312" t="str">
        <f>EC_projects_original!G1312</f>
        <v>planned</v>
      </c>
      <c r="H1312">
        <f>EC_projects_original!H1312</f>
        <v>2024</v>
      </c>
      <c r="I1312" t="str">
        <f>EC_projects_original!I1312</f>
        <v>PV</v>
      </c>
      <c r="J1312" t="str">
        <f>EC_projects_original!J1312</f>
        <v>rooftop</v>
      </c>
      <c r="K1312" t="str">
        <f>EC_projects_original!K1312</f>
        <v>lokale coöperatie</v>
      </c>
      <c r="L1312" t="str">
        <f>EC_projects_original!L1312</f>
        <v>EC Holten</v>
      </c>
      <c r="M1312">
        <f>EC_projects_original!P1312</f>
        <v>100</v>
      </c>
      <c r="N1312">
        <f>EC_projects_original!R1312</f>
        <v>1</v>
      </c>
    </row>
    <row r="1313" spans="1:14" x14ac:dyDescent="0.25">
      <c r="A1313" t="str">
        <f>EC_projects_original!A1313</f>
        <v>Overijssel</v>
      </c>
      <c r="B1313" t="str">
        <f>EC_projects_original!B1313</f>
        <v>Twente</v>
      </c>
      <c r="C1313" t="str">
        <f>EC_projects_original!C1313</f>
        <v>Rijssen-Holten</v>
      </c>
      <c r="D1313" t="str" cm="1">
        <f t="array" ref="D1313">_xlfn.IFNA(INDEX(municipalities!B:B, MATCH(EC_projects!C1313,municipalities!C:C,0),0),"unknown")</f>
        <v>GM1742</v>
      </c>
      <c r="E1313" t="str">
        <f>EC_projects_original!D1313</f>
        <v>Holten</v>
      </c>
      <c r="F1313" t="str">
        <f>EC_projects_original!E1313</f>
        <v>EC Holten/ zonnedak Harenberg</v>
      </c>
      <c r="G1313" t="str">
        <f>EC_projects_original!G1313</f>
        <v>planned</v>
      </c>
      <c r="H1313">
        <f>EC_projects_original!H1313</f>
        <v>2024</v>
      </c>
      <c r="I1313" t="str">
        <f>EC_projects_original!I1313</f>
        <v>PV</v>
      </c>
      <c r="J1313" t="str">
        <f>EC_projects_original!J1313</f>
        <v>rooftop</v>
      </c>
      <c r="K1313" t="str">
        <f>EC_projects_original!K1313</f>
        <v>lokale coöperatie</v>
      </c>
      <c r="L1313" t="str">
        <f>EC_projects_original!L1313</f>
        <v>EC Holten</v>
      </c>
      <c r="M1313">
        <f>EC_projects_original!P1313</f>
        <v>100</v>
      </c>
      <c r="N1313">
        <f>EC_projects_original!R1313</f>
        <v>1</v>
      </c>
    </row>
    <row r="1314" spans="1:14" x14ac:dyDescent="0.25">
      <c r="A1314" t="str">
        <f>EC_projects_original!A1314</f>
        <v>Overijssel</v>
      </c>
      <c r="B1314" t="str">
        <f>EC_projects_original!B1314</f>
        <v>Twente</v>
      </c>
      <c r="C1314" t="str">
        <f>EC_projects_original!C1314</f>
        <v>Rijssen-Holten</v>
      </c>
      <c r="D1314" t="str" cm="1">
        <f t="array" ref="D1314">_xlfn.IFNA(INDEX(municipalities!B:B, MATCH(EC_projects!C1314,municipalities!C:C,0),0),"unknown")</f>
        <v>GM1742</v>
      </c>
      <c r="E1314" t="str">
        <f>EC_projects_original!D1314</f>
        <v>Holten</v>
      </c>
      <c r="F1314" t="str">
        <f>EC_projects_original!E1314</f>
        <v>EC Holten/ zonnedak Lubbersen</v>
      </c>
      <c r="G1314" t="str">
        <f>EC_projects_original!G1314</f>
        <v>planned</v>
      </c>
      <c r="H1314">
        <f>EC_projects_original!H1314</f>
        <v>2024</v>
      </c>
      <c r="I1314" t="str">
        <f>EC_projects_original!I1314</f>
        <v>PV</v>
      </c>
      <c r="J1314" t="str">
        <f>EC_projects_original!J1314</f>
        <v>rooftop</v>
      </c>
      <c r="K1314" t="str">
        <f>EC_projects_original!K1314</f>
        <v>lokale coöperatie</v>
      </c>
      <c r="L1314" t="str">
        <f>EC_projects_original!L1314</f>
        <v>EC Holten</v>
      </c>
      <c r="M1314">
        <f>EC_projects_original!P1314</f>
        <v>100</v>
      </c>
      <c r="N1314">
        <f>EC_projects_original!R1314</f>
        <v>1</v>
      </c>
    </row>
    <row r="1315" spans="1:14" x14ac:dyDescent="0.25">
      <c r="A1315" t="str">
        <f>EC_projects_original!A1315</f>
        <v>Overijssel</v>
      </c>
      <c r="B1315" t="str">
        <f>EC_projects_original!B1315</f>
        <v>Twente</v>
      </c>
      <c r="C1315" t="str">
        <f>EC_projects_original!C1315</f>
        <v>Rijssen-Holten</v>
      </c>
      <c r="D1315" t="str" cm="1">
        <f t="array" ref="D1315">_xlfn.IFNA(INDEX(municipalities!B:B, MATCH(EC_projects!C1315,municipalities!C:C,0),0),"unknown")</f>
        <v>GM1742</v>
      </c>
      <c r="E1315" t="str">
        <f>EC_projects_original!D1315</f>
        <v>Holten</v>
      </c>
      <c r="F1315" t="str">
        <f>EC_projects_original!E1315</f>
        <v>EC Holten/ zonnedak Overmeen</v>
      </c>
      <c r="G1315" t="str">
        <f>EC_projects_original!G1315</f>
        <v>planned</v>
      </c>
      <c r="H1315">
        <f>EC_projects_original!H1315</f>
        <v>2024</v>
      </c>
      <c r="I1315" t="str">
        <f>EC_projects_original!I1315</f>
        <v>PV</v>
      </c>
      <c r="J1315" t="str">
        <f>EC_projects_original!J1315</f>
        <v>rooftop</v>
      </c>
      <c r="K1315" t="str">
        <f>EC_projects_original!K1315</f>
        <v>lokale coöperatie</v>
      </c>
      <c r="L1315" t="str">
        <f>EC_projects_original!L1315</f>
        <v>EC Holten</v>
      </c>
      <c r="M1315">
        <f>EC_projects_original!P1315</f>
        <v>100</v>
      </c>
      <c r="N1315">
        <f>EC_projects_original!R1315</f>
        <v>1</v>
      </c>
    </row>
    <row r="1316" spans="1:14" x14ac:dyDescent="0.25">
      <c r="A1316" t="str">
        <f>EC_projects_original!A1316</f>
        <v>Overijssel</v>
      </c>
      <c r="B1316" t="str">
        <f>EC_projects_original!B1316</f>
        <v>Twente</v>
      </c>
      <c r="C1316" t="str">
        <f>EC_projects_original!C1316</f>
        <v>Rijssen-Holten</v>
      </c>
      <c r="D1316" t="str" cm="1">
        <f t="array" ref="D1316">_xlfn.IFNA(INDEX(municipalities!B:B, MATCH(EC_projects!C1316,municipalities!C:C,0),0),"unknown")</f>
        <v>GM1742</v>
      </c>
      <c r="E1316" t="str">
        <f>EC_projects_original!D1316</f>
        <v>Holten</v>
      </c>
      <c r="F1316" t="str">
        <f>EC_projects_original!E1316</f>
        <v>EC Holten/ zonnedak Schutte</v>
      </c>
      <c r="G1316" t="str">
        <f>EC_projects_original!G1316</f>
        <v>planned</v>
      </c>
      <c r="H1316">
        <f>EC_projects_original!H1316</f>
        <v>2024</v>
      </c>
      <c r="I1316" t="str">
        <f>EC_projects_original!I1316</f>
        <v>PV</v>
      </c>
      <c r="J1316" t="str">
        <f>EC_projects_original!J1316</f>
        <v>rooftop</v>
      </c>
      <c r="K1316" t="str">
        <f>EC_projects_original!K1316</f>
        <v>lokale coöperatie</v>
      </c>
      <c r="L1316" t="str">
        <f>EC_projects_original!L1316</f>
        <v>EC Holten</v>
      </c>
      <c r="M1316">
        <f>EC_projects_original!P1316</f>
        <v>100</v>
      </c>
      <c r="N1316">
        <f>EC_projects_original!R1316</f>
        <v>1</v>
      </c>
    </row>
    <row r="1317" spans="1:14" x14ac:dyDescent="0.25">
      <c r="A1317" t="str">
        <f>EC_projects_original!A1317</f>
        <v>Overijssel</v>
      </c>
      <c r="B1317" t="str">
        <f>EC_projects_original!B1317</f>
        <v>Twente</v>
      </c>
      <c r="C1317" t="str">
        <f>EC_projects_original!C1317</f>
        <v>Rijssen-Holten</v>
      </c>
      <c r="D1317" t="str" cm="1">
        <f t="array" ref="D1317">_xlfn.IFNA(INDEX(municipalities!B:B, MATCH(EC_projects!C1317,municipalities!C:C,0),0),"unknown")</f>
        <v>GM1742</v>
      </c>
      <c r="E1317" t="str">
        <f>EC_projects_original!D1317</f>
        <v>Holten</v>
      </c>
      <c r="F1317" t="str">
        <f>EC_projects_original!E1317</f>
        <v>EC Holten/ zonnedak Smale Holten</v>
      </c>
      <c r="G1317" t="str">
        <f>EC_projects_original!G1317</f>
        <v>planned</v>
      </c>
      <c r="H1317">
        <f>EC_projects_original!H1317</f>
        <v>2024</v>
      </c>
      <c r="I1317" t="str">
        <f>EC_projects_original!I1317</f>
        <v>PV</v>
      </c>
      <c r="J1317" t="str">
        <f>EC_projects_original!J1317</f>
        <v>rooftop</v>
      </c>
      <c r="K1317" t="str">
        <f>EC_projects_original!K1317</f>
        <v>lokale coöperatie</v>
      </c>
      <c r="L1317" t="str">
        <f>EC_projects_original!L1317</f>
        <v>EC Holten</v>
      </c>
      <c r="M1317">
        <f>EC_projects_original!P1317</f>
        <v>100</v>
      </c>
      <c r="N1317">
        <f>EC_projects_original!R1317</f>
        <v>1</v>
      </c>
    </row>
    <row r="1318" spans="1:14" x14ac:dyDescent="0.25">
      <c r="A1318" t="str">
        <f>EC_projects_original!A1318</f>
        <v>Overijssel</v>
      </c>
      <c r="B1318" t="str">
        <f>EC_projects_original!B1318</f>
        <v>Twente</v>
      </c>
      <c r="C1318" t="str">
        <f>EC_projects_original!C1318</f>
        <v>Rijssen-Holten</v>
      </c>
      <c r="D1318" t="str" cm="1">
        <f t="array" ref="D1318">_xlfn.IFNA(INDEX(municipalities!B:B, MATCH(EC_projects!C1318,municipalities!C:C,0),0),"unknown")</f>
        <v>GM1742</v>
      </c>
      <c r="E1318" t="str">
        <f>EC_projects_original!D1318</f>
        <v>Holten</v>
      </c>
      <c r="F1318" t="str">
        <f>EC_projects_original!E1318</f>
        <v>EC Holten/ zonnedak Steegink</v>
      </c>
      <c r="G1318" t="str">
        <f>EC_projects_original!G1318</f>
        <v>planned</v>
      </c>
      <c r="H1318">
        <f>EC_projects_original!H1318</f>
        <v>2024</v>
      </c>
      <c r="I1318" t="str">
        <f>EC_projects_original!I1318</f>
        <v>PV</v>
      </c>
      <c r="J1318" t="str">
        <f>EC_projects_original!J1318</f>
        <v>rooftop</v>
      </c>
      <c r="K1318" t="str">
        <f>EC_projects_original!K1318</f>
        <v>lokale coöperatie</v>
      </c>
      <c r="L1318" t="str">
        <f>EC_projects_original!L1318</f>
        <v>EC Holten</v>
      </c>
      <c r="M1318">
        <f>EC_projects_original!P1318</f>
        <v>100</v>
      </c>
      <c r="N1318">
        <f>EC_projects_original!R1318</f>
        <v>1</v>
      </c>
    </row>
    <row r="1319" spans="1:14" x14ac:dyDescent="0.25">
      <c r="A1319" t="str">
        <f>EC_projects_original!A1319</f>
        <v>Overijssel</v>
      </c>
      <c r="B1319" t="str">
        <f>EC_projects_original!B1319</f>
        <v>Twente</v>
      </c>
      <c r="C1319" t="str">
        <f>EC_projects_original!C1319</f>
        <v>Rijssen-Holten</v>
      </c>
      <c r="D1319" t="str" cm="1">
        <f t="array" ref="D1319">_xlfn.IFNA(INDEX(municipalities!B:B, MATCH(EC_projects!C1319,municipalities!C:C,0),0),"unknown")</f>
        <v>GM1742</v>
      </c>
      <c r="E1319" t="str">
        <f>EC_projects_original!D1319</f>
        <v>Rijssen</v>
      </c>
      <c r="F1319" t="str">
        <f>EC_projects_original!E1319</f>
        <v>EC Holten/ zonnedak Stegeman</v>
      </c>
      <c r="G1319" t="str">
        <f>EC_projects_original!G1319</f>
        <v>planned</v>
      </c>
      <c r="H1319">
        <f>EC_projects_original!H1319</f>
        <v>2024</v>
      </c>
      <c r="I1319" t="str">
        <f>EC_projects_original!I1319</f>
        <v>PV</v>
      </c>
      <c r="J1319" t="str">
        <f>EC_projects_original!J1319</f>
        <v>rooftop</v>
      </c>
      <c r="K1319" t="str">
        <f>EC_projects_original!K1319</f>
        <v>lokale coöperatie</v>
      </c>
      <c r="L1319" t="str">
        <f>EC_projects_original!L1319</f>
        <v>EC Holten</v>
      </c>
      <c r="M1319">
        <f>EC_projects_original!P1319</f>
        <v>97</v>
      </c>
      <c r="N1319">
        <f>EC_projects_original!R1319</f>
        <v>1</v>
      </c>
    </row>
    <row r="1320" spans="1:14" x14ac:dyDescent="0.25">
      <c r="A1320" t="str">
        <f>EC_projects_original!A1320</f>
        <v>Overijssel</v>
      </c>
      <c r="B1320" t="str">
        <f>EC_projects_original!B1320</f>
        <v>Twente</v>
      </c>
      <c r="C1320" t="str">
        <f>EC_projects_original!C1320</f>
        <v>Rijssen-Holten</v>
      </c>
      <c r="D1320" t="str" cm="1">
        <f t="array" ref="D1320">_xlfn.IFNA(INDEX(municipalities!B:B, MATCH(EC_projects!C1320,municipalities!C:C,0),0),"unknown")</f>
        <v>GM1742</v>
      </c>
      <c r="E1320" t="str">
        <f>EC_projects_original!D1320</f>
        <v>Holten</v>
      </c>
      <c r="F1320" t="str">
        <f>EC_projects_original!E1320</f>
        <v>EC Holten/ zonnedak Stevens</v>
      </c>
      <c r="G1320" t="str">
        <f>EC_projects_original!G1320</f>
        <v>planned</v>
      </c>
      <c r="H1320">
        <f>EC_projects_original!H1320</f>
        <v>2024</v>
      </c>
      <c r="I1320" t="str">
        <f>EC_projects_original!I1320</f>
        <v>PV</v>
      </c>
      <c r="J1320" t="str">
        <f>EC_projects_original!J1320</f>
        <v>rooftop</v>
      </c>
      <c r="K1320" t="str">
        <f>EC_projects_original!K1320</f>
        <v>lokale coöperatie</v>
      </c>
      <c r="L1320" t="str">
        <f>EC_projects_original!L1320</f>
        <v>EC Holten</v>
      </c>
      <c r="M1320">
        <f>EC_projects_original!P1320</f>
        <v>100</v>
      </c>
      <c r="N1320">
        <f>EC_projects_original!R1320</f>
        <v>1</v>
      </c>
    </row>
    <row r="1321" spans="1:14" x14ac:dyDescent="0.25">
      <c r="A1321" t="str">
        <f>EC_projects_original!A1321</f>
        <v>Overijssel</v>
      </c>
      <c r="B1321" t="str">
        <f>EC_projects_original!B1321</f>
        <v>Twente</v>
      </c>
      <c r="C1321" t="str">
        <f>EC_projects_original!C1321</f>
        <v>Rijssen-Holten</v>
      </c>
      <c r="D1321" t="str" cm="1">
        <f t="array" ref="D1321">_xlfn.IFNA(INDEX(municipalities!B:B, MATCH(EC_projects!C1321,municipalities!C:C,0),0),"unknown")</f>
        <v>GM1742</v>
      </c>
      <c r="E1321" t="str">
        <f>EC_projects_original!D1321</f>
        <v>Holten</v>
      </c>
      <c r="F1321" t="str">
        <f>EC_projects_original!E1321</f>
        <v>EC Holten/ zonnedak Veneklaas</v>
      </c>
      <c r="G1321" t="str">
        <f>EC_projects_original!G1321</f>
        <v>planned</v>
      </c>
      <c r="H1321">
        <f>EC_projects_original!H1321</f>
        <v>2024</v>
      </c>
      <c r="I1321" t="str">
        <f>EC_projects_original!I1321</f>
        <v>PV</v>
      </c>
      <c r="J1321" t="str">
        <f>EC_projects_original!J1321</f>
        <v>rooftop</v>
      </c>
      <c r="K1321" t="str">
        <f>EC_projects_original!K1321</f>
        <v>lokale coöperatie</v>
      </c>
      <c r="L1321" t="str">
        <f>EC_projects_original!L1321</f>
        <v>EC Holten</v>
      </c>
      <c r="M1321">
        <f>EC_projects_original!P1321</f>
        <v>100</v>
      </c>
      <c r="N1321">
        <f>EC_projects_original!R1321</f>
        <v>1</v>
      </c>
    </row>
    <row r="1322" spans="1:14" x14ac:dyDescent="0.25">
      <c r="A1322" t="str">
        <f>EC_projects_original!A1322</f>
        <v>Overijssel</v>
      </c>
      <c r="B1322" t="str">
        <f>EC_projects_original!B1322</f>
        <v>Twente</v>
      </c>
      <c r="C1322" t="str">
        <f>EC_projects_original!C1322</f>
        <v>Rijssen-Holten</v>
      </c>
      <c r="D1322" t="str" cm="1">
        <f t="array" ref="D1322">_xlfn.IFNA(INDEX(municipalities!B:B, MATCH(EC_projects!C1322,municipalities!C:C,0),0),"unknown")</f>
        <v>GM1742</v>
      </c>
      <c r="E1322" t="str">
        <f>EC_projects_original!D1322</f>
        <v>Rijssen</v>
      </c>
      <c r="F1322" t="str">
        <f>EC_projects_original!E1322</f>
        <v>OpgewektRijssen/ zonnedak Mensink Schoonmaak</v>
      </c>
      <c r="G1322" t="str">
        <f>EC_projects_original!G1322</f>
        <v>planned</v>
      </c>
      <c r="H1322">
        <f>EC_projects_original!H1322</f>
        <v>2024</v>
      </c>
      <c r="I1322" t="str">
        <f>EC_projects_original!I1322</f>
        <v>PV</v>
      </c>
      <c r="J1322" t="str">
        <f>EC_projects_original!J1322</f>
        <v>rooftop</v>
      </c>
      <c r="K1322" t="str">
        <f>EC_projects_original!K1322</f>
        <v>lokale coöperatie</v>
      </c>
      <c r="L1322" t="str">
        <f>EC_projects_original!L1322</f>
        <v>Opgewekt Rijssen</v>
      </c>
      <c r="M1322">
        <f>EC_projects_original!P1322</f>
        <v>76.5</v>
      </c>
      <c r="N1322">
        <f>EC_projects_original!R1322</f>
        <v>1</v>
      </c>
    </row>
    <row r="1323" spans="1:14" x14ac:dyDescent="0.25">
      <c r="A1323" t="str">
        <f>EC_projects_original!A1323</f>
        <v>Overijssel</v>
      </c>
      <c r="B1323" t="str">
        <f>EC_projects_original!B1323</f>
        <v>West-Overijssel</v>
      </c>
      <c r="C1323" t="str">
        <f>EC_projects_original!C1323</f>
        <v>Staphorst</v>
      </c>
      <c r="D1323" t="str" cm="1">
        <f t="array" ref="D1323">_xlfn.IFNA(INDEX(municipalities!B:B, MATCH(EC_projects!C1323,municipalities!C:C,0),0),"unknown")</f>
        <v>GM0180</v>
      </c>
      <c r="E1323" t="str">
        <f>EC_projects_original!D1323</f>
        <v>Balkbrug</v>
      </c>
      <c r="F1323" t="str">
        <f>EC_projects_original!E1323</f>
        <v>ECIJhorst/  Panelen op andermans dak 3 Groot Oeverweg</v>
      </c>
      <c r="G1323" t="str">
        <f>EC_projects_original!G1323</f>
        <v>planned</v>
      </c>
      <c r="H1323">
        <f>EC_projects_original!H1323</f>
        <v>2024</v>
      </c>
      <c r="I1323" t="str">
        <f>EC_projects_original!I1323</f>
        <v>PV</v>
      </c>
      <c r="J1323" t="str">
        <f>EC_projects_original!J1323</f>
        <v>rooftop</v>
      </c>
      <c r="K1323" t="str">
        <f>EC_projects_original!K1323</f>
        <v>lokale coöperatie</v>
      </c>
      <c r="L1323" t="str">
        <f>EC_projects_original!L1323</f>
        <v>EC Ijhorst</v>
      </c>
      <c r="M1323">
        <f>EC_projects_original!P1323</f>
        <v>84.6</v>
      </c>
      <c r="N1323">
        <f>EC_projects_original!R1323</f>
        <v>1</v>
      </c>
    </row>
    <row r="1324" spans="1:14" x14ac:dyDescent="0.25">
      <c r="A1324" t="str">
        <f>EC_projects_original!A1324</f>
        <v>Overijssel</v>
      </c>
      <c r="B1324" t="str">
        <f>EC_projects_original!B1324</f>
        <v>West-Overijssel</v>
      </c>
      <c r="C1324" t="str">
        <f>EC_projects_original!C1324</f>
        <v>Steenwijkerland</v>
      </c>
      <c r="D1324" t="str" cm="1">
        <f t="array" ref="D1324">_xlfn.IFNA(INDEX(municipalities!B:B, MATCH(EC_projects!C1324,municipalities!C:C,0),0),"unknown")</f>
        <v>GM1708</v>
      </c>
      <c r="E1324" t="str">
        <f>EC_projects_original!D1324</f>
        <v>Belt-Schutsloot</v>
      </c>
      <c r="F1324" t="str">
        <f>EC_projects_original!E1324</f>
        <v>DuurzaamBeltSchutsloot/ zonnedak Loods Belterweg</v>
      </c>
      <c r="G1324" t="str">
        <f>EC_projects_original!G1324</f>
        <v>planned</v>
      </c>
      <c r="H1324">
        <f>EC_projects_original!H1324</f>
        <v>2024</v>
      </c>
      <c r="I1324" t="str">
        <f>EC_projects_original!I1324</f>
        <v>PV</v>
      </c>
      <c r="J1324" t="str">
        <f>EC_projects_original!J1324</f>
        <v>rooftop</v>
      </c>
      <c r="K1324" t="str">
        <f>EC_projects_original!K1324</f>
        <v>lokale coöperatie</v>
      </c>
      <c r="L1324" t="str">
        <f>EC_projects_original!L1324</f>
        <v>Duurzaam Belt-Schutsloot</v>
      </c>
      <c r="M1324">
        <f>EC_projects_original!P1324</f>
        <v>100</v>
      </c>
      <c r="N1324">
        <f>EC_projects_original!R1324</f>
        <v>1</v>
      </c>
    </row>
    <row r="1325" spans="1:14" x14ac:dyDescent="0.25">
      <c r="A1325" t="str">
        <f>EC_projects_original!A1325</f>
        <v>Overijssel</v>
      </c>
      <c r="B1325" t="str">
        <f>EC_projects_original!B1325</f>
        <v>West-Overijssel</v>
      </c>
      <c r="C1325" t="str">
        <f>EC_projects_original!C1325</f>
        <v>Steenwijkerland</v>
      </c>
      <c r="D1325" t="str" cm="1">
        <f t="array" ref="D1325">_xlfn.IFNA(INDEX(municipalities!B:B, MATCH(EC_projects!C1325,municipalities!C:C,0),0),"unknown")</f>
        <v>GM1708</v>
      </c>
      <c r="E1325" t="str">
        <f>EC_projects_original!D1325</f>
        <v>Oldemarkt</v>
      </c>
      <c r="F1325" t="str">
        <f>EC_projects_original!E1325</f>
        <v>ECOldemarkt/ zonnedak De Benten</v>
      </c>
      <c r="G1325" t="str">
        <f>EC_projects_original!G1325</f>
        <v>planned</v>
      </c>
      <c r="H1325">
        <f>EC_projects_original!H1325</f>
        <v>2024</v>
      </c>
      <c r="I1325" t="str">
        <f>EC_projects_original!I1325</f>
        <v>PV</v>
      </c>
      <c r="J1325" t="str">
        <f>EC_projects_original!J1325</f>
        <v>rooftop</v>
      </c>
      <c r="K1325" t="str">
        <f>EC_projects_original!K1325</f>
        <v>lokale coöperatie</v>
      </c>
      <c r="L1325" t="str">
        <f>EC_projects_original!L1325</f>
        <v>EC Oldemarkt</v>
      </c>
      <c r="M1325">
        <f>EC_projects_original!P1325</f>
        <v>84.42</v>
      </c>
      <c r="N1325">
        <f>EC_projects_original!R1325</f>
        <v>1</v>
      </c>
    </row>
    <row r="1326" spans="1:14" x14ac:dyDescent="0.25">
      <c r="A1326" t="str">
        <f>EC_projects_original!A1326</f>
        <v>Overijssel</v>
      </c>
      <c r="B1326" t="str">
        <f>EC_projects_original!B1326</f>
        <v>West-Overijssel</v>
      </c>
      <c r="C1326" t="str">
        <f>EC_projects_original!C1326</f>
        <v>Steenwijkerland</v>
      </c>
      <c r="D1326" t="str" cm="1">
        <f t="array" ref="D1326">_xlfn.IFNA(INDEX(municipalities!B:B, MATCH(EC_projects!C1326,municipalities!C:C,0),0),"unknown")</f>
        <v>GM1708</v>
      </c>
      <c r="E1326" t="str">
        <f>EC_projects_original!D1326</f>
        <v>Zuidveen</v>
      </c>
      <c r="F1326" t="str">
        <f>EC_projects_original!E1326</f>
        <v>ECSteenwijk/ zonnedak Hofman</v>
      </c>
      <c r="G1326" t="str">
        <f>EC_projects_original!G1326</f>
        <v>planned</v>
      </c>
      <c r="H1326">
        <f>EC_projects_original!H1326</f>
        <v>2024</v>
      </c>
      <c r="I1326" t="str">
        <f>EC_projects_original!I1326</f>
        <v>PV</v>
      </c>
      <c r="J1326" t="str">
        <f>EC_projects_original!J1326</f>
        <v>rooftop</v>
      </c>
      <c r="K1326" t="str">
        <f>EC_projects_original!K1326</f>
        <v>lokale coöperatie</v>
      </c>
      <c r="L1326" t="str">
        <f>EC_projects_original!L1326</f>
        <v>EC Steenwijk</v>
      </c>
      <c r="M1326">
        <f>EC_projects_original!P1326</f>
        <v>80</v>
      </c>
      <c r="N1326">
        <f>EC_projects_original!R1326</f>
        <v>1</v>
      </c>
    </row>
    <row r="1327" spans="1:14" x14ac:dyDescent="0.25">
      <c r="A1327" t="str">
        <f>EC_projects_original!A1327</f>
        <v>Overijssel</v>
      </c>
      <c r="B1327" t="str">
        <f>EC_projects_original!B1327</f>
        <v>West-Overijssel</v>
      </c>
      <c r="C1327" t="str">
        <f>EC_projects_original!C1327</f>
        <v>Steenwijkerland</v>
      </c>
      <c r="D1327" t="str" cm="1">
        <f t="array" ref="D1327">_xlfn.IFNA(INDEX(municipalities!B:B, MATCH(EC_projects!C1327,municipalities!C:C,0),0),"unknown")</f>
        <v>GM1708</v>
      </c>
      <c r="E1327" t="str">
        <f>EC_projects_original!D1327</f>
        <v>Wanneperveen</v>
      </c>
      <c r="F1327" t="str">
        <f>EC_projects_original!E1327</f>
        <v>Meulenbarg/ zonnedak Meulen</v>
      </c>
      <c r="G1327" t="str">
        <f>EC_projects_original!G1327</f>
        <v>planned</v>
      </c>
      <c r="H1327">
        <f>EC_projects_original!H1327</f>
        <v>2024</v>
      </c>
      <c r="I1327" t="str">
        <f>EC_projects_original!I1327</f>
        <v>PV</v>
      </c>
      <c r="J1327" t="str">
        <f>EC_projects_original!J1327</f>
        <v>rooftop</v>
      </c>
      <c r="K1327" t="str">
        <f>EC_projects_original!K1327</f>
        <v>productiecoöperatie/ bewonersinitiatief</v>
      </c>
      <c r="L1327" t="str">
        <f>EC_projects_original!L1327</f>
        <v>Meulenbarg</v>
      </c>
      <c r="M1327">
        <f>EC_projects_original!P1327</f>
        <v>75</v>
      </c>
      <c r="N1327">
        <f>EC_projects_original!R1327</f>
        <v>1</v>
      </c>
    </row>
    <row r="1328" spans="1:14" x14ac:dyDescent="0.25">
      <c r="A1328" t="str">
        <f>EC_projects_original!A1328</f>
        <v>Overijssel</v>
      </c>
      <c r="B1328" t="str">
        <f>EC_projects_original!B1328</f>
        <v>West-Overijssel</v>
      </c>
      <c r="C1328" t="str">
        <f>EC_projects_original!C1328</f>
        <v>Steenwijkerland</v>
      </c>
      <c r="D1328" t="str" cm="1">
        <f t="array" ref="D1328">_xlfn.IFNA(INDEX(municipalities!B:B, MATCH(EC_projects!C1328,municipalities!C:C,0),0),"unknown")</f>
        <v>GM1708</v>
      </c>
      <c r="E1328" t="str">
        <f>EC_projects_original!D1328</f>
        <v>Vollenhove</v>
      </c>
      <c r="F1328" t="str">
        <f>EC_projects_original!E1328</f>
        <v>Voorst tot Wieden/ zonnedak De Industrieweg</v>
      </c>
      <c r="G1328" t="str">
        <f>EC_projects_original!G1328</f>
        <v>planned</v>
      </c>
      <c r="H1328">
        <f>EC_projects_original!H1328</f>
        <v>2024</v>
      </c>
      <c r="I1328" t="str">
        <f>EC_projects_original!I1328</f>
        <v>PV</v>
      </c>
      <c r="J1328" t="str">
        <f>EC_projects_original!J1328</f>
        <v>rooftop</v>
      </c>
      <c r="K1328" t="str">
        <f>EC_projects_original!K1328</f>
        <v>lokale coöperatie</v>
      </c>
      <c r="L1328" t="str">
        <f>EC_projects_original!L1328</f>
        <v>Energiecoöperatie Voorst tot Wieden</v>
      </c>
      <c r="M1328">
        <f>EC_projects_original!P1328</f>
        <v>100</v>
      </c>
      <c r="N1328">
        <f>EC_projects_original!R1328</f>
        <v>1</v>
      </c>
    </row>
    <row r="1329" spans="1:14" x14ac:dyDescent="0.25">
      <c r="A1329" t="str">
        <f>EC_projects_original!A1329</f>
        <v>Overijssel</v>
      </c>
      <c r="B1329" t="str">
        <f>EC_projects_original!B1329</f>
        <v>West-Overijssel</v>
      </c>
      <c r="C1329" t="str">
        <f>EC_projects_original!C1329</f>
        <v>Steenwijkerland</v>
      </c>
      <c r="D1329" t="str" cm="1">
        <f t="array" ref="D1329">_xlfn.IFNA(INDEX(municipalities!B:B, MATCH(EC_projects!C1329,municipalities!C:C,0),0),"unknown")</f>
        <v>GM1708</v>
      </c>
      <c r="E1329" t="str">
        <f>EC_projects_original!D1329</f>
        <v>Vollenhove</v>
      </c>
      <c r="F1329" t="str">
        <f>EC_projects_original!E1329</f>
        <v>Voorst tot Wieden/ zonnedak De Kampen</v>
      </c>
      <c r="G1329" t="str">
        <f>EC_projects_original!G1329</f>
        <v>planned</v>
      </c>
      <c r="H1329">
        <f>EC_projects_original!H1329</f>
        <v>2024</v>
      </c>
      <c r="I1329" t="str">
        <f>EC_projects_original!I1329</f>
        <v>PV</v>
      </c>
      <c r="J1329" t="str">
        <f>EC_projects_original!J1329</f>
        <v>rooftop</v>
      </c>
      <c r="K1329" t="str">
        <f>EC_projects_original!K1329</f>
        <v>lokale coöperatie</v>
      </c>
      <c r="L1329" t="str">
        <f>EC_projects_original!L1329</f>
        <v>Energiecoöperatie Voorst tot Wieden</v>
      </c>
      <c r="M1329">
        <f>EC_projects_original!P1329</f>
        <v>100</v>
      </c>
      <c r="N1329">
        <f>EC_projects_original!R1329</f>
        <v>1</v>
      </c>
    </row>
    <row r="1330" spans="1:14" x14ac:dyDescent="0.25">
      <c r="A1330" t="str">
        <f>EC_projects_original!A1330</f>
        <v>Overijssel</v>
      </c>
      <c r="B1330" t="str">
        <f>EC_projects_original!B1330</f>
        <v>West-Overijssel</v>
      </c>
      <c r="C1330" t="str">
        <f>EC_projects_original!C1330</f>
        <v>Steenwijkerland</v>
      </c>
      <c r="D1330" t="str" cm="1">
        <f t="array" ref="D1330">_xlfn.IFNA(INDEX(municipalities!B:B, MATCH(EC_projects!C1330,municipalities!C:C,0),0),"unknown")</f>
        <v>GM1708</v>
      </c>
      <c r="E1330" t="str">
        <f>EC_projects_original!D1330</f>
        <v>Vollenhove</v>
      </c>
      <c r="F1330" t="str">
        <f>EC_projects_original!E1330</f>
        <v>Voorst tot Wieden/ zonnedak De Kanaalweg</v>
      </c>
      <c r="G1330" t="str">
        <f>EC_projects_original!G1330</f>
        <v>planned</v>
      </c>
      <c r="H1330">
        <f>EC_projects_original!H1330</f>
        <v>2024</v>
      </c>
      <c r="I1330" t="str">
        <f>EC_projects_original!I1330</f>
        <v>PV</v>
      </c>
      <c r="J1330" t="str">
        <f>EC_projects_original!J1330</f>
        <v>rooftop</v>
      </c>
      <c r="K1330" t="str">
        <f>EC_projects_original!K1330</f>
        <v>lokale coöperatie</v>
      </c>
      <c r="L1330" t="str">
        <f>EC_projects_original!L1330</f>
        <v>Energiecoöperatie Voorst tot Wieden</v>
      </c>
      <c r="M1330">
        <f>EC_projects_original!P1330</f>
        <v>100</v>
      </c>
      <c r="N1330">
        <f>EC_projects_original!R1330</f>
        <v>1</v>
      </c>
    </row>
    <row r="1331" spans="1:14" x14ac:dyDescent="0.25">
      <c r="A1331" t="str">
        <f>EC_projects_original!A1331</f>
        <v>Overijssel</v>
      </c>
      <c r="B1331" t="str">
        <f>EC_projects_original!B1331</f>
        <v>West-Overijssel</v>
      </c>
      <c r="C1331" t="str">
        <f>EC_projects_original!C1331</f>
        <v>Steenwijkerland</v>
      </c>
      <c r="D1331" t="str" cm="1">
        <f t="array" ref="D1331">_xlfn.IFNA(INDEX(municipalities!B:B, MATCH(EC_projects!C1331,municipalities!C:C,0),0),"unknown")</f>
        <v>GM1708</v>
      </c>
      <c r="E1331" t="str">
        <f>EC_projects_original!D1331</f>
        <v>Vollenhove</v>
      </c>
      <c r="F1331" t="str">
        <f>EC_projects_original!E1331</f>
        <v>Voorst tot Wieden/ zonnedak Het Scheepsdiep</v>
      </c>
      <c r="G1331" t="str">
        <f>EC_projects_original!G1331</f>
        <v>planned</v>
      </c>
      <c r="H1331">
        <f>EC_projects_original!H1331</f>
        <v>2024</v>
      </c>
      <c r="I1331" t="str">
        <f>EC_projects_original!I1331</f>
        <v>PV</v>
      </c>
      <c r="J1331" t="str">
        <f>EC_projects_original!J1331</f>
        <v>rooftop</v>
      </c>
      <c r="K1331" t="str">
        <f>EC_projects_original!K1331</f>
        <v>lokale coöperatie</v>
      </c>
      <c r="L1331" t="str">
        <f>EC_projects_original!L1331</f>
        <v>Energiecoöperatie Voorst tot Wieden</v>
      </c>
      <c r="M1331">
        <f>EC_projects_original!P1331</f>
        <v>100</v>
      </c>
      <c r="N1331">
        <f>EC_projects_original!R1331</f>
        <v>1</v>
      </c>
    </row>
    <row r="1332" spans="1:14" x14ac:dyDescent="0.25">
      <c r="A1332" t="str">
        <f>EC_projects_original!A1332</f>
        <v>Overijssel</v>
      </c>
      <c r="B1332" t="str">
        <f>EC_projects_original!B1332</f>
        <v>West-Overijssel</v>
      </c>
      <c r="C1332" t="str">
        <f>EC_projects_original!C1332</f>
        <v>Steenwijkerland</v>
      </c>
      <c r="D1332" t="str" cm="1">
        <f t="array" ref="D1332">_xlfn.IFNA(INDEX(municipalities!B:B, MATCH(EC_projects!C1332,municipalities!C:C,0),0),"unknown")</f>
        <v>GM1708</v>
      </c>
      <c r="E1332" t="str">
        <f>EC_projects_original!D1332</f>
        <v>Wanneperveen</v>
      </c>
      <c r="F1332" t="str">
        <f>EC_projects_original!E1332</f>
        <v>WiedenWeerribben/ zonnedak 5 Manege Beukers Wanneperveen</v>
      </c>
      <c r="G1332" t="str">
        <f>EC_projects_original!G1332</f>
        <v>planned</v>
      </c>
      <c r="H1332">
        <f>EC_projects_original!H1332</f>
        <v>2024</v>
      </c>
      <c r="I1332" t="str">
        <f>EC_projects_original!I1332</f>
        <v>PV</v>
      </c>
      <c r="J1332" t="str">
        <f>EC_projects_original!J1332</f>
        <v>rooftop</v>
      </c>
      <c r="K1332" t="str">
        <f>EC_projects_original!K1332</f>
        <v>lokale coöperatie</v>
      </c>
      <c r="L1332" t="str">
        <f>EC_projects_original!L1332</f>
        <v>EC Wieden Weeribben</v>
      </c>
      <c r="M1332">
        <f>EC_projects_original!P1332</f>
        <v>82.3</v>
      </c>
      <c r="N1332">
        <f>EC_projects_original!R1332</f>
        <v>1</v>
      </c>
    </row>
    <row r="1333" spans="1:14" x14ac:dyDescent="0.25">
      <c r="A1333" t="str">
        <f>EC_projects_original!A1333</f>
        <v>Overijssel</v>
      </c>
      <c r="B1333" t="str">
        <f>EC_projects_original!B1333</f>
        <v>West-Overijssel</v>
      </c>
      <c r="C1333" t="str">
        <f>EC_projects_original!C1333</f>
        <v>Zwartewaterland</v>
      </c>
      <c r="D1333" t="str" cm="1">
        <f t="array" ref="D1333">_xlfn.IFNA(INDEX(municipalities!B:B, MATCH(EC_projects!C1333,municipalities!C:C,0),0),"unknown")</f>
        <v>GM1896</v>
      </c>
      <c r="E1333">
        <f>EC_projects_original!D1333</f>
        <v>0</v>
      </c>
      <c r="F1333" t="str">
        <f>EC_projects_original!E1333</f>
        <v>EnergiekZwartewaterland/ zonnedak 3</v>
      </c>
      <c r="G1333" t="str">
        <f>EC_projects_original!G1333</f>
        <v>preparation</v>
      </c>
      <c r="H1333">
        <f>EC_projects_original!H1333</f>
        <v>2025</v>
      </c>
      <c r="I1333" t="str">
        <f>EC_projects_original!I1333</f>
        <v>PV</v>
      </c>
      <c r="J1333" t="str">
        <f>EC_projects_original!J1333</f>
        <v>rooftop</v>
      </c>
      <c r="K1333" t="str">
        <f>EC_projects_original!K1333</f>
        <v>lokale coöperatie</v>
      </c>
      <c r="L1333" t="str">
        <f>EC_projects_original!L1333</f>
        <v>Energiek Zwartewaterland</v>
      </c>
      <c r="M1333">
        <f>EC_projects_original!P1333</f>
        <v>0</v>
      </c>
      <c r="N1333">
        <f>EC_projects_original!R1333</f>
        <v>1</v>
      </c>
    </row>
    <row r="1334" spans="1:14" x14ac:dyDescent="0.25">
      <c r="A1334" t="str">
        <f>EC_projects_original!A1334</f>
        <v>Overijssel</v>
      </c>
      <c r="B1334" t="str">
        <f>EC_projects_original!B1334</f>
        <v>West-Overijssel</v>
      </c>
      <c r="C1334" t="str">
        <f>EC_projects_original!C1334</f>
        <v>Zwolle</v>
      </c>
      <c r="D1334" t="str" cm="1">
        <f t="array" ref="D1334">_xlfn.IFNA(INDEX(municipalities!B:B, MATCH(EC_projects!C1334,municipalities!C:C,0),0),"unknown")</f>
        <v>GM0193</v>
      </c>
      <c r="E1334">
        <f>EC_projects_original!D1334</f>
        <v>0</v>
      </c>
      <c r="F1334" t="str">
        <f>EC_projects_original!E1334</f>
        <v>Zonnebuur/ zonnedaken woningcorporatie (meerdere locaties) - gepland</v>
      </c>
      <c r="G1334" t="str">
        <f>EC_projects_original!G1334</f>
        <v>planned</v>
      </c>
      <c r="H1334">
        <f>EC_projects_original!H1334</f>
        <v>2024</v>
      </c>
      <c r="I1334" t="str">
        <f>EC_projects_original!I1334</f>
        <v>PV</v>
      </c>
      <c r="J1334" t="str">
        <f>EC_projects_original!J1334</f>
        <v>rooftop</v>
      </c>
      <c r="K1334" t="str">
        <f>EC_projects_original!K1334</f>
        <v>woco-coöperatie</v>
      </c>
      <c r="L1334" t="str">
        <f>EC_projects_original!L1334</f>
        <v>Zonnebuur</v>
      </c>
      <c r="M1334">
        <f>EC_projects_original!P1334</f>
        <v>39</v>
      </c>
      <c r="N1334">
        <f>EC_projects_original!R1334</f>
        <v>1</v>
      </c>
    </row>
    <row r="1335" spans="1:14" x14ac:dyDescent="0.25">
      <c r="A1335" t="str">
        <f>EC_projects_original!A1335</f>
        <v>Utrecht</v>
      </c>
      <c r="B1335" t="str">
        <f>EC_projects_original!B1335</f>
        <v>Regio U16</v>
      </c>
      <c r="C1335" t="str">
        <f>EC_projects_original!C1335</f>
        <v>Amersfoort</v>
      </c>
      <c r="D1335" t="str" cm="1">
        <f t="array" ref="D1335">_xlfn.IFNA(INDEX(municipalities!B:B, MATCH(EC_projects!C1335,municipalities!C:C,0),0),"unknown")</f>
        <v>GM0307</v>
      </c>
      <c r="E1335">
        <f>EC_projects_original!D1335</f>
        <v>0</v>
      </c>
      <c r="F1335" t="str">
        <f>EC_projects_original!E1335</f>
        <v>EnergieU/ Buurtstroom 12 Amersfoort De Bron</v>
      </c>
      <c r="G1335" t="str">
        <f>EC_projects_original!G1335</f>
        <v>planned</v>
      </c>
      <c r="H1335">
        <f>EC_projects_original!H1335</f>
        <v>2024</v>
      </c>
      <c r="I1335" t="str">
        <f>EC_projects_original!I1335</f>
        <v>PV</v>
      </c>
      <c r="J1335" t="str">
        <f>EC_projects_original!J1335</f>
        <v>rooftop</v>
      </c>
      <c r="K1335" t="str">
        <f>EC_projects_original!K1335</f>
        <v>productiecoöperatie/ bewonersinitiatief</v>
      </c>
      <c r="L1335" t="str">
        <f>EC_projects_original!L1335</f>
        <v>EnergieU/ buurtstroom</v>
      </c>
      <c r="M1335">
        <f>EC_projects_original!P1335</f>
        <v>75</v>
      </c>
      <c r="N1335">
        <f>EC_projects_original!R1335</f>
        <v>1</v>
      </c>
    </row>
    <row r="1336" spans="1:14" x14ac:dyDescent="0.25">
      <c r="A1336" t="str">
        <f>EC_projects_original!A1336</f>
        <v>Utrecht</v>
      </c>
      <c r="B1336" t="str">
        <f>EC_projects_original!B1336</f>
        <v>Regio U16</v>
      </c>
      <c r="C1336" t="str">
        <f>EC_projects_original!C1336</f>
        <v>De Bilt</v>
      </c>
      <c r="D1336" t="str" cm="1">
        <f t="array" ref="D1336">_xlfn.IFNA(INDEX(municipalities!B:B, MATCH(EC_projects!C1336,municipalities!C:C,0),0),"unknown")</f>
        <v>GM0310</v>
      </c>
      <c r="E1336" t="str">
        <f>EC_projects_original!D1336</f>
        <v>De Bilt</v>
      </c>
      <c r="F1336" t="str">
        <f>EC_projects_original!E1336</f>
        <v>BENG!/ zonnedak FC De Bilt</v>
      </c>
      <c r="G1336" t="str">
        <f>EC_projects_original!G1336</f>
        <v>planned</v>
      </c>
      <c r="H1336">
        <f>EC_projects_original!H1336</f>
        <v>2024</v>
      </c>
      <c r="I1336" t="str">
        <f>EC_projects_original!I1336</f>
        <v>PV</v>
      </c>
      <c r="J1336" t="str">
        <f>EC_projects_original!J1336</f>
        <v>rooftop</v>
      </c>
      <c r="K1336" t="str">
        <f>EC_projects_original!K1336</f>
        <v>lokale coöperatie</v>
      </c>
      <c r="L1336" t="str">
        <f>EC_projects_original!L1336</f>
        <v>BENG!/ Bilstroom</v>
      </c>
      <c r="M1336">
        <f>EC_projects_original!P1336</f>
        <v>80</v>
      </c>
      <c r="N1336">
        <f>EC_projects_original!R1336</f>
        <v>1</v>
      </c>
    </row>
    <row r="1337" spans="1:14" x14ac:dyDescent="0.25">
      <c r="A1337" t="str">
        <f>EC_projects_original!A1337</f>
        <v>Utrecht</v>
      </c>
      <c r="B1337" t="str">
        <f>EC_projects_original!B1337</f>
        <v>Regio U16</v>
      </c>
      <c r="C1337" t="str">
        <f>EC_projects_original!C1337</f>
        <v>De Bilt</v>
      </c>
      <c r="D1337" t="str" cm="1">
        <f t="array" ref="D1337">_xlfn.IFNA(INDEX(municipalities!B:B, MATCH(EC_projects!C1337,municipalities!C:C,0),0),"unknown")</f>
        <v>GM0310</v>
      </c>
      <c r="E1337" t="str">
        <f>EC_projects_original!D1337</f>
        <v>Bilthoven</v>
      </c>
      <c r="F1337" t="str">
        <f>EC_projects_original!E1337</f>
        <v>BENG!/ zonnedak Kwinkelier AH (fase 3)</v>
      </c>
      <c r="G1337" t="str">
        <f>EC_projects_original!G1337</f>
        <v>planned</v>
      </c>
      <c r="H1337">
        <f>EC_projects_original!H1337</f>
        <v>2024</v>
      </c>
      <c r="I1337" t="str">
        <f>EC_projects_original!I1337</f>
        <v>PV</v>
      </c>
      <c r="J1337" t="str">
        <f>EC_projects_original!J1337</f>
        <v>rooftop</v>
      </c>
      <c r="K1337" t="str">
        <f>EC_projects_original!K1337</f>
        <v>lokale coöperatie</v>
      </c>
      <c r="L1337" t="str">
        <f>EC_projects_original!L1337</f>
        <v>BENG!/ Bilstroom</v>
      </c>
      <c r="M1337">
        <f>EC_projects_original!P1337</f>
        <v>80</v>
      </c>
      <c r="N1337">
        <f>EC_projects_original!R1337</f>
        <v>1</v>
      </c>
    </row>
    <row r="1338" spans="1:14" x14ac:dyDescent="0.25">
      <c r="A1338" t="str">
        <f>EC_projects_original!A1338</f>
        <v>Utrecht</v>
      </c>
      <c r="B1338" t="str">
        <f>EC_projects_original!B1338</f>
        <v>Regio U16</v>
      </c>
      <c r="C1338" t="str">
        <f>EC_projects_original!C1338</f>
        <v>De Bilt</v>
      </c>
      <c r="D1338" t="str" cm="1">
        <f t="array" ref="D1338">_xlfn.IFNA(INDEX(municipalities!B:B, MATCH(EC_projects!C1338,municipalities!C:C,0),0),"unknown")</f>
        <v>GM0310</v>
      </c>
      <c r="E1338" t="str">
        <f>EC_projects_original!D1338</f>
        <v>Bilthoven</v>
      </c>
      <c r="F1338" t="str">
        <f>EC_projects_original!E1338</f>
        <v>BENG!/ zonnedak Kwinkelier AH (fase 6)</v>
      </c>
      <c r="G1338" t="str">
        <f>EC_projects_original!G1338</f>
        <v>planned</v>
      </c>
      <c r="H1338">
        <f>EC_projects_original!H1338</f>
        <v>2024</v>
      </c>
      <c r="I1338" t="str">
        <f>EC_projects_original!I1338</f>
        <v>PV</v>
      </c>
      <c r="J1338" t="str">
        <f>EC_projects_original!J1338</f>
        <v>rooftop</v>
      </c>
      <c r="K1338" t="str">
        <f>EC_projects_original!K1338</f>
        <v>lokale coöperatie</v>
      </c>
      <c r="L1338" t="str">
        <f>EC_projects_original!L1338</f>
        <v>BENG!/ Bilstroom</v>
      </c>
      <c r="M1338">
        <f>EC_projects_original!P1338</f>
        <v>80</v>
      </c>
      <c r="N1338">
        <f>EC_projects_original!R1338</f>
        <v>1</v>
      </c>
    </row>
    <row r="1339" spans="1:14" x14ac:dyDescent="0.25">
      <c r="A1339" t="str">
        <f>EC_projects_original!A1339</f>
        <v>Utrecht</v>
      </c>
      <c r="B1339" t="str">
        <f>EC_projects_original!B1339</f>
        <v>Regio U16</v>
      </c>
      <c r="C1339" t="str">
        <f>EC_projects_original!C1339</f>
        <v>De Ronde Venen</v>
      </c>
      <c r="D1339" t="str" cm="1">
        <f t="array" ref="D1339">_xlfn.IFNA(INDEX(municipalities!B:B, MATCH(EC_projects!C1339,municipalities!C:C,0),0),"unknown")</f>
        <v>GM0736</v>
      </c>
      <c r="E1339" t="str">
        <f>EC_projects_original!D1339</f>
        <v>Abcoude</v>
      </c>
      <c r="F1339" t="str">
        <f>EC_projects_original!E1339</f>
        <v>Zon op De Ronde Venen/ zonnedak Hartstocht</v>
      </c>
      <c r="G1339" t="str">
        <f>EC_projects_original!G1339</f>
        <v>planned</v>
      </c>
      <c r="H1339">
        <f>EC_projects_original!H1339</f>
        <v>2024</v>
      </c>
      <c r="I1339" t="str">
        <f>EC_projects_original!I1339</f>
        <v>PV</v>
      </c>
      <c r="J1339" t="str">
        <f>EC_projects_original!J1339</f>
        <v>rooftop</v>
      </c>
      <c r="K1339" t="str">
        <f>EC_projects_original!K1339</f>
        <v>productiecoöperatie/ bewonersinitiatief</v>
      </c>
      <c r="L1339" t="str">
        <f>EC_projects_original!L1339</f>
        <v>Zon op de Ronde Venen</v>
      </c>
      <c r="M1339">
        <f>EC_projects_original!P1339</f>
        <v>100</v>
      </c>
      <c r="N1339">
        <f>EC_projects_original!R1339</f>
        <v>1</v>
      </c>
    </row>
    <row r="1340" spans="1:14" x14ac:dyDescent="0.25">
      <c r="A1340" t="str">
        <f>EC_projects_original!A1340</f>
        <v>Utrecht</v>
      </c>
      <c r="B1340" t="str">
        <f>EC_projects_original!B1340</f>
        <v>Regio U16</v>
      </c>
      <c r="C1340" t="str">
        <f>EC_projects_original!C1340</f>
        <v>De Ronde Venen</v>
      </c>
      <c r="D1340" t="str" cm="1">
        <f t="array" ref="D1340">_xlfn.IFNA(INDEX(municipalities!B:B, MATCH(EC_projects!C1340,municipalities!C:C,0),0),"unknown")</f>
        <v>GM0736</v>
      </c>
      <c r="E1340" t="str">
        <f>EC_projects_original!D1340</f>
        <v>Abcoude</v>
      </c>
      <c r="F1340" t="str">
        <f>EC_projects_original!E1340</f>
        <v>Zon op De Ronde Venen/ zonnedak Luken</v>
      </c>
      <c r="G1340" t="str">
        <f>EC_projects_original!G1340</f>
        <v>planned</v>
      </c>
      <c r="H1340">
        <f>EC_projects_original!H1340</f>
        <v>2024</v>
      </c>
      <c r="I1340" t="str">
        <f>EC_projects_original!I1340</f>
        <v>PV</v>
      </c>
      <c r="J1340" t="str">
        <f>EC_projects_original!J1340</f>
        <v>rooftop</v>
      </c>
      <c r="K1340" t="str">
        <f>EC_projects_original!K1340</f>
        <v>productiecoöperatie/ bewonersinitiatief</v>
      </c>
      <c r="L1340" t="str">
        <f>EC_projects_original!L1340</f>
        <v>Zon op de Ronde Venen</v>
      </c>
      <c r="M1340">
        <f>EC_projects_original!P1340</f>
        <v>100</v>
      </c>
      <c r="N1340">
        <f>EC_projects_original!R1340</f>
        <v>1</v>
      </c>
    </row>
    <row r="1341" spans="1:14" x14ac:dyDescent="0.25">
      <c r="A1341" t="str">
        <f>EC_projects_original!A1341</f>
        <v>Utrecht</v>
      </c>
      <c r="B1341" t="str">
        <f>EC_projects_original!B1341</f>
        <v>Regio Amersfoort</v>
      </c>
      <c r="C1341" t="str">
        <f>EC_projects_original!C1341</f>
        <v>Eemnes</v>
      </c>
      <c r="D1341" t="str" cm="1">
        <f t="array" ref="D1341">_xlfn.IFNA(INDEX(municipalities!B:B, MATCH(EC_projects!C1341,municipalities!C:C,0),0),"unknown")</f>
        <v>GM0317</v>
      </c>
      <c r="E1341">
        <f>EC_projects_original!D1341</f>
        <v>0</v>
      </c>
      <c r="F1341" t="str">
        <f>EC_projects_original!E1341</f>
        <v>ECEemnes/ zonnedak SV Eemnes</v>
      </c>
      <c r="G1341" t="str">
        <f>EC_projects_original!G1341</f>
        <v>preparation</v>
      </c>
      <c r="H1341">
        <f>EC_projects_original!H1341</f>
        <v>2024</v>
      </c>
      <c r="I1341" t="str">
        <f>EC_projects_original!I1341</f>
        <v>PV</v>
      </c>
      <c r="J1341" t="str">
        <f>EC_projects_original!J1341</f>
        <v>rooftop</v>
      </c>
      <c r="K1341" t="str">
        <f>EC_projects_original!K1341</f>
        <v>lokale coöperatie</v>
      </c>
      <c r="L1341" t="str">
        <f>EC_projects_original!L1341</f>
        <v>EC Eemnes</v>
      </c>
      <c r="M1341">
        <f>EC_projects_original!P1341</f>
        <v>40.5</v>
      </c>
      <c r="N1341">
        <f>EC_projects_original!R1341</f>
        <v>1</v>
      </c>
    </row>
    <row r="1342" spans="1:14" x14ac:dyDescent="0.25">
      <c r="A1342" t="str">
        <f>EC_projects_original!A1342</f>
        <v>Utrecht</v>
      </c>
      <c r="B1342" t="str">
        <f>EC_projects_original!B1342</f>
        <v>Regio U16</v>
      </c>
      <c r="C1342" t="str">
        <f>EC_projects_original!C1342</f>
        <v>Houten</v>
      </c>
      <c r="D1342" t="str" cm="1">
        <f t="array" ref="D1342">_xlfn.IFNA(INDEX(municipalities!B:B, MATCH(EC_projects!C1342,municipalities!C:C,0),0),"unknown")</f>
        <v>GM0321</v>
      </c>
      <c r="E1342">
        <f>EC_projects_original!D1342</f>
        <v>0</v>
      </c>
      <c r="F1342" t="str">
        <f>EC_projects_original!E1342</f>
        <v>D2E/ zonnedaken woningcorporatie Viveste Houten</v>
      </c>
      <c r="G1342" t="str">
        <f>EC_projects_original!G1342</f>
        <v>planned</v>
      </c>
      <c r="H1342">
        <f>EC_projects_original!H1342</f>
        <v>2024</v>
      </c>
      <c r="I1342" t="str">
        <f>EC_projects_original!I1342</f>
        <v>PV</v>
      </c>
      <c r="J1342" t="str">
        <f>EC_projects_original!J1342</f>
        <v>rooftop</v>
      </c>
      <c r="K1342" t="str">
        <f>EC_projects_original!K1342</f>
        <v>woco-coöperatie</v>
      </c>
      <c r="L1342" t="str">
        <f>EC_projects_original!L1342</f>
        <v>Delen Duurzame Energie (D2E)</v>
      </c>
      <c r="M1342">
        <f>EC_projects_original!P1342</f>
        <v>1965</v>
      </c>
      <c r="N1342">
        <f>EC_projects_original!R1342</f>
        <v>1</v>
      </c>
    </row>
    <row r="1343" spans="1:14" x14ac:dyDescent="0.25">
      <c r="A1343" t="str">
        <f>EC_projects_original!A1343</f>
        <v>Utrecht</v>
      </c>
      <c r="B1343" t="str">
        <f>EC_projects_original!B1343</f>
        <v>Regio Amersfoort</v>
      </c>
      <c r="C1343" t="str">
        <f>EC_projects_original!C1343</f>
        <v>Leusden</v>
      </c>
      <c r="D1343" t="str" cm="1">
        <f t="array" ref="D1343">_xlfn.IFNA(INDEX(municipalities!B:B, MATCH(EC_projects!C1343,municipalities!C:C,0),0),"unknown")</f>
        <v>GM0327</v>
      </c>
      <c r="E1343">
        <f>EC_projects_original!D1343</f>
        <v>0</v>
      </c>
      <c r="F1343" t="str">
        <f>EC_projects_original!E1343</f>
        <v>ECDeel/ zonnedak DEEL Collectieve zonnedaken 3</v>
      </c>
      <c r="G1343" t="str">
        <f>EC_projects_original!G1343</f>
        <v>preparation</v>
      </c>
      <c r="H1343">
        <f>EC_projects_original!H1343</f>
        <v>2025</v>
      </c>
      <c r="I1343" t="str">
        <f>EC_projects_original!I1343</f>
        <v>PV</v>
      </c>
      <c r="J1343" t="str">
        <f>EC_projects_original!J1343</f>
        <v>rooftop</v>
      </c>
      <c r="K1343" t="str">
        <f>EC_projects_original!K1343</f>
        <v>lokale coöperatie</v>
      </c>
      <c r="L1343" t="str">
        <f>EC_projects_original!L1343</f>
        <v>EC Deel (Energie Leusden)</v>
      </c>
      <c r="M1343">
        <f>EC_projects_original!P1343</f>
        <v>0</v>
      </c>
      <c r="N1343">
        <f>EC_projects_original!R1343</f>
        <v>1</v>
      </c>
    </row>
    <row r="1344" spans="1:14" x14ac:dyDescent="0.25">
      <c r="A1344" t="str">
        <f>EC_projects_original!A1344</f>
        <v>Utrecht</v>
      </c>
      <c r="B1344" t="str">
        <f>EC_projects_original!B1344</f>
        <v>Regio Amersfoort</v>
      </c>
      <c r="C1344" t="str">
        <f>EC_projects_original!C1344</f>
        <v>Leusden</v>
      </c>
      <c r="D1344" t="str" cm="1">
        <f t="array" ref="D1344">_xlfn.IFNA(INDEX(municipalities!B:B, MATCH(EC_projects!C1344,municipalities!C:C,0),0),"unknown")</f>
        <v>GM0327</v>
      </c>
      <c r="E1344">
        <f>EC_projects_original!D1344</f>
        <v>0</v>
      </c>
      <c r="F1344" t="str">
        <f>EC_projects_original!E1344</f>
        <v>ECDeel/ zonnedak DEEL Collectieve zonnedaken 4</v>
      </c>
      <c r="G1344" t="str">
        <f>EC_projects_original!G1344</f>
        <v>preparation</v>
      </c>
      <c r="H1344">
        <f>EC_projects_original!H1344</f>
        <v>2025</v>
      </c>
      <c r="I1344" t="str">
        <f>EC_projects_original!I1344</f>
        <v>PV</v>
      </c>
      <c r="J1344" t="str">
        <f>EC_projects_original!J1344</f>
        <v>rooftop</v>
      </c>
      <c r="K1344" t="str">
        <f>EC_projects_original!K1344</f>
        <v>lokale coöperatie</v>
      </c>
      <c r="L1344" t="str">
        <f>EC_projects_original!L1344</f>
        <v>EC Deel (Energie Leusden)</v>
      </c>
      <c r="M1344">
        <f>EC_projects_original!P1344</f>
        <v>0</v>
      </c>
      <c r="N1344">
        <f>EC_projects_original!R1344</f>
        <v>1</v>
      </c>
    </row>
    <row r="1345" spans="1:14" x14ac:dyDescent="0.25">
      <c r="A1345" t="str">
        <f>EC_projects_original!A1345</f>
        <v>Utrecht</v>
      </c>
      <c r="B1345" t="str">
        <f>EC_projects_original!B1345</f>
        <v>Regio U16</v>
      </c>
      <c r="C1345" t="str">
        <f>EC_projects_original!C1345</f>
        <v>Nieuwegein</v>
      </c>
      <c r="D1345" t="str" cm="1">
        <f t="array" ref="D1345">_xlfn.IFNA(INDEX(municipalities!B:B, MATCH(EC_projects!C1345,municipalities!C:C,0),0),"unknown")</f>
        <v>GM0356</v>
      </c>
      <c r="E1345">
        <f>EC_projects_original!D1345</f>
        <v>0</v>
      </c>
      <c r="F1345" t="str">
        <f>EC_projects_original!E1345</f>
        <v>D2E/ zonnedaken woningcorporatie Viveste Houten</v>
      </c>
      <c r="G1345" t="str">
        <f>EC_projects_original!G1345</f>
        <v>planned</v>
      </c>
      <c r="H1345">
        <f>EC_projects_original!H1345</f>
        <v>2024</v>
      </c>
      <c r="I1345" t="str">
        <f>EC_projects_original!I1345</f>
        <v>PV</v>
      </c>
      <c r="J1345" t="str">
        <f>EC_projects_original!J1345</f>
        <v>rooftop</v>
      </c>
      <c r="K1345" t="str">
        <f>EC_projects_original!K1345</f>
        <v>woco-coöperatie</v>
      </c>
      <c r="L1345" t="str">
        <f>EC_projects_original!L1345</f>
        <v>Delen Duurzame Energie (D2E)</v>
      </c>
      <c r="M1345">
        <f>EC_projects_original!P1345</f>
        <v>180</v>
      </c>
      <c r="N1345">
        <f>EC_projects_original!R1345</f>
        <v>1</v>
      </c>
    </row>
    <row r="1346" spans="1:14" x14ac:dyDescent="0.25">
      <c r="A1346" t="str">
        <f>EC_projects_original!A1346</f>
        <v>Utrecht</v>
      </c>
      <c r="B1346" t="str">
        <f>EC_projects_original!B1346</f>
        <v>Food Valley</v>
      </c>
      <c r="C1346" t="str">
        <f>EC_projects_original!C1346</f>
        <v>Renswoude</v>
      </c>
      <c r="D1346" t="str" cm="1">
        <f t="array" ref="D1346">_xlfn.IFNA(INDEX(municipalities!B:B, MATCH(EC_projects!C1346,municipalities!C:C,0),0),"unknown")</f>
        <v>GM0339</v>
      </c>
      <c r="E1346" t="str">
        <f>EC_projects_original!D1346</f>
        <v>Renswoude</v>
      </c>
      <c r="F1346" t="str">
        <f>EC_projects_original!E1346</f>
        <v>ZonnestroomRenswoude/ zonnedaken (12 beschikkingen)</v>
      </c>
      <c r="G1346" t="str">
        <f>EC_projects_original!G1346</f>
        <v>planned</v>
      </c>
      <c r="H1346">
        <f>EC_projects_original!H1346</f>
        <v>2024</v>
      </c>
      <c r="I1346" t="str">
        <f>EC_projects_original!I1346</f>
        <v>PV</v>
      </c>
      <c r="J1346" t="str">
        <f>EC_projects_original!J1346</f>
        <v>rooftop</v>
      </c>
      <c r="K1346" t="str">
        <f>EC_projects_original!K1346</f>
        <v>productiecoöperatie/ ontwikkelaar</v>
      </c>
      <c r="L1346" t="str">
        <f>EC_projects_original!L1346</f>
        <v>Zonnestroom Renswoude</v>
      </c>
      <c r="M1346">
        <f>EC_projects_original!P1346</f>
        <v>610</v>
      </c>
      <c r="N1346">
        <f>EC_projects_original!R1346</f>
        <v>1</v>
      </c>
    </row>
    <row r="1347" spans="1:14" x14ac:dyDescent="0.25">
      <c r="A1347" t="str">
        <f>EC_projects_original!A1347</f>
        <v>Utrecht</v>
      </c>
      <c r="B1347" t="str">
        <f>EC_projects_original!B1347</f>
        <v>Regio U16</v>
      </c>
      <c r="C1347" t="str">
        <f>EC_projects_original!C1347</f>
        <v>Soest</v>
      </c>
      <c r="D1347" t="str" cm="1">
        <f t="array" ref="D1347">_xlfn.IFNA(INDEX(municipalities!B:B, MATCH(EC_projects!C1347,municipalities!C:C,0),0),"unknown")</f>
        <v>GM0342</v>
      </c>
      <c r="E1347">
        <f>EC_projects_original!D1347</f>
        <v>0</v>
      </c>
      <c r="F1347" t="str">
        <f>EC_projects_original!E1347</f>
        <v>Innax/ Coöperatie Cocon Wonen Energie/ zonnedaken Klarinet</v>
      </c>
      <c r="G1347" t="str">
        <f>EC_projects_original!G1347</f>
        <v>planned</v>
      </c>
      <c r="H1347">
        <f>EC_projects_original!H1347</f>
        <v>2024</v>
      </c>
      <c r="I1347" t="str">
        <f>EC_projects_original!I1347</f>
        <v>PV</v>
      </c>
      <c r="J1347" t="str">
        <f>EC_projects_original!J1347</f>
        <v>rooftop</v>
      </c>
      <c r="K1347" t="str">
        <f>EC_projects_original!K1347</f>
        <v>productiecoöperatie/ ontwikkelaar</v>
      </c>
      <c r="L1347" t="str">
        <f>EC_projects_original!L1347</f>
        <v>Coöperatie Cocon</v>
      </c>
      <c r="M1347">
        <f>EC_projects_original!P1347</f>
        <v>200</v>
      </c>
      <c r="N1347">
        <f>EC_projects_original!R1347</f>
        <v>1</v>
      </c>
    </row>
    <row r="1348" spans="1:14" x14ac:dyDescent="0.25">
      <c r="A1348" t="str">
        <f>EC_projects_original!A1348</f>
        <v>Utrecht</v>
      </c>
      <c r="B1348" t="str">
        <f>EC_projects_original!B1348</f>
        <v>Regio U16</v>
      </c>
      <c r="C1348" t="str">
        <f>EC_projects_original!C1348</f>
        <v>Soest</v>
      </c>
      <c r="D1348" t="str" cm="1">
        <f t="array" ref="D1348">_xlfn.IFNA(INDEX(municipalities!B:B, MATCH(EC_projects!C1348,municipalities!C:C,0),0),"unknown")</f>
        <v>GM0342</v>
      </c>
      <c r="E1348">
        <f>EC_projects_original!D1348</f>
        <v>0</v>
      </c>
      <c r="F1348" t="str">
        <f>EC_projects_original!E1348</f>
        <v>SoesterEnergie/ zonnedak Soester zonnestroom Eemschutters &amp; De Gemshoorn</v>
      </c>
      <c r="G1348" t="str">
        <f>EC_projects_original!G1348</f>
        <v>planned</v>
      </c>
      <c r="H1348">
        <f>EC_projects_original!H1348</f>
        <v>2024</v>
      </c>
      <c r="I1348" t="str">
        <f>EC_projects_original!I1348</f>
        <v>PV</v>
      </c>
      <c r="J1348" t="str">
        <f>EC_projects_original!J1348</f>
        <v>rooftop</v>
      </c>
      <c r="K1348" t="str">
        <f>EC_projects_original!K1348</f>
        <v>lokale coöperatie</v>
      </c>
      <c r="L1348" t="str">
        <f>EC_projects_original!L1348</f>
        <v>Soester Energie</v>
      </c>
      <c r="M1348">
        <f>EC_projects_original!P1348</f>
        <v>60</v>
      </c>
      <c r="N1348">
        <f>EC_projects_original!R1348</f>
        <v>1</v>
      </c>
    </row>
    <row r="1349" spans="1:14" x14ac:dyDescent="0.25">
      <c r="A1349" t="str">
        <f>EC_projects_original!A1349</f>
        <v>Utrecht</v>
      </c>
      <c r="B1349" t="str">
        <f>EC_projects_original!B1349</f>
        <v>Regio U16</v>
      </c>
      <c r="C1349" t="str">
        <f>EC_projects_original!C1349</f>
        <v>Stichtse Vecht</v>
      </c>
      <c r="D1349" t="str" cm="1">
        <f t="array" ref="D1349">_xlfn.IFNA(INDEX(municipalities!B:B, MATCH(EC_projects!C1349,municipalities!C:C,0),0),"unknown")</f>
        <v>GM1904</v>
      </c>
      <c r="E1349">
        <f>EC_projects_original!D1349</f>
        <v>0</v>
      </c>
      <c r="F1349" t="str">
        <f>EC_projects_original!E1349</f>
        <v>EC2030/ zonnedak Hof van Gunterstein</v>
      </c>
      <c r="G1349" t="str">
        <f>EC_projects_original!G1349</f>
        <v>planned</v>
      </c>
      <c r="H1349">
        <f>EC_projects_original!H1349</f>
        <v>2024</v>
      </c>
      <c r="I1349" t="str">
        <f>EC_projects_original!I1349</f>
        <v>PV</v>
      </c>
      <c r="J1349" t="str">
        <f>EC_projects_original!J1349</f>
        <v>rooftop</v>
      </c>
      <c r="K1349" t="str">
        <f>EC_projects_original!K1349</f>
        <v>lokale coöperatie</v>
      </c>
      <c r="L1349" t="str">
        <f>EC_projects_original!L1349</f>
        <v>EC 2030.nu</v>
      </c>
      <c r="M1349">
        <f>EC_projects_original!P1349</f>
        <v>100.4</v>
      </c>
      <c r="N1349">
        <f>EC_projects_original!R1349</f>
        <v>1</v>
      </c>
    </row>
    <row r="1350" spans="1:14" x14ac:dyDescent="0.25">
      <c r="A1350" t="str">
        <f>EC_projects_original!A1350</f>
        <v>Utrecht</v>
      </c>
      <c r="B1350" t="str">
        <f>EC_projects_original!B1350</f>
        <v>Regio U16</v>
      </c>
      <c r="C1350" t="str">
        <f>EC_projects_original!C1350</f>
        <v>Utrecht</v>
      </c>
      <c r="D1350" t="str" cm="1">
        <f t="array" ref="D1350">_xlfn.IFNA(INDEX(municipalities!B:B, MATCH(EC_projects!C1350,municipalities!C:C,0),0),"unknown")</f>
        <v>GM0344</v>
      </c>
      <c r="E1350">
        <f>EC_projects_original!D1350</f>
        <v>0</v>
      </c>
      <c r="F1350" t="str">
        <f>EC_projects_original!E1350</f>
        <v>EnergieU/ Buurtstroom VvE Pax</v>
      </c>
      <c r="G1350" t="str">
        <f>EC_projects_original!G1350</f>
        <v>planned</v>
      </c>
      <c r="H1350">
        <f>EC_projects_original!H1350</f>
        <v>2024</v>
      </c>
      <c r="I1350" t="str">
        <f>EC_projects_original!I1350</f>
        <v>PV</v>
      </c>
      <c r="J1350" t="str">
        <f>EC_projects_original!J1350</f>
        <v>rooftop</v>
      </c>
      <c r="K1350" t="str">
        <f>EC_projects_original!K1350</f>
        <v>productiecoöperatie/ bewonersinitiatief</v>
      </c>
      <c r="L1350" t="str">
        <f>EC_projects_original!L1350</f>
        <v>EnergieU/ buurtstroom</v>
      </c>
      <c r="M1350">
        <f>EC_projects_original!P1350</f>
        <v>0</v>
      </c>
      <c r="N1350">
        <f>EC_projects_original!R1350</f>
        <v>0</v>
      </c>
    </row>
    <row r="1351" spans="1:14" x14ac:dyDescent="0.25">
      <c r="A1351" t="str">
        <f>EC_projects_original!A1351</f>
        <v>Utrecht</v>
      </c>
      <c r="B1351" t="str">
        <f>EC_projects_original!B1351</f>
        <v>Regio U16</v>
      </c>
      <c r="C1351" t="str">
        <f>EC_projects_original!C1351</f>
        <v>Wijk bij Duurstede</v>
      </c>
      <c r="D1351" t="str" cm="1">
        <f t="array" ref="D1351">_xlfn.IFNA(INDEX(municipalities!B:B, MATCH(EC_projects!C1351,municipalities!C:C,0),0),"unknown")</f>
        <v>GM0352</v>
      </c>
      <c r="E1351">
        <f>EC_projects_original!D1351</f>
        <v>0</v>
      </c>
      <c r="F1351" t="str">
        <f>EC_projects_original!E1351</f>
        <v>D2E/ zonnedaken woningcorporatie Viveste Houten</v>
      </c>
      <c r="G1351" t="str">
        <f>EC_projects_original!G1351</f>
        <v>planned</v>
      </c>
      <c r="H1351">
        <f>EC_projects_original!H1351</f>
        <v>2024</v>
      </c>
      <c r="I1351" t="str">
        <f>EC_projects_original!I1351</f>
        <v>PV</v>
      </c>
      <c r="J1351" t="str">
        <f>EC_projects_original!J1351</f>
        <v>rooftop</v>
      </c>
      <c r="K1351" t="str">
        <f>EC_projects_original!K1351</f>
        <v>woco-coöperatie</v>
      </c>
      <c r="L1351" t="str">
        <f>EC_projects_original!L1351</f>
        <v>Delen Duurzame Energie (D2E)</v>
      </c>
      <c r="M1351">
        <f>EC_projects_original!P1351</f>
        <v>360</v>
      </c>
      <c r="N1351">
        <f>EC_projects_original!R1351</f>
        <v>1</v>
      </c>
    </row>
    <row r="1352" spans="1:14" x14ac:dyDescent="0.25">
      <c r="A1352" t="str">
        <f>EC_projects_original!A1352</f>
        <v>Utrecht</v>
      </c>
      <c r="B1352" t="str">
        <f>EC_projects_original!B1352</f>
        <v>Regio Amersfoort</v>
      </c>
      <c r="C1352" t="str">
        <f>EC_projects_original!C1352</f>
        <v>Woudenberg</v>
      </c>
      <c r="D1352" t="str" cm="1">
        <f t="array" ref="D1352">_xlfn.IFNA(INDEX(municipalities!B:B, MATCH(EC_projects!C1352,municipalities!C:C,0),0),"unknown")</f>
        <v>GM0351</v>
      </c>
      <c r="E1352" t="str">
        <f>EC_projects_original!D1352</f>
        <v>Scherpenzeel</v>
      </c>
      <c r="F1352" t="str">
        <f>EC_projects_original!E1352</f>
        <v>DuurzaamWoudenberg/ Zon op Woudenberg Schimmel (Beekhoeve vastgoed)</v>
      </c>
      <c r="G1352" t="str">
        <f>EC_projects_original!G1352</f>
        <v>planned</v>
      </c>
      <c r="H1352">
        <f>EC_projects_original!H1352</f>
        <v>2024</v>
      </c>
      <c r="I1352" t="str">
        <f>EC_projects_original!I1352</f>
        <v>PV</v>
      </c>
      <c r="J1352" t="str">
        <f>EC_projects_original!J1352</f>
        <v>rooftop</v>
      </c>
      <c r="K1352" t="str">
        <f>EC_projects_original!K1352</f>
        <v>lokale coöperatie</v>
      </c>
      <c r="L1352" t="str">
        <f>EC_projects_original!L1352</f>
        <v>Duurzaam Woudenberg</v>
      </c>
      <c r="M1352">
        <f>EC_projects_original!P1352</f>
        <v>55.349999999999994</v>
      </c>
      <c r="N1352">
        <f>EC_projects_original!R1352</f>
        <v>1</v>
      </c>
    </row>
    <row r="1353" spans="1:14" x14ac:dyDescent="0.25">
      <c r="A1353" t="str">
        <f>EC_projects_original!A1353</f>
        <v>Zeeland</v>
      </c>
      <c r="B1353" t="str">
        <f>EC_projects_original!B1353</f>
        <v>Zeeland</v>
      </c>
      <c r="C1353" t="str">
        <f>EC_projects_original!C1353</f>
        <v>Noord-Beveland</v>
      </c>
      <c r="D1353" t="str" cm="1">
        <f t="array" ref="D1353">_xlfn.IFNA(INDEX(municipalities!B:B, MATCH(EC_projects!C1353,municipalities!C:C,0),0),"unknown")</f>
        <v>GM1695</v>
      </c>
      <c r="E1353" t="str">
        <f>EC_projects_original!D1353</f>
        <v>Wissenkerke</v>
      </c>
      <c r="F1353" t="str">
        <f>EC_projects_original!E1353</f>
        <v>MRD/ ZCZ - project Noord Beveland Wissenkerke 2</v>
      </c>
      <c r="G1353" t="str">
        <f>EC_projects_original!G1353</f>
        <v>planned</v>
      </c>
      <c r="H1353">
        <f>EC_projects_original!H1353</f>
        <v>2024</v>
      </c>
      <c r="I1353" t="str">
        <f>EC_projects_original!I1353</f>
        <v>PV</v>
      </c>
      <c r="J1353" t="str">
        <f>EC_projects_original!J1353</f>
        <v>rooftop</v>
      </c>
      <c r="K1353" t="str">
        <f>EC_projects_original!K1353</f>
        <v>productiecoöperatie/ ontwikkelaar</v>
      </c>
      <c r="L1353" t="str">
        <f>EC_projects_original!L1353</f>
        <v>MRD/ Zonnecollectief Zeeland</v>
      </c>
      <c r="M1353">
        <f>EC_projects_original!P1353</f>
        <v>75.599999999999994</v>
      </c>
      <c r="N1353">
        <f>EC_projects_original!R1353</f>
        <v>1</v>
      </c>
    </row>
    <row r="1354" spans="1:14" x14ac:dyDescent="0.25">
      <c r="A1354" t="str">
        <f>EC_projects_original!A1354</f>
        <v>Zeeland</v>
      </c>
      <c r="B1354" t="str">
        <f>EC_projects_original!B1354</f>
        <v>Zeeland</v>
      </c>
      <c r="C1354" t="str">
        <f>EC_projects_original!C1354</f>
        <v>Tholen</v>
      </c>
      <c r="D1354" t="str" cm="1">
        <f t="array" ref="D1354">_xlfn.IFNA(INDEX(municipalities!B:B, MATCH(EC_projects!C1354,municipalities!C:C,0),0),"unknown")</f>
        <v>GM0716</v>
      </c>
      <c r="E1354">
        <f>EC_projects_original!D1354</f>
        <v>0</v>
      </c>
      <c r="F1354" t="str">
        <f>EC_projects_original!E1354</f>
        <v xml:space="preserve">TholenSolar/ zonnedak #4 </v>
      </c>
      <c r="G1354" t="str">
        <f>EC_projects_original!G1354</f>
        <v>planned</v>
      </c>
      <c r="H1354">
        <f>EC_projects_original!H1354</f>
        <v>2024</v>
      </c>
      <c r="I1354" t="str">
        <f>EC_projects_original!I1354</f>
        <v>PV</v>
      </c>
      <c r="J1354" t="str">
        <f>EC_projects_original!J1354</f>
        <v>rooftop</v>
      </c>
      <c r="K1354" t="str">
        <f>EC_projects_original!K1354</f>
        <v>productiecoöperatie/ ontwikkelaar</v>
      </c>
      <c r="L1354" t="str">
        <f>EC_projects_original!L1354</f>
        <v>TholenSolar</v>
      </c>
      <c r="M1354">
        <f>EC_projects_original!P1354</f>
        <v>50</v>
      </c>
      <c r="N1354">
        <f>EC_projects_original!R1354</f>
        <v>1</v>
      </c>
    </row>
    <row r="1355" spans="1:14" x14ac:dyDescent="0.25">
      <c r="A1355" t="str">
        <f>EC_projects_original!A1355</f>
        <v>Zeeland</v>
      </c>
      <c r="B1355" t="str">
        <f>EC_projects_original!B1355</f>
        <v>Zeeland</v>
      </c>
      <c r="C1355" t="str">
        <f>EC_projects_original!C1355</f>
        <v>Vlissingen</v>
      </c>
      <c r="D1355" t="str" cm="1">
        <f t="array" ref="D1355">_xlfn.IFNA(INDEX(municipalities!B:B, MATCH(EC_projects!C1355,municipalities!C:C,0),0),"unknown")</f>
        <v>GM0718</v>
      </c>
      <c r="E1355" t="str">
        <f>EC_projects_original!D1355</f>
        <v>Zeeuwind</v>
      </c>
      <c r="F1355" t="str">
        <f>EC_projects_original!E1355</f>
        <v>Zeeuwind/ ZonOffensief Zonnedak anodefabriek Sloegebied</v>
      </c>
      <c r="G1355" t="str">
        <f>EC_projects_original!G1355</f>
        <v>planned</v>
      </c>
      <c r="H1355">
        <f>EC_projects_original!H1355</f>
        <v>2024</v>
      </c>
      <c r="I1355" t="str">
        <f>EC_projects_original!I1355</f>
        <v>PV</v>
      </c>
      <c r="J1355" t="str">
        <f>EC_projects_original!J1355</f>
        <v>rooftop</v>
      </c>
      <c r="K1355" t="str">
        <f>EC_projects_original!K1355</f>
        <v>lokale coöperatie</v>
      </c>
      <c r="L1355" t="str">
        <f>EC_projects_original!L1355</f>
        <v>Zeeuwind</v>
      </c>
      <c r="M1355">
        <f>EC_projects_original!P1355</f>
        <v>3580</v>
      </c>
      <c r="N1355">
        <f>EC_projects_original!R1355</f>
        <v>1</v>
      </c>
    </row>
    <row r="1356" spans="1:14" x14ac:dyDescent="0.25">
      <c r="A1356" t="str">
        <f>EC_projects_original!A1356</f>
        <v>Zuid-Holland</v>
      </c>
      <c r="B1356" t="str">
        <f>EC_projects_original!B1356</f>
        <v>Regio Rotterdam-Den Haag</v>
      </c>
      <c r="C1356" t="str">
        <f>EC_projects_original!C1356</f>
        <v>Delft</v>
      </c>
      <c r="D1356" t="str" cm="1">
        <f t="array" ref="D1356">_xlfn.IFNA(INDEX(municipalities!B:B, MATCH(EC_projects!C1356,municipalities!C:C,0),0),"unknown")</f>
        <v>GM0503</v>
      </c>
      <c r="E1356">
        <f>EC_projects_original!D1356</f>
        <v>0</v>
      </c>
      <c r="F1356" t="str">
        <f>EC_projects_original!E1356</f>
        <v>D2E/ zonnedaken woningcorporatie Vidosol - gepland</v>
      </c>
      <c r="G1356" t="str">
        <f>EC_projects_original!G1356</f>
        <v>planned</v>
      </c>
      <c r="H1356">
        <f>EC_projects_original!H1356</f>
        <v>2024</v>
      </c>
      <c r="I1356" t="str">
        <f>EC_projects_original!I1356</f>
        <v>PV</v>
      </c>
      <c r="J1356" t="str">
        <f>EC_projects_original!J1356</f>
        <v>rooftop</v>
      </c>
      <c r="K1356" t="str">
        <f>EC_projects_original!K1356</f>
        <v>woco-coöperatie</v>
      </c>
      <c r="L1356" t="str">
        <f>EC_projects_original!L1356</f>
        <v>Delen Duurzame Energie (D2E)</v>
      </c>
      <c r="M1356">
        <f>EC_projects_original!P1356</f>
        <v>176</v>
      </c>
      <c r="N1356">
        <f>EC_projects_original!R1356</f>
        <v>1</v>
      </c>
    </row>
    <row r="1357" spans="1:14" x14ac:dyDescent="0.25">
      <c r="A1357" t="str">
        <f>EC_projects_original!A1357</f>
        <v>Zuid-Holland</v>
      </c>
      <c r="B1357" t="str">
        <f>EC_projects_original!B1357</f>
        <v>Regio Rotterdam-Den Haag</v>
      </c>
      <c r="C1357" t="str">
        <f>EC_projects_original!C1357</f>
        <v>Delft</v>
      </c>
      <c r="D1357" t="str" cm="1">
        <f t="array" ref="D1357">_xlfn.IFNA(INDEX(municipalities!B:B, MATCH(EC_projects!C1357,municipalities!C:C,0),0),"unknown")</f>
        <v>GM0503</v>
      </c>
      <c r="E1357">
        <f>EC_projects_original!D1357</f>
        <v>0</v>
      </c>
      <c r="F1357" t="str">
        <f>EC_projects_original!E1357</f>
        <v>DeelstroomDelft/ Zonnedak KD-lab</v>
      </c>
      <c r="G1357" t="str">
        <f>EC_projects_original!G1357</f>
        <v>planned</v>
      </c>
      <c r="H1357">
        <f>EC_projects_original!H1357</f>
        <v>2024</v>
      </c>
      <c r="I1357" t="str">
        <f>EC_projects_original!I1357</f>
        <v>PV</v>
      </c>
      <c r="J1357" t="str">
        <f>EC_projects_original!J1357</f>
        <v>rooftop</v>
      </c>
      <c r="K1357" t="str">
        <f>EC_projects_original!K1357</f>
        <v>lokale coöperatie</v>
      </c>
      <c r="L1357" t="str">
        <f>EC_projects_original!L1357</f>
        <v>DeelstroomDelft</v>
      </c>
      <c r="M1357">
        <f>EC_projects_original!P1357</f>
        <v>260</v>
      </c>
      <c r="N1357">
        <f>EC_projects_original!R1357</f>
        <v>1</v>
      </c>
    </row>
    <row r="1358" spans="1:14" x14ac:dyDescent="0.25">
      <c r="A1358" t="str">
        <f>EC_projects_original!A1358</f>
        <v>Zuid-Holland</v>
      </c>
      <c r="B1358" t="str">
        <f>EC_projects_original!B1358</f>
        <v>Regio Rotterdam-Den Haag</v>
      </c>
      <c r="C1358" t="str">
        <f>EC_projects_original!C1358</f>
        <v>Delft</v>
      </c>
      <c r="D1358" t="str" cm="1">
        <f t="array" ref="D1358">_xlfn.IFNA(INDEX(municipalities!B:B, MATCH(EC_projects!C1358,municipalities!C:C,0),0),"unknown")</f>
        <v>GM0503</v>
      </c>
      <c r="E1358">
        <f>EC_projects_original!D1358</f>
        <v>0</v>
      </c>
      <c r="F1358" t="str">
        <f>EC_projects_original!E1358</f>
        <v>DeelstroomDelft/ Zonnedak Schieweg 13</v>
      </c>
      <c r="G1358" t="str">
        <f>EC_projects_original!G1358</f>
        <v>planned</v>
      </c>
      <c r="H1358">
        <f>EC_projects_original!H1358</f>
        <v>2024</v>
      </c>
      <c r="I1358" t="str">
        <f>EC_projects_original!I1358</f>
        <v>PV</v>
      </c>
      <c r="J1358" t="str">
        <f>EC_projects_original!J1358</f>
        <v>rooftop</v>
      </c>
      <c r="K1358" t="str">
        <f>EC_projects_original!K1358</f>
        <v>lokale coöperatie</v>
      </c>
      <c r="L1358" t="str">
        <f>EC_projects_original!L1358</f>
        <v>DeelstroomDelft</v>
      </c>
      <c r="M1358">
        <f>EC_projects_original!P1358</f>
        <v>38.4</v>
      </c>
      <c r="N1358">
        <f>EC_projects_original!R1358</f>
        <v>1</v>
      </c>
    </row>
    <row r="1359" spans="1:14" x14ac:dyDescent="0.25">
      <c r="A1359" t="str">
        <f>EC_projects_original!A1359</f>
        <v>Zuid-Holland</v>
      </c>
      <c r="B1359" t="str">
        <f>EC_projects_original!B1359</f>
        <v>Regio Rotterdam-Den Haag</v>
      </c>
      <c r="C1359" t="str">
        <f>EC_projects_original!C1359</f>
        <v>Delft</v>
      </c>
      <c r="D1359" t="str" cm="1">
        <f t="array" ref="D1359">_xlfn.IFNA(INDEX(municipalities!B:B, MATCH(EC_projects!C1359,municipalities!C:C,0),0),"unknown")</f>
        <v>GM0503</v>
      </c>
      <c r="E1359">
        <f>EC_projects_original!D1359</f>
        <v>0</v>
      </c>
      <c r="F1359" t="str">
        <f>EC_projects_original!E1359</f>
        <v>DeelstroomDelft/ Zonnedak VvE Rembrandt</v>
      </c>
      <c r="G1359" t="str">
        <f>EC_projects_original!G1359</f>
        <v>planned</v>
      </c>
      <c r="H1359">
        <f>EC_projects_original!H1359</f>
        <v>2024</v>
      </c>
      <c r="I1359" t="str">
        <f>EC_projects_original!I1359</f>
        <v>PV</v>
      </c>
      <c r="J1359" t="str">
        <f>EC_projects_original!J1359</f>
        <v>rooftop</v>
      </c>
      <c r="K1359" t="str">
        <f>EC_projects_original!K1359</f>
        <v>lokale coöperatie</v>
      </c>
      <c r="L1359" t="str">
        <f>EC_projects_original!L1359</f>
        <v>DeelstroomDelft</v>
      </c>
      <c r="M1359">
        <f>EC_projects_original!P1359</f>
        <v>8</v>
      </c>
      <c r="N1359">
        <f>EC_projects_original!R1359</f>
        <v>1</v>
      </c>
    </row>
    <row r="1360" spans="1:14" x14ac:dyDescent="0.25">
      <c r="A1360" t="str">
        <f>EC_projects_original!A1360</f>
        <v>Zuid-Holland</v>
      </c>
      <c r="B1360" t="str">
        <f>EC_projects_original!B1360</f>
        <v>Regio Rotterdam-Den Haag</v>
      </c>
      <c r="C1360" t="str">
        <f>EC_projects_original!C1360</f>
        <v>'s-Gravenhage</v>
      </c>
      <c r="D1360" t="str" cm="1">
        <f t="array" ref="D1360">_xlfn.IFNA(INDEX(municipalities!B:B, MATCH(EC_projects!C1360,municipalities!C:C,0),0),"unknown")</f>
        <v>GM0518</v>
      </c>
      <c r="E1360">
        <f>EC_projects_original!D1360</f>
        <v>0</v>
      </c>
      <c r="F1360" t="str">
        <f>EC_projects_original!E1360</f>
        <v>Energierijk Molenwijk/ zonnedak Sporthal Lipa</v>
      </c>
      <c r="G1360" t="str">
        <f>EC_projects_original!G1360</f>
        <v>planned</v>
      </c>
      <c r="H1360">
        <f>EC_projects_original!H1360</f>
        <v>2024</v>
      </c>
      <c r="I1360" t="str">
        <f>EC_projects_original!I1360</f>
        <v>PV</v>
      </c>
      <c r="J1360" t="str">
        <f>EC_projects_original!J1360</f>
        <v>rooftop</v>
      </c>
      <c r="K1360" t="str">
        <f>EC_projects_original!K1360</f>
        <v>lokale coöperatie</v>
      </c>
      <c r="L1360" t="str">
        <f>EC_projects_original!L1360</f>
        <v>Energierijk Molenwijk</v>
      </c>
      <c r="M1360">
        <f>EC_projects_original!P1360</f>
        <v>99</v>
      </c>
      <c r="N1360">
        <f>EC_projects_original!R1360</f>
        <v>1</v>
      </c>
    </row>
    <row r="1361" spans="1:14" x14ac:dyDescent="0.25">
      <c r="A1361" t="str">
        <f>EC_projects_original!A1361</f>
        <v>Zuid-Holland</v>
      </c>
      <c r="B1361" t="str">
        <f>EC_projects_original!B1361</f>
        <v>Regio Rotterdam-Den Haag</v>
      </c>
      <c r="C1361" t="str">
        <f>EC_projects_original!C1361</f>
        <v>'s-Gravenhage</v>
      </c>
      <c r="D1361" t="str" cm="1">
        <f t="array" ref="D1361">_xlfn.IFNA(INDEX(municipalities!B:B, MATCH(EC_projects!C1361,municipalities!C:C,0),0),"unknown")</f>
        <v>GM0518</v>
      </c>
      <c r="E1361">
        <f>EC_projects_original!D1361</f>
        <v>0</v>
      </c>
      <c r="F1361" t="str">
        <f>EC_projects_original!E1361</f>
        <v>Energierijk Molenwijk/ zonnedak Trefpunt Laakhage</v>
      </c>
      <c r="G1361" t="str">
        <f>EC_projects_original!G1361</f>
        <v>planned</v>
      </c>
      <c r="H1361">
        <f>EC_projects_original!H1361</f>
        <v>2024</v>
      </c>
      <c r="I1361" t="str">
        <f>EC_projects_original!I1361</f>
        <v>PV</v>
      </c>
      <c r="J1361" t="str">
        <f>EC_projects_original!J1361</f>
        <v>rooftop</v>
      </c>
      <c r="K1361" t="str">
        <f>EC_projects_original!K1361</f>
        <v>lokale coöperatie</v>
      </c>
      <c r="L1361" t="str">
        <f>EC_projects_original!L1361</f>
        <v>Energierijk Molenwijk</v>
      </c>
      <c r="M1361">
        <f>EC_projects_original!P1361</f>
        <v>19</v>
      </c>
      <c r="N1361">
        <f>EC_projects_original!R1361</f>
        <v>1</v>
      </c>
    </row>
    <row r="1362" spans="1:14" x14ac:dyDescent="0.25">
      <c r="A1362" t="str">
        <f>EC_projects_original!A1362</f>
        <v>Zuid-Holland</v>
      </c>
      <c r="B1362" t="str">
        <f>EC_projects_original!B1362</f>
        <v>Regio Rotterdam-Den Haag</v>
      </c>
      <c r="C1362" t="str">
        <f>EC_projects_original!C1362</f>
        <v>'s-Gravenhage</v>
      </c>
      <c r="D1362" t="str" cm="1">
        <f t="array" ref="D1362">_xlfn.IFNA(INDEX(municipalities!B:B, MATCH(EC_projects!C1362,municipalities!C:C,0),0),"unknown")</f>
        <v>GM0518</v>
      </c>
      <c r="E1362">
        <f>EC_projects_original!D1362</f>
        <v>0</v>
      </c>
      <c r="F1362" t="str">
        <f>EC_projects_original!E1362</f>
        <v>SterkopStroom/ zonnedak Musico</v>
      </c>
      <c r="G1362" t="str">
        <f>EC_projects_original!G1362</f>
        <v>planned</v>
      </c>
      <c r="H1362">
        <f>EC_projects_original!H1362</f>
        <v>2024</v>
      </c>
      <c r="I1362" t="str">
        <f>EC_projects_original!I1362</f>
        <v>PV</v>
      </c>
      <c r="J1362" t="str">
        <f>EC_projects_original!J1362</f>
        <v>rooftop</v>
      </c>
      <c r="K1362" t="str">
        <f>EC_projects_original!K1362</f>
        <v>lokale coöperatie</v>
      </c>
      <c r="L1362" t="str">
        <f>EC_projects_original!L1362</f>
        <v>Sterk op Stroom</v>
      </c>
      <c r="M1362">
        <f>EC_projects_original!P1362</f>
        <v>24.5</v>
      </c>
      <c r="N1362">
        <f>EC_projects_original!R1362</f>
        <v>1</v>
      </c>
    </row>
    <row r="1363" spans="1:14" x14ac:dyDescent="0.25">
      <c r="A1363" t="str">
        <f>EC_projects_original!A1363</f>
        <v>Zuid-Holland</v>
      </c>
      <c r="B1363" t="str">
        <f>EC_projects_original!B1363</f>
        <v>Regio Rotterdam-Den Haag</v>
      </c>
      <c r="C1363" t="str">
        <f>EC_projects_original!C1363</f>
        <v>'s-Gravenhage</v>
      </c>
      <c r="D1363" t="str" cm="1">
        <f t="array" ref="D1363">_xlfn.IFNA(INDEX(municipalities!B:B, MATCH(EC_projects!C1363,municipalities!C:C,0),0),"unknown")</f>
        <v>GM0518</v>
      </c>
      <c r="E1363">
        <f>EC_projects_original!D1363</f>
        <v>0</v>
      </c>
      <c r="F1363" t="str">
        <f>EC_projects_original!E1363</f>
        <v>GroenRegentes/ HaagsOpgewekt/ zonnedak Sporthal Houtrust</v>
      </c>
      <c r="G1363" t="str">
        <f>EC_projects_original!G1363</f>
        <v>preparation</v>
      </c>
      <c r="H1363">
        <f>EC_projects_original!H1363</f>
        <v>2025</v>
      </c>
      <c r="I1363" t="str">
        <f>EC_projects_original!I1363</f>
        <v>PV</v>
      </c>
      <c r="J1363" t="str">
        <f>EC_projects_original!J1363</f>
        <v>rooftop</v>
      </c>
      <c r="K1363" t="str">
        <f>EC_projects_original!K1363</f>
        <v>lokale coöperatie</v>
      </c>
      <c r="L1363" t="str">
        <f>EC_projects_original!L1363</f>
        <v>Groen Regentes</v>
      </c>
      <c r="M1363">
        <f>EC_projects_original!P1363</f>
        <v>200</v>
      </c>
      <c r="N1363">
        <f>EC_projects_original!R1363</f>
        <v>1</v>
      </c>
    </row>
    <row r="1364" spans="1:14" x14ac:dyDescent="0.25">
      <c r="A1364" t="str">
        <f>EC_projects_original!A1364</f>
        <v>Zuid-Holland</v>
      </c>
      <c r="B1364" t="str">
        <f>EC_projects_original!B1364</f>
        <v>Holland Rijnland</v>
      </c>
      <c r="C1364" t="str">
        <f>EC_projects_original!C1364</f>
        <v>Kaag en Braassem</v>
      </c>
      <c r="D1364" t="str" cm="1">
        <f t="array" ref="D1364">_xlfn.IFNA(INDEX(municipalities!B:B, MATCH(EC_projects!C1364,municipalities!C:C,0),0),"unknown")</f>
        <v>GM1884</v>
      </c>
      <c r="E1364">
        <f>EC_projects_original!D1364</f>
        <v>0</v>
      </c>
      <c r="F1364" t="str">
        <f>EC_projects_original!E1364</f>
        <v>KBEnergie/ zonnedak Hereboeren aan de Drecht</v>
      </c>
      <c r="G1364" t="str">
        <f>EC_projects_original!G1364</f>
        <v>planned</v>
      </c>
      <c r="H1364">
        <f>EC_projects_original!H1364</f>
        <v>2024</v>
      </c>
      <c r="I1364" t="str">
        <f>EC_projects_original!I1364</f>
        <v>PV</v>
      </c>
      <c r="J1364" t="str">
        <f>EC_projects_original!J1364</f>
        <v>rooftop</v>
      </c>
      <c r="K1364" t="str">
        <f>EC_projects_original!K1364</f>
        <v>lokale coöperatie</v>
      </c>
      <c r="L1364" t="str">
        <f>EC_projects_original!L1364</f>
        <v>KB Energie</v>
      </c>
      <c r="M1364">
        <f>EC_projects_original!P1364</f>
        <v>59.531999999999996</v>
      </c>
      <c r="N1364">
        <f>EC_projects_original!R1364</f>
        <v>1</v>
      </c>
    </row>
    <row r="1365" spans="1:14" x14ac:dyDescent="0.25">
      <c r="A1365" t="str">
        <f>EC_projects_original!A1365</f>
        <v>Zuid-Holland</v>
      </c>
      <c r="B1365" t="str">
        <f>EC_projects_original!B1365</f>
        <v>Midden-Holland</v>
      </c>
      <c r="C1365" t="str">
        <f>EC_projects_original!C1365</f>
        <v>Krimpenerwaard</v>
      </c>
      <c r="D1365" t="str" cm="1">
        <f t="array" ref="D1365">_xlfn.IFNA(INDEX(municipalities!B:B, MATCH(EC_projects!C1365,municipalities!C:C,0),0),"unknown")</f>
        <v>GM1931</v>
      </c>
      <c r="E1365" t="str">
        <f>EC_projects_original!D1365</f>
        <v>Lekkerkerk</v>
      </c>
      <c r="F1365" t="str">
        <f>EC_projects_original!E1365</f>
        <v>Waardstroom/ Zonneroos Lekkerkerk</v>
      </c>
      <c r="G1365" t="str">
        <f>EC_projects_original!G1365</f>
        <v>planned</v>
      </c>
      <c r="H1365">
        <f>EC_projects_original!H1365</f>
        <v>2024</v>
      </c>
      <c r="I1365" t="str">
        <f>EC_projects_original!I1365</f>
        <v>PV</v>
      </c>
      <c r="J1365" t="str">
        <f>EC_projects_original!J1365</f>
        <v>rooftop</v>
      </c>
      <c r="K1365" t="str">
        <f>EC_projects_original!K1365</f>
        <v>lokale coöperatie</v>
      </c>
      <c r="L1365" t="str">
        <f>EC_projects_original!L1365</f>
        <v>Waardstroom</v>
      </c>
      <c r="M1365">
        <f>EC_projects_original!P1365</f>
        <v>91.3</v>
      </c>
      <c r="N1365">
        <f>EC_projects_original!R1365</f>
        <v>1</v>
      </c>
    </row>
    <row r="1366" spans="1:14" x14ac:dyDescent="0.25">
      <c r="A1366" t="str">
        <f>EC_projects_original!A1366</f>
        <v>Zuid-Holland</v>
      </c>
      <c r="B1366" t="str">
        <f>EC_projects_original!B1366</f>
        <v>Holland Rijnland</v>
      </c>
      <c r="C1366" t="str">
        <f>EC_projects_original!C1366</f>
        <v>Leiden</v>
      </c>
      <c r="D1366" t="str" cm="1">
        <f t="array" ref="D1366">_xlfn.IFNA(INDEX(municipalities!B:B, MATCH(EC_projects!C1366,municipalities!C:C,0),0),"unknown")</f>
        <v>GM0546</v>
      </c>
      <c r="E1366">
        <f>EC_projects_original!D1366</f>
        <v>0</v>
      </c>
      <c r="F1366" t="str">
        <f>EC_projects_original!E1366</f>
        <v>Zon op Leiden/ Zon op de Lorentzschool</v>
      </c>
      <c r="G1366" t="str">
        <f>EC_projects_original!G1366</f>
        <v>planned</v>
      </c>
      <c r="H1366">
        <f>EC_projects_original!H1366</f>
        <v>2024</v>
      </c>
      <c r="I1366" t="str">
        <f>EC_projects_original!I1366</f>
        <v>PV</v>
      </c>
      <c r="J1366" t="str">
        <f>EC_projects_original!J1366</f>
        <v>rooftop</v>
      </c>
      <c r="K1366" t="str">
        <f>EC_projects_original!K1366</f>
        <v>productiecoöperatie/ bewonersinitiatief</v>
      </c>
      <c r="L1366" t="str">
        <f>EC_projects_original!L1366</f>
        <v>Zon op Leiden</v>
      </c>
      <c r="M1366">
        <f>EC_projects_original!P1366</f>
        <v>0</v>
      </c>
      <c r="N1366">
        <f>EC_projects_original!R1366</f>
        <v>1</v>
      </c>
    </row>
    <row r="1367" spans="1:14" x14ac:dyDescent="0.25">
      <c r="A1367" t="str">
        <f>EC_projects_original!A1367</f>
        <v>Zuid-Holland</v>
      </c>
      <c r="B1367" t="str">
        <f>EC_projects_original!B1367</f>
        <v>Holland Rijnland</v>
      </c>
      <c r="C1367" t="str">
        <f>EC_projects_original!C1367</f>
        <v>Leiden</v>
      </c>
      <c r="D1367" t="str" cm="1">
        <f t="array" ref="D1367">_xlfn.IFNA(INDEX(municipalities!B:B, MATCH(EC_projects!C1367,municipalities!C:C,0),0),"unknown")</f>
        <v>GM0546</v>
      </c>
      <c r="E1367">
        <f>EC_projects_original!D1367</f>
        <v>0</v>
      </c>
      <c r="F1367" t="str">
        <f>EC_projects_original!E1367</f>
        <v>Zonnebuur/ zonnedaken woningcorporatie (meerdere locaties) - gepland</v>
      </c>
      <c r="G1367" t="str">
        <f>EC_projects_original!G1367</f>
        <v>planned</v>
      </c>
      <c r="H1367">
        <f>EC_projects_original!H1367</f>
        <v>2024</v>
      </c>
      <c r="I1367" t="str">
        <f>EC_projects_original!I1367</f>
        <v>PV</v>
      </c>
      <c r="J1367" t="str">
        <f>EC_projects_original!J1367</f>
        <v>rooftop</v>
      </c>
      <c r="K1367" t="str">
        <f>EC_projects_original!K1367</f>
        <v>woco-coöperatie</v>
      </c>
      <c r="L1367" t="str">
        <f>EC_projects_original!L1367</f>
        <v>Zonnebuur</v>
      </c>
      <c r="M1367">
        <f>EC_projects_original!P1367</f>
        <v>72</v>
      </c>
      <c r="N1367">
        <f>EC_projects_original!R1367</f>
        <v>1</v>
      </c>
    </row>
    <row r="1368" spans="1:14" x14ac:dyDescent="0.25">
      <c r="A1368" t="str">
        <f>EC_projects_original!A1368</f>
        <v>Zuid-Holland</v>
      </c>
      <c r="B1368" t="str">
        <f>EC_projects_original!B1368</f>
        <v>Holland Rijnland</v>
      </c>
      <c r="C1368" t="str">
        <f>EC_projects_original!C1368</f>
        <v>Leiderdorp</v>
      </c>
      <c r="D1368" t="str" cm="1">
        <f t="array" ref="D1368">_xlfn.IFNA(INDEX(municipalities!B:B, MATCH(EC_projects!C1368,municipalities!C:C,0),0),"unknown")</f>
        <v>GM0547</v>
      </c>
      <c r="E1368">
        <f>EC_projects_original!D1368</f>
        <v>0</v>
      </c>
      <c r="F1368" t="str">
        <f>EC_projects_original!E1368</f>
        <v xml:space="preserve">D2E/ zonnedaken woningcorporatie Rhijnhart Wonen </v>
      </c>
      <c r="G1368" t="str">
        <f>EC_projects_original!G1368</f>
        <v>planned</v>
      </c>
      <c r="H1368">
        <f>EC_projects_original!H1368</f>
        <v>2024</v>
      </c>
      <c r="I1368" t="str">
        <f>EC_projects_original!I1368</f>
        <v>PV</v>
      </c>
      <c r="J1368" t="str">
        <f>EC_projects_original!J1368</f>
        <v>rooftop</v>
      </c>
      <c r="K1368" t="str">
        <f>EC_projects_original!K1368</f>
        <v>woco-coöperatie</v>
      </c>
      <c r="L1368" t="str">
        <f>EC_projects_original!L1368</f>
        <v>Delen Duurzame Energie (D2E)</v>
      </c>
      <c r="M1368">
        <f>EC_projects_original!P1368</f>
        <v>131</v>
      </c>
      <c r="N1368">
        <f>EC_projects_original!R1368</f>
        <v>1</v>
      </c>
    </row>
    <row r="1369" spans="1:14" x14ac:dyDescent="0.25">
      <c r="A1369" t="str">
        <f>EC_projects_original!A1369</f>
        <v>Zuid-Holland</v>
      </c>
      <c r="B1369" t="str">
        <f>EC_projects_original!B1369</f>
        <v>Regio Rotterdam-Den Haag</v>
      </c>
      <c r="C1369" t="str">
        <f>EC_projects_original!C1369</f>
        <v>Leidschendam-Voorburg</v>
      </c>
      <c r="D1369" t="str" cm="1">
        <f t="array" ref="D1369">_xlfn.IFNA(INDEX(municipalities!B:B, MATCH(EC_projects!C1369,municipalities!C:C,0),0),"unknown")</f>
        <v>GM1916</v>
      </c>
      <c r="E1369">
        <f>EC_projects_original!D1369</f>
        <v>0</v>
      </c>
      <c r="F1369" t="str">
        <f>EC_projects_original!E1369</f>
        <v>D2E/ zonnedaken woningcorporatie Vidosol</v>
      </c>
      <c r="G1369" t="str">
        <f>EC_projects_original!G1369</f>
        <v>planned</v>
      </c>
      <c r="H1369">
        <f>EC_projects_original!H1369</f>
        <v>2024</v>
      </c>
      <c r="I1369" t="str">
        <f>EC_projects_original!I1369</f>
        <v>PV</v>
      </c>
      <c r="J1369" t="str">
        <f>EC_projects_original!J1369</f>
        <v>rooftop</v>
      </c>
      <c r="K1369" t="str">
        <f>EC_projects_original!K1369</f>
        <v>woco-coöperatie</v>
      </c>
      <c r="L1369" t="str">
        <f>EC_projects_original!L1369</f>
        <v>Delen Duurzame Energie (D2E)</v>
      </c>
      <c r="M1369">
        <f>EC_projects_original!P1369</f>
        <v>300</v>
      </c>
      <c r="N1369">
        <f>EC_projects_original!R1369</f>
        <v>1</v>
      </c>
    </row>
    <row r="1370" spans="1:14" x14ac:dyDescent="0.25">
      <c r="A1370" t="str">
        <f>EC_projects_original!A1370</f>
        <v>Zuid-Holland</v>
      </c>
      <c r="B1370" t="str">
        <f>EC_projects_original!B1370</f>
        <v>Alblasserwaard</v>
      </c>
      <c r="C1370" t="str">
        <f>EC_projects_original!C1370</f>
        <v>Molenlanden</v>
      </c>
      <c r="D1370" t="str" cm="1">
        <f t="array" ref="D1370">_xlfn.IFNA(INDEX(municipalities!B:B, MATCH(EC_projects!C1370,municipalities!C:C,0),0),"unknown")</f>
        <v>GM1978</v>
      </c>
      <c r="E1370" t="str">
        <f>EC_projects_original!D1370</f>
        <v>Nieuw-Lekkerland</v>
      </c>
      <c r="F1370" t="str">
        <f>EC_projects_original!E1370</f>
        <v>EC Nieuw-Lekkerland/ zonnedak Zonnedak SchooneZon  (Schoonenburgerweg)</v>
      </c>
      <c r="G1370" t="str">
        <f>EC_projects_original!G1370</f>
        <v>planned</v>
      </c>
      <c r="H1370">
        <f>EC_projects_original!H1370</f>
        <v>2024</v>
      </c>
      <c r="I1370" t="str">
        <f>EC_projects_original!I1370</f>
        <v>PV</v>
      </c>
      <c r="J1370" t="str">
        <f>EC_projects_original!J1370</f>
        <v>rooftop</v>
      </c>
      <c r="K1370" t="str">
        <f>EC_projects_original!K1370</f>
        <v>lokale coöperatie</v>
      </c>
      <c r="L1370" t="str">
        <f>EC_projects_original!L1370</f>
        <v>EC Nieuw-Lekkerland</v>
      </c>
      <c r="M1370">
        <f>EC_projects_original!P1370</f>
        <v>292</v>
      </c>
      <c r="N1370">
        <f>EC_projects_original!R1370</f>
        <v>1</v>
      </c>
    </row>
    <row r="1371" spans="1:14" x14ac:dyDescent="0.25">
      <c r="A1371" t="str">
        <f>EC_projects_original!A1371</f>
        <v>Zuid-Holland</v>
      </c>
      <c r="B1371" t="str">
        <f>EC_projects_original!B1371</f>
        <v>Alblasserwaard</v>
      </c>
      <c r="C1371" t="str">
        <f>EC_projects_original!C1371</f>
        <v>Molenlanden</v>
      </c>
      <c r="D1371" t="str" cm="1">
        <f t="array" ref="D1371">_xlfn.IFNA(INDEX(municipalities!B:B, MATCH(EC_projects!C1371,municipalities!C:C,0),0),"unknown")</f>
        <v>GM1978</v>
      </c>
      <c r="E1371">
        <f>EC_projects_original!D1371</f>
        <v>0</v>
      </c>
      <c r="F1371" t="str">
        <f>EC_projects_original!E1371</f>
        <v>ZonSamen/ zonnedaken woningcorporatie (meerdere locaties)</v>
      </c>
      <c r="G1371" t="str">
        <f>EC_projects_original!G1371</f>
        <v>planned</v>
      </c>
      <c r="H1371">
        <f>EC_projects_original!H1371</f>
        <v>2024</v>
      </c>
      <c r="I1371" t="str">
        <f>EC_projects_original!I1371</f>
        <v>PV</v>
      </c>
      <c r="J1371" t="str">
        <f>EC_projects_original!J1371</f>
        <v>rooftop</v>
      </c>
      <c r="K1371" t="str">
        <f>EC_projects_original!K1371</f>
        <v>woco-coöperatie</v>
      </c>
      <c r="L1371" t="str">
        <f>EC_projects_original!L1371</f>
        <v>ZonSamen</v>
      </c>
      <c r="M1371">
        <f>EC_projects_original!P1371</f>
        <v>424</v>
      </c>
      <c r="N1371">
        <f>EC_projects_original!R1371</f>
        <v>1</v>
      </c>
    </row>
    <row r="1372" spans="1:14" x14ac:dyDescent="0.25">
      <c r="A1372" t="str">
        <f>EC_projects_original!A1372</f>
        <v>Zuid-Holland</v>
      </c>
      <c r="B1372" t="str">
        <f>EC_projects_original!B1372</f>
        <v>Alblasserwaard</v>
      </c>
      <c r="C1372" t="str">
        <f>EC_projects_original!C1372</f>
        <v>Molenlanden</v>
      </c>
      <c r="D1372" t="str" cm="1">
        <f t="array" ref="D1372">_xlfn.IFNA(INDEX(municipalities!B:B, MATCH(EC_projects!C1372,municipalities!C:C,0),0),"unknown")</f>
        <v>GM1978</v>
      </c>
      <c r="E1372">
        <f>EC_projects_original!D1372</f>
        <v>0</v>
      </c>
      <c r="F1372" t="str">
        <f>EC_projects_original!E1372</f>
        <v>ECMolenlanden/ zonnedaken (meerdere locaties)</v>
      </c>
      <c r="G1372" t="str">
        <f>EC_projects_original!G1372</f>
        <v>preparation</v>
      </c>
      <c r="H1372">
        <f>EC_projects_original!H1372</f>
        <v>2025</v>
      </c>
      <c r="I1372" t="str">
        <f>EC_projects_original!I1372</f>
        <v>PV</v>
      </c>
      <c r="J1372" t="str">
        <f>EC_projects_original!J1372</f>
        <v>rooftop</v>
      </c>
      <c r="K1372" t="str">
        <f>EC_projects_original!K1372</f>
        <v>lokale coöperatie</v>
      </c>
      <c r="L1372" t="str">
        <f>EC_projects_original!L1372</f>
        <v>EC Molenlanden</v>
      </c>
      <c r="M1372">
        <f>EC_projects_original!P1372</f>
        <v>0</v>
      </c>
      <c r="N1372">
        <f>EC_projects_original!R1372</f>
        <v>1</v>
      </c>
    </row>
    <row r="1373" spans="1:14" x14ac:dyDescent="0.25">
      <c r="A1373" t="str">
        <f>EC_projects_original!A1373</f>
        <v>Zuid-Holland</v>
      </c>
      <c r="B1373" t="str">
        <f>EC_projects_original!B1373</f>
        <v>Holland Rijnland</v>
      </c>
      <c r="C1373" t="str">
        <f>EC_projects_original!C1373</f>
        <v>Nieuwkoop</v>
      </c>
      <c r="D1373" t="str" cm="1">
        <f t="array" ref="D1373">_xlfn.IFNA(INDEX(municipalities!B:B, MATCH(EC_projects!C1373,municipalities!C:C,0),0),"unknown")</f>
        <v>GM0569</v>
      </c>
      <c r="E1373">
        <f>EC_projects_original!D1373</f>
        <v>0</v>
      </c>
      <c r="F1373" t="str">
        <f>EC_projects_original!E1373</f>
        <v>GebiedscooperatieNieuwkoop/ zonnedak Transportweg 84</v>
      </c>
      <c r="G1373" t="str">
        <f>EC_projects_original!G1373</f>
        <v>planned</v>
      </c>
      <c r="H1373">
        <f>EC_projects_original!H1373</f>
        <v>2024</v>
      </c>
      <c r="I1373" t="str">
        <f>EC_projects_original!I1373</f>
        <v>PV</v>
      </c>
      <c r="J1373" t="str">
        <f>EC_projects_original!J1373</f>
        <v>rooftop</v>
      </c>
      <c r="K1373" t="str">
        <f>EC_projects_original!K1373</f>
        <v>lokale coöperatie</v>
      </c>
      <c r="L1373" t="str">
        <f>EC_projects_original!L1373</f>
        <v>Gebiedscoöperatie Nieuwkoop</v>
      </c>
      <c r="M1373">
        <f>EC_projects_original!P1373</f>
        <v>245.99999999999997</v>
      </c>
      <c r="N1373">
        <f>EC_projects_original!R1373</f>
        <v>1</v>
      </c>
    </row>
    <row r="1374" spans="1:14" x14ac:dyDescent="0.25">
      <c r="A1374" t="str">
        <f>EC_projects_original!A1374</f>
        <v>Zuid-Holland</v>
      </c>
      <c r="B1374" t="str">
        <f>EC_projects_original!B1374</f>
        <v>Regio Rotterdam-Den Haag</v>
      </c>
      <c r="C1374" t="str">
        <f>EC_projects_original!C1374</f>
        <v>Pijnacker-Nootdorp</v>
      </c>
      <c r="D1374" t="str" cm="1">
        <f t="array" ref="D1374">_xlfn.IFNA(INDEX(municipalities!B:B, MATCH(EC_projects!C1374,municipalities!C:C,0),0),"unknown")</f>
        <v>GM1926</v>
      </c>
      <c r="E1374">
        <f>EC_projects_original!D1374</f>
        <v>0</v>
      </c>
      <c r="F1374" t="str">
        <f>EC_projects_original!E1374</f>
        <v>ECPijnackerNootdorp/ zonnedak Sint Janshof</v>
      </c>
      <c r="G1374" t="str">
        <f>EC_projects_original!G1374</f>
        <v>planned</v>
      </c>
      <c r="H1374">
        <f>EC_projects_original!H1374</f>
        <v>2024</v>
      </c>
      <c r="I1374" t="str">
        <f>EC_projects_original!I1374</f>
        <v>PV</v>
      </c>
      <c r="J1374" t="str">
        <f>EC_projects_original!J1374</f>
        <v>rooftop</v>
      </c>
      <c r="K1374" t="str">
        <f>EC_projects_original!K1374</f>
        <v>lokale coöperatie</v>
      </c>
      <c r="L1374" t="str">
        <f>EC_projects_original!L1374</f>
        <v>EC Pijnacker Nootdorp</v>
      </c>
      <c r="M1374">
        <f>EC_projects_original!P1374</f>
        <v>50.220000000000006</v>
      </c>
      <c r="N1374">
        <f>EC_projects_original!R1374</f>
        <v>1</v>
      </c>
    </row>
    <row r="1375" spans="1:14" x14ac:dyDescent="0.25">
      <c r="A1375" t="str">
        <f>EC_projects_original!A1375</f>
        <v>Zuid-Holland</v>
      </c>
      <c r="B1375" t="str">
        <f>EC_projects_original!B1375</f>
        <v>Regio Rotterdam-Den Haag</v>
      </c>
      <c r="C1375" t="str">
        <f>EC_projects_original!C1375</f>
        <v>Pijnacker-Nootdorp</v>
      </c>
      <c r="D1375" t="str" cm="1">
        <f t="array" ref="D1375">_xlfn.IFNA(INDEX(municipalities!B:B, MATCH(EC_projects!C1375,municipalities!C:C,0),0),"unknown")</f>
        <v>GM1926</v>
      </c>
      <c r="E1375">
        <f>EC_projects_original!D1375</f>
        <v>0</v>
      </c>
      <c r="F1375" t="str">
        <f>EC_projects_original!E1375</f>
        <v>ZonSamen/ zonnedaken woningcorporatie (meerdere locaties) -gepland</v>
      </c>
      <c r="G1375" t="str">
        <f>EC_projects_original!G1375</f>
        <v>planned</v>
      </c>
      <c r="H1375">
        <f>EC_projects_original!H1375</f>
        <v>2024</v>
      </c>
      <c r="I1375" t="str">
        <f>EC_projects_original!I1375</f>
        <v>PV</v>
      </c>
      <c r="J1375" t="str">
        <f>EC_projects_original!J1375</f>
        <v>rooftop</v>
      </c>
      <c r="K1375" t="str">
        <f>EC_projects_original!K1375</f>
        <v>woco-coöperatie</v>
      </c>
      <c r="L1375" t="str">
        <f>EC_projects_original!L1375</f>
        <v>ZonSamen</v>
      </c>
      <c r="M1375">
        <f>EC_projects_original!P1375</f>
        <v>197</v>
      </c>
      <c r="N1375">
        <f>EC_projects_original!R1375</f>
        <v>1</v>
      </c>
    </row>
    <row r="1376" spans="1:14" x14ac:dyDescent="0.25">
      <c r="A1376" t="str">
        <f>EC_projects_original!A1376</f>
        <v>Zuid-Holland</v>
      </c>
      <c r="B1376" t="str">
        <f>EC_projects_original!B1376</f>
        <v>Regio Rotterdam-Den Haag</v>
      </c>
      <c r="C1376" t="str">
        <f>EC_projects_original!C1376</f>
        <v>Ridderkerk</v>
      </c>
      <c r="D1376" t="str" cm="1">
        <f t="array" ref="D1376">_xlfn.IFNA(INDEX(municipalities!B:B, MATCH(EC_projects!C1376,municipalities!C:C,0),0),"unknown")</f>
        <v>GM0597</v>
      </c>
      <c r="E1376">
        <f>EC_projects_original!D1376</f>
        <v>0</v>
      </c>
      <c r="F1376" t="str">
        <f>EC_projects_original!E1376</f>
        <v>DeGroeneStroom/ zonnedak Maranathakerk</v>
      </c>
      <c r="G1376" t="str">
        <f>EC_projects_original!G1376</f>
        <v>planned</v>
      </c>
      <c r="H1376">
        <f>EC_projects_original!H1376</f>
        <v>2024</v>
      </c>
      <c r="I1376" t="str">
        <f>EC_projects_original!I1376</f>
        <v>PV</v>
      </c>
      <c r="J1376" t="str">
        <f>EC_projects_original!J1376</f>
        <v>rooftop</v>
      </c>
      <c r="K1376" t="str">
        <f>EC_projects_original!K1376</f>
        <v>lokale coöperatie</v>
      </c>
      <c r="L1376" t="str">
        <f>EC_projects_original!L1376</f>
        <v>De Groene Stroom</v>
      </c>
      <c r="M1376">
        <f>EC_projects_original!P1376</f>
        <v>55.5</v>
      </c>
      <c r="N1376">
        <f>EC_projects_original!R1376</f>
        <v>1</v>
      </c>
    </row>
    <row r="1377" spans="1:14" x14ac:dyDescent="0.25">
      <c r="A1377" t="str">
        <f>EC_projects_original!A1377</f>
        <v>Zuid-Holland</v>
      </c>
      <c r="B1377" t="str">
        <f>EC_projects_original!B1377</f>
        <v>Regio Rotterdam-Den Haag</v>
      </c>
      <c r="C1377" t="str">
        <f>EC_projects_original!C1377</f>
        <v>Rijswijk</v>
      </c>
      <c r="D1377" t="str" cm="1">
        <f t="array" ref="D1377">_xlfn.IFNA(INDEX(municipalities!B:B, MATCH(EC_projects!C1377,municipalities!C:C,0),0),"unknown")</f>
        <v>GM0603</v>
      </c>
      <c r="E1377">
        <f>EC_projects_original!D1377</f>
        <v>0</v>
      </c>
      <c r="F1377" t="str">
        <f>EC_projects_original!E1377</f>
        <v>D2E/ zonnedaken woningcorporatie Vidosol</v>
      </c>
      <c r="G1377" t="str">
        <f>EC_projects_original!G1377</f>
        <v>planned</v>
      </c>
      <c r="H1377">
        <f>EC_projects_original!H1377</f>
        <v>2024</v>
      </c>
      <c r="I1377" t="str">
        <f>EC_projects_original!I1377</f>
        <v>PV</v>
      </c>
      <c r="J1377" t="str">
        <f>EC_projects_original!J1377</f>
        <v>rooftop</v>
      </c>
      <c r="K1377" t="str">
        <f>EC_projects_original!K1377</f>
        <v>woco-coöperatie</v>
      </c>
      <c r="L1377" t="str">
        <f>EC_projects_original!L1377</f>
        <v>Delen Duurzame Energie (D2E)</v>
      </c>
      <c r="M1377">
        <f>EC_projects_original!P1377</f>
        <v>306</v>
      </c>
      <c r="N1377">
        <f>EC_projects_original!R1377</f>
        <v>1</v>
      </c>
    </row>
    <row r="1378" spans="1:14" x14ac:dyDescent="0.25">
      <c r="A1378" t="str">
        <f>EC_projects_original!A1378</f>
        <v>Zuid-Holland</v>
      </c>
      <c r="B1378" t="str">
        <f>EC_projects_original!B1378</f>
        <v>Regio Rotterdam-Den Haag</v>
      </c>
      <c r="C1378" t="str">
        <f>EC_projects_original!C1378</f>
        <v>Rotterdam</v>
      </c>
      <c r="D1378" t="str" cm="1">
        <f t="array" ref="D1378">_xlfn.IFNA(INDEX(municipalities!B:B, MATCH(EC_projects!C1378,municipalities!C:C,0),0),"unknown")</f>
        <v>GM0599</v>
      </c>
      <c r="E1378">
        <f>EC_projects_original!D1378</f>
        <v>0</v>
      </c>
      <c r="F1378" t="str">
        <f>EC_projects_original!E1378</f>
        <v>AlexEnergie/ zonnedak Gymzaal Rodaristraat</v>
      </c>
      <c r="G1378" t="str">
        <f>EC_projects_original!G1378</f>
        <v>planned</v>
      </c>
      <c r="H1378">
        <f>EC_projects_original!H1378</f>
        <v>2024</v>
      </c>
      <c r="I1378" t="str">
        <f>EC_projects_original!I1378</f>
        <v>PV</v>
      </c>
      <c r="J1378" t="str">
        <f>EC_projects_original!J1378</f>
        <v>rooftop</v>
      </c>
      <c r="K1378" t="str">
        <f>EC_projects_original!K1378</f>
        <v>lokale coöperatie</v>
      </c>
      <c r="L1378" t="str">
        <f>EC_projects_original!L1378</f>
        <v>Alex Energie</v>
      </c>
      <c r="M1378">
        <f>EC_projects_original!P1378</f>
        <v>50.4</v>
      </c>
      <c r="N1378">
        <f>EC_projects_original!R1378</f>
        <v>1</v>
      </c>
    </row>
    <row r="1379" spans="1:14" x14ac:dyDescent="0.25">
      <c r="A1379" t="str">
        <f>EC_projects_original!A1379</f>
        <v>Zuid-Holland</v>
      </c>
      <c r="B1379" t="str">
        <f>EC_projects_original!B1379</f>
        <v>Regio Rotterdam-Den Haag</v>
      </c>
      <c r="C1379" t="str">
        <f>EC_projects_original!C1379</f>
        <v>Rotterdam</v>
      </c>
      <c r="D1379" t="str" cm="1">
        <f t="array" ref="D1379">_xlfn.IFNA(INDEX(municipalities!B:B, MATCH(EC_projects!C1379,municipalities!C:C,0),0),"unknown")</f>
        <v>GM0599</v>
      </c>
      <c r="E1379">
        <f>EC_projects_original!D1379</f>
        <v>0</v>
      </c>
      <c r="F1379" t="str">
        <f>EC_projects_original!E1379</f>
        <v>AlexEnergie/ Zonnedak OBS Pluspunt</v>
      </c>
      <c r="G1379" t="str">
        <f>EC_projects_original!G1379</f>
        <v>planned</v>
      </c>
      <c r="H1379">
        <f>EC_projects_original!H1379</f>
        <v>2024</v>
      </c>
      <c r="I1379" t="str">
        <f>EC_projects_original!I1379</f>
        <v>PV</v>
      </c>
      <c r="J1379" t="str">
        <f>EC_projects_original!J1379</f>
        <v>rooftop</v>
      </c>
      <c r="K1379" t="str">
        <f>EC_projects_original!K1379</f>
        <v>lokale coöperatie</v>
      </c>
      <c r="L1379" t="str">
        <f>EC_projects_original!L1379</f>
        <v>Alex Energie</v>
      </c>
      <c r="M1379">
        <f>EC_projects_original!P1379</f>
        <v>79.8</v>
      </c>
      <c r="N1379">
        <f>EC_projects_original!R1379</f>
        <v>1</v>
      </c>
    </row>
    <row r="1380" spans="1:14" x14ac:dyDescent="0.25">
      <c r="A1380" t="str">
        <f>EC_projects_original!A1380</f>
        <v>Zuid-Holland</v>
      </c>
      <c r="B1380" t="str">
        <f>EC_projects_original!B1380</f>
        <v>Regio Rotterdam-Den Haag</v>
      </c>
      <c r="C1380" t="str">
        <f>EC_projects_original!C1380</f>
        <v>Rotterdam</v>
      </c>
      <c r="D1380" t="str" cm="1">
        <f t="array" ref="D1380">_xlfn.IFNA(INDEX(municipalities!B:B, MATCH(EC_projects!C1380,municipalities!C:C,0),0),"unknown")</f>
        <v>GM0599</v>
      </c>
      <c r="E1380">
        <f>EC_projects_original!D1380</f>
        <v>0</v>
      </c>
      <c r="F1380" t="str">
        <f>EC_projects_original!E1380</f>
        <v>D2E/ zonnedaken woningcorporatie Woonsol</v>
      </c>
      <c r="G1380" t="str">
        <f>EC_projects_original!G1380</f>
        <v>planned</v>
      </c>
      <c r="H1380">
        <f>EC_projects_original!H1380</f>
        <v>2024</v>
      </c>
      <c r="I1380" t="str">
        <f>EC_projects_original!I1380</f>
        <v>PV</v>
      </c>
      <c r="J1380" t="str">
        <f>EC_projects_original!J1380</f>
        <v>rooftop</v>
      </c>
      <c r="K1380" t="str">
        <f>EC_projects_original!K1380</f>
        <v>woco-coöperatie</v>
      </c>
      <c r="L1380" t="str">
        <f>EC_projects_original!L1380</f>
        <v>Delen Duurzame Energie (D2E)</v>
      </c>
      <c r="M1380">
        <f>EC_projects_original!P1380</f>
        <v>262</v>
      </c>
      <c r="N1380">
        <f>EC_projects_original!R1380</f>
        <v>1</v>
      </c>
    </row>
    <row r="1381" spans="1:14" x14ac:dyDescent="0.25">
      <c r="A1381" t="str">
        <f>EC_projects_original!A1381</f>
        <v>Zuid-Holland</v>
      </c>
      <c r="B1381" t="str">
        <f>EC_projects_original!B1381</f>
        <v>Regio Rotterdam-Den Haag</v>
      </c>
      <c r="C1381" t="str">
        <f>EC_projects_original!C1381</f>
        <v>Rotterdam</v>
      </c>
      <c r="D1381" t="str" cm="1">
        <f t="array" ref="D1381">_xlfn.IFNA(INDEX(municipalities!B:B, MATCH(EC_projects!C1381,municipalities!C:C,0),0),"unknown")</f>
        <v>GM0599</v>
      </c>
      <c r="E1381">
        <f>EC_projects_original!D1381</f>
        <v>0</v>
      </c>
      <c r="F1381" t="str">
        <f>EC_projects_original!E1381</f>
        <v>EC Bergblom/ zonnedak Bergblom</v>
      </c>
      <c r="G1381" t="str">
        <f>EC_projects_original!G1381</f>
        <v>planned</v>
      </c>
      <c r="H1381">
        <f>EC_projects_original!H1381</f>
        <v>2024</v>
      </c>
      <c r="I1381" t="str">
        <f>EC_projects_original!I1381</f>
        <v>PV</v>
      </c>
      <c r="J1381" t="str">
        <f>EC_projects_original!J1381</f>
        <v>rooftop</v>
      </c>
      <c r="K1381" t="str">
        <f>EC_projects_original!K1381</f>
        <v>productiecooperatie/ bewonerscollectief</v>
      </c>
      <c r="L1381" t="str">
        <f>EC_projects_original!L1381</f>
        <v>EC Bergblom</v>
      </c>
      <c r="M1381">
        <f>EC_projects_original!P1381</f>
        <v>48</v>
      </c>
      <c r="N1381">
        <f>EC_projects_original!R1381</f>
        <v>1</v>
      </c>
    </row>
    <row r="1382" spans="1:14" x14ac:dyDescent="0.25">
      <c r="A1382" t="str">
        <f>EC_projects_original!A1382</f>
        <v>Zuid-Holland</v>
      </c>
      <c r="B1382" t="str">
        <f>EC_projects_original!B1382</f>
        <v>Regio Rotterdam-Den Haag</v>
      </c>
      <c r="C1382" t="str">
        <f>EC_projects_original!C1382</f>
        <v>Rotterdam</v>
      </c>
      <c r="D1382" t="str" cm="1">
        <f t="array" ref="D1382">_xlfn.IFNA(INDEX(municipalities!B:B, MATCH(EC_projects!C1382,municipalities!C:C,0),0),"unknown")</f>
        <v>GM0599</v>
      </c>
      <c r="E1382">
        <f>EC_projects_original!D1382</f>
        <v>0</v>
      </c>
      <c r="F1382" t="str">
        <f>EC_projects_original!E1382</f>
        <v>ZonopZuid/ zonnedak Olympia College</v>
      </c>
      <c r="G1382" t="str">
        <f>EC_projects_original!G1382</f>
        <v>planned</v>
      </c>
      <c r="H1382">
        <f>EC_projects_original!H1382</f>
        <v>2024</v>
      </c>
      <c r="I1382" t="str">
        <f>EC_projects_original!I1382</f>
        <v>PV</v>
      </c>
      <c r="J1382" t="str">
        <f>EC_projects_original!J1382</f>
        <v>rooftop</v>
      </c>
      <c r="K1382" t="str">
        <f>EC_projects_original!K1382</f>
        <v>lokale coöperatie</v>
      </c>
      <c r="L1382" t="str">
        <f>EC_projects_original!L1382</f>
        <v>Coöperatie Zon op Zuid</v>
      </c>
      <c r="M1382">
        <f>EC_projects_original!P1382</f>
        <v>237.72</v>
      </c>
      <c r="N1382">
        <f>EC_projects_original!R1382</f>
        <v>1</v>
      </c>
    </row>
    <row r="1383" spans="1:14" x14ac:dyDescent="0.25">
      <c r="A1383" t="str">
        <f>EC_projects_original!A1383</f>
        <v>Zuid-Holland</v>
      </c>
      <c r="B1383" t="str">
        <f>EC_projects_original!B1383</f>
        <v>Regio Rotterdam-Den Haag</v>
      </c>
      <c r="C1383" t="str">
        <f>EC_projects_original!C1383</f>
        <v>Rotterdam</v>
      </c>
      <c r="D1383" t="str" cm="1">
        <f t="array" ref="D1383">_xlfn.IFNA(INDEX(municipalities!B:B, MATCH(EC_projects!C1383,municipalities!C:C,0),0),"unknown")</f>
        <v>GM0599</v>
      </c>
      <c r="E1383">
        <f>EC_projects_original!D1383</f>
        <v>0</v>
      </c>
      <c r="F1383" t="str">
        <f>EC_projects_original!E1383</f>
        <v>ZonopZuid/ Zonnedak Zuiderparkweg</v>
      </c>
      <c r="G1383" t="str">
        <f>EC_projects_original!G1383</f>
        <v>planned</v>
      </c>
      <c r="H1383">
        <f>EC_projects_original!H1383</f>
        <v>2024</v>
      </c>
      <c r="I1383" t="str">
        <f>EC_projects_original!I1383</f>
        <v>PV</v>
      </c>
      <c r="J1383" t="str">
        <f>EC_projects_original!J1383</f>
        <v>rooftop</v>
      </c>
      <c r="K1383" t="str">
        <f>EC_projects_original!K1383</f>
        <v>lokale coöperatie</v>
      </c>
      <c r="L1383" t="str">
        <f>EC_projects_original!L1383</f>
        <v>Coöperatie Zon op Zuid</v>
      </c>
      <c r="M1383">
        <f>EC_projects_original!P1383</f>
        <v>227.64</v>
      </c>
      <c r="N1383">
        <f>EC_projects_original!R1383</f>
        <v>1</v>
      </c>
    </row>
    <row r="1384" spans="1:14" x14ac:dyDescent="0.25">
      <c r="A1384" t="str">
        <f>EC_projects_original!A1384</f>
        <v>Zuid-Holland</v>
      </c>
      <c r="B1384" t="str">
        <f>EC_projects_original!B1384</f>
        <v>Regio Rotterdam-Den Haag</v>
      </c>
      <c r="C1384" t="str">
        <f>EC_projects_original!C1384</f>
        <v>Rotterdam</v>
      </c>
      <c r="D1384" t="str" cm="1">
        <f t="array" ref="D1384">_xlfn.IFNA(INDEX(municipalities!B:B, MATCH(EC_projects!C1384,municipalities!C:C,0),0),"unknown")</f>
        <v>GM0599</v>
      </c>
      <c r="E1384">
        <f>EC_projects_original!D1384</f>
        <v>0</v>
      </c>
      <c r="F1384" t="str">
        <f>EC_projects_original!E1384</f>
        <v>RozenburgEC/ zonnedak Dr. De Uyl Boulevard</v>
      </c>
      <c r="G1384" t="str">
        <f>EC_projects_original!G1384</f>
        <v>preparation</v>
      </c>
      <c r="H1384">
        <f>EC_projects_original!H1384</f>
        <v>2025</v>
      </c>
      <c r="I1384" t="str">
        <f>EC_projects_original!I1384</f>
        <v>PV</v>
      </c>
      <c r="J1384" t="str">
        <f>EC_projects_original!J1384</f>
        <v>rooftop</v>
      </c>
      <c r="K1384" t="str">
        <f>EC_projects_original!K1384</f>
        <v>lokale coöperatie</v>
      </c>
      <c r="L1384" t="str">
        <f>EC_projects_original!L1384</f>
        <v>EC Rozenburg</v>
      </c>
      <c r="M1384">
        <f>EC_projects_original!P1384</f>
        <v>0</v>
      </c>
      <c r="N1384">
        <f>EC_projects_original!R1384</f>
        <v>1</v>
      </c>
    </row>
    <row r="1385" spans="1:14" x14ac:dyDescent="0.25">
      <c r="A1385" t="str">
        <f>EC_projects_original!A1385</f>
        <v>Zuid-Holland</v>
      </c>
      <c r="B1385" t="str">
        <f>EC_projects_original!B1385</f>
        <v>Regio Rotterdam-Den Haag</v>
      </c>
      <c r="C1385" t="str">
        <f>EC_projects_original!C1385</f>
        <v>Schiedam</v>
      </c>
      <c r="D1385" t="str" cm="1">
        <f t="array" ref="D1385">_xlfn.IFNA(INDEX(municipalities!B:B, MATCH(EC_projects!C1385,municipalities!C:C,0),0),"unknown")</f>
        <v>GM0606</v>
      </c>
      <c r="E1385">
        <f>EC_projects_original!D1385</f>
        <v>0</v>
      </c>
      <c r="F1385" t="str">
        <f>EC_projects_original!E1385</f>
        <v>EnergiekSchiedam/ Zon op Schooldaken</v>
      </c>
      <c r="G1385" t="str">
        <f>EC_projects_original!G1385</f>
        <v>preparation</v>
      </c>
      <c r="H1385">
        <f>EC_projects_original!H1385</f>
        <v>2025</v>
      </c>
      <c r="I1385" t="str">
        <f>EC_projects_original!I1385</f>
        <v>PV</v>
      </c>
      <c r="J1385" t="str">
        <f>EC_projects_original!J1385</f>
        <v>rooftop</v>
      </c>
      <c r="K1385" t="str">
        <f>EC_projects_original!K1385</f>
        <v>lokale coöperatie</v>
      </c>
      <c r="L1385" t="str">
        <f>EC_projects_original!L1385</f>
        <v>EnergiekSchiedam</v>
      </c>
      <c r="M1385">
        <f>EC_projects_original!P1385</f>
        <v>178.5</v>
      </c>
      <c r="N1385">
        <f>EC_projects_original!R1385</f>
        <v>1</v>
      </c>
    </row>
    <row r="1386" spans="1:14" x14ac:dyDescent="0.25">
      <c r="A1386" t="str">
        <f>EC_projects_original!A1386</f>
        <v>Zuid-Holland</v>
      </c>
      <c r="B1386" t="str">
        <f>EC_projects_original!B1386</f>
        <v>Regio Rotterdam-Den Haag</v>
      </c>
      <c r="C1386" t="str">
        <f>EC_projects_original!C1386</f>
        <v>Schiedam</v>
      </c>
      <c r="D1386" t="str" cm="1">
        <f t="array" ref="D1386">_xlfn.IFNA(INDEX(municipalities!B:B, MATCH(EC_projects!C1386,municipalities!C:C,0),0),"unknown")</f>
        <v>GM0606</v>
      </c>
      <c r="E1386">
        <f>EC_projects_original!D1386</f>
        <v>0</v>
      </c>
      <c r="F1386" t="str">
        <f>EC_projects_original!E1386</f>
        <v>EnergiekSchiedam/ Zon op Tunneldak A4</v>
      </c>
      <c r="G1386" t="str">
        <f>EC_projects_original!G1386</f>
        <v>preparation</v>
      </c>
      <c r="H1386">
        <f>EC_projects_original!H1386</f>
        <v>2025</v>
      </c>
      <c r="I1386" t="str">
        <f>EC_projects_original!I1386</f>
        <v>PV</v>
      </c>
      <c r="J1386" t="str">
        <f>EC_projects_original!J1386</f>
        <v>rooftop</v>
      </c>
      <c r="K1386" t="str">
        <f>EC_projects_original!K1386</f>
        <v>lokale coöperatie</v>
      </c>
      <c r="L1386" t="str">
        <f>EC_projects_original!L1386</f>
        <v>EnergiekSchiedam</v>
      </c>
      <c r="M1386">
        <f>EC_projects_original!P1386</f>
        <v>0</v>
      </c>
      <c r="N1386">
        <f>EC_projects_original!R1386</f>
        <v>1</v>
      </c>
    </row>
    <row r="1387" spans="1:14" x14ac:dyDescent="0.25">
      <c r="A1387" t="str">
        <f>EC_projects_original!A1387</f>
        <v>Zuid-Holland</v>
      </c>
      <c r="B1387" t="str">
        <f>EC_projects_original!B1387</f>
        <v>Regio Rotterdam-Den Haag</v>
      </c>
      <c r="C1387" t="str">
        <f>EC_projects_original!C1387</f>
        <v>Voorne aan Zee</v>
      </c>
      <c r="D1387" t="str" cm="1">
        <f t="array" ref="D1387">_xlfn.IFNA(INDEX(municipalities!B:B, MATCH(EC_projects!C1387,municipalities!C:C,0),0),"unknown")</f>
        <v>GM1992</v>
      </c>
      <c r="E1387" t="str">
        <f>EC_projects_original!D1387</f>
        <v>Brielle</v>
      </c>
      <c r="F1387" t="str">
        <f>EC_projects_original!E1387</f>
        <v>VoornePuttenEnergie/ Zon op Waterbassin (Kloosterweg 16)</v>
      </c>
      <c r="G1387" t="str">
        <f>EC_projects_original!G1387</f>
        <v>planned</v>
      </c>
      <c r="H1387">
        <f>EC_projects_original!H1387</f>
        <v>2024</v>
      </c>
      <c r="I1387" t="str">
        <f>EC_projects_original!I1387</f>
        <v>PV</v>
      </c>
      <c r="J1387" t="str">
        <f>EC_projects_original!J1387</f>
        <v>rooftop</v>
      </c>
      <c r="K1387" t="str">
        <f>EC_projects_original!K1387</f>
        <v>lokale coöperatie</v>
      </c>
      <c r="L1387" t="str">
        <f>EC_projects_original!L1387</f>
        <v>Voorne Putten Energie</v>
      </c>
      <c r="M1387">
        <f>EC_projects_original!P1387</f>
        <v>772.80000000000007</v>
      </c>
      <c r="N1387">
        <f>EC_projects_original!R1387</f>
        <v>1</v>
      </c>
    </row>
    <row r="1388" spans="1:14" x14ac:dyDescent="0.25">
      <c r="A1388" t="str">
        <f>EC_projects_original!A1388</f>
        <v>Zuid-Holland</v>
      </c>
      <c r="B1388" t="str">
        <f>EC_projects_original!B1388</f>
        <v>Regio Rotterdam-Den Haag</v>
      </c>
      <c r="C1388" t="str">
        <f>EC_projects_original!C1388</f>
        <v>Voorne aan Zee</v>
      </c>
      <c r="D1388" t="str" cm="1">
        <f t="array" ref="D1388">_xlfn.IFNA(INDEX(municipalities!B:B, MATCH(EC_projects!C1388,municipalities!C:C,0),0),"unknown")</f>
        <v>GM1992</v>
      </c>
      <c r="E1388">
        <f>EC_projects_original!D1388</f>
        <v>0</v>
      </c>
      <c r="F1388" t="str">
        <f>EC_projects_original!E1388</f>
        <v>VoornePuttenEnergie/ Zon op Caravanstalling</v>
      </c>
      <c r="G1388" t="str">
        <f>EC_projects_original!G1388</f>
        <v>preparation</v>
      </c>
      <c r="H1388">
        <f>EC_projects_original!H1388</f>
        <v>2025</v>
      </c>
      <c r="I1388" t="str">
        <f>EC_projects_original!I1388</f>
        <v>PV</v>
      </c>
      <c r="J1388" t="str">
        <f>EC_projects_original!J1388</f>
        <v>rooftop</v>
      </c>
      <c r="K1388" t="str">
        <f>EC_projects_original!K1388</f>
        <v>lokale coöperatie</v>
      </c>
      <c r="L1388" t="str">
        <f>EC_projects_original!L1388</f>
        <v>Voorne Putten Energie</v>
      </c>
      <c r="M1388">
        <f>EC_projects_original!P1388</f>
        <v>766</v>
      </c>
      <c r="N1388">
        <f>EC_projects_original!R1388</f>
        <v>1</v>
      </c>
    </row>
    <row r="1389" spans="1:14" x14ac:dyDescent="0.25">
      <c r="A1389" t="str">
        <f>EC_projects_original!A1389</f>
        <v>Zuid-Holland</v>
      </c>
      <c r="B1389" t="str">
        <f>EC_projects_original!B1389</f>
        <v>Regio Rotterdam-Den Haag</v>
      </c>
      <c r="C1389" t="str">
        <f>EC_projects_original!C1389</f>
        <v>Zoetermeer</v>
      </c>
      <c r="D1389" t="str" cm="1">
        <f t="array" ref="D1389">_xlfn.IFNA(INDEX(municipalities!B:B, MATCH(EC_projects!C1389,municipalities!C:C,0),0),"unknown")</f>
        <v>GM0637</v>
      </c>
      <c r="E1389">
        <f>EC_projects_original!D1389</f>
        <v>0</v>
      </c>
      <c r="F1389" t="str">
        <f>EC_projects_original!E1389</f>
        <v>D2E/ zonnedaken woningcorporatie Vidosol</v>
      </c>
      <c r="G1389" t="str">
        <f>EC_projects_original!G1389</f>
        <v>planned</v>
      </c>
      <c r="H1389">
        <f>EC_projects_original!H1389</f>
        <v>2024</v>
      </c>
      <c r="I1389" t="str">
        <f>EC_projects_original!I1389</f>
        <v>PV</v>
      </c>
      <c r="J1389" t="str">
        <f>EC_projects_original!J1389</f>
        <v>rooftop</v>
      </c>
      <c r="K1389" t="str">
        <f>EC_projects_original!K1389</f>
        <v>woco-coöperatie</v>
      </c>
      <c r="L1389" t="str">
        <f>EC_projects_original!L1389</f>
        <v>Delen Duurzame Energie (D2E)</v>
      </c>
      <c r="M1389">
        <f>EC_projects_original!P1389</f>
        <v>540</v>
      </c>
      <c r="N1389">
        <f>EC_projects_original!R1389</f>
        <v>1</v>
      </c>
    </row>
    <row r="1390" spans="1:14" x14ac:dyDescent="0.25">
      <c r="A1390" t="str">
        <f>EC_projects_original!A1390</f>
        <v>Zuid-Holland</v>
      </c>
      <c r="B1390" t="str">
        <f>EC_projects_original!B1390</f>
        <v>Regio Rotterdam-Den Haag</v>
      </c>
      <c r="C1390" t="str">
        <f>EC_projects_original!C1390</f>
        <v>Zoetermeer</v>
      </c>
      <c r="D1390" t="str" cm="1">
        <f t="array" ref="D1390">_xlfn.IFNA(INDEX(municipalities!B:B, MATCH(EC_projects!C1390,municipalities!C:C,0),0),"unknown")</f>
        <v>GM0637</v>
      </c>
      <c r="E1390">
        <f>EC_projects_original!D1390</f>
        <v>0</v>
      </c>
      <c r="F1390" t="str">
        <f>EC_projects_original!E1390</f>
        <v>VVE/ "V.v.E. Soeterweijde V"</v>
      </c>
      <c r="G1390" t="str">
        <f>EC_projects_original!G1390</f>
        <v>planned</v>
      </c>
      <c r="H1390">
        <f>EC_projects_original!H1390</f>
        <v>2024</v>
      </c>
      <c r="I1390" t="str">
        <f>EC_projects_original!I1390</f>
        <v>PV</v>
      </c>
      <c r="J1390" t="str">
        <f>EC_projects_original!J1390</f>
        <v>rooftop</v>
      </c>
      <c r="K1390" t="str">
        <f>EC_projects_original!K1390</f>
        <v>VVE-coöperatie</v>
      </c>
      <c r="L1390" t="str">
        <f>EC_projects_original!L1390</f>
        <v>VVE divers</v>
      </c>
      <c r="M1390">
        <f>EC_projects_original!P1390</f>
        <v>42</v>
      </c>
      <c r="N1390">
        <f>EC_projects_original!R1390</f>
        <v>1</v>
      </c>
    </row>
    <row r="1391" spans="1:14" x14ac:dyDescent="0.25">
      <c r="A1391" t="str">
        <f>EC_projects_original!A1391</f>
        <v>Zuid-Holland</v>
      </c>
      <c r="B1391" t="str">
        <f>EC_projects_original!B1391</f>
        <v>Holland Rijnland</v>
      </c>
      <c r="C1391" t="str">
        <f>EC_projects_original!C1391</f>
        <v>Zoeterwoude</v>
      </c>
      <c r="D1391" t="str" cm="1">
        <f t="array" ref="D1391">_xlfn.IFNA(INDEX(municipalities!B:B, MATCH(EC_projects!C1391,municipalities!C:C,0),0),"unknown")</f>
        <v>GM0638</v>
      </c>
      <c r="E1391">
        <f>EC_projects_original!D1391</f>
        <v>0</v>
      </c>
      <c r="F1391" t="str">
        <f>EC_projects_original!E1391</f>
        <v>Zon op Zoeterwoude/ zonnedak Meurs</v>
      </c>
      <c r="G1391" t="str">
        <f>EC_projects_original!G1391</f>
        <v>planned</v>
      </c>
      <c r="H1391">
        <f>EC_projects_original!H1391</f>
        <v>2024</v>
      </c>
      <c r="I1391" t="str">
        <f>EC_projects_original!I1391</f>
        <v>PV</v>
      </c>
      <c r="J1391" t="str">
        <f>EC_projects_original!J1391</f>
        <v>rooftop</v>
      </c>
      <c r="K1391" t="str">
        <f>EC_projects_original!K1391</f>
        <v>productiecoöperatie/ bewonersinitiatief</v>
      </c>
      <c r="L1391" t="str">
        <f>EC_projects_original!L1391</f>
        <v>Zon op Zoeterwoude</v>
      </c>
      <c r="M1391">
        <f>EC_projects_original!P1391</f>
        <v>122.99999999999999</v>
      </c>
      <c r="N1391">
        <f>EC_projects_original!R1391</f>
        <v>1</v>
      </c>
    </row>
    <row r="1392" spans="1:14" x14ac:dyDescent="0.25">
      <c r="A1392" t="str">
        <f>EC_projects_original!A1392</f>
        <v>Drenthe</v>
      </c>
      <c r="B1392" t="str">
        <f>EC_projects_original!B1392</f>
        <v>Drenthe</v>
      </c>
      <c r="C1392" t="str">
        <f>EC_projects_original!C1392</f>
        <v>Coevorden</v>
      </c>
      <c r="D1392" t="str" cm="1">
        <f t="array" ref="D1392">_xlfn.IFNA(INDEX(municipalities!B:B, MATCH(EC_projects!C1392,municipalities!C:C,0),0),"unknown")</f>
        <v>GM0109</v>
      </c>
      <c r="E1392" t="str">
        <f>EC_projects_original!D1392</f>
        <v>Dalen</v>
      </c>
      <c r="F1392" t="str">
        <f>EC_projects_original!E1392</f>
        <v xml:space="preserve">Ondernemers/ zonnedaken Zon Kleine Veld 33a </v>
      </c>
      <c r="G1392" t="str">
        <f>EC_projects_original!G1392</f>
        <v>realized</v>
      </c>
      <c r="H1392">
        <f>EC_projects_original!H1392</f>
        <v>2018</v>
      </c>
      <c r="I1392" t="str">
        <f>EC_projects_original!I1392</f>
        <v>PV</v>
      </c>
      <c r="J1392" t="str">
        <f>EC_projects_original!J1392</f>
        <v>field</v>
      </c>
      <c r="K1392" t="str">
        <f>EC_projects_original!K1392</f>
        <v>productiecoöperatie/ bewonersinitiatief</v>
      </c>
      <c r="L1392" t="str">
        <f>EC_projects_original!L1392</f>
        <v>projectcoöperaties divers</v>
      </c>
      <c r="M1392">
        <f>EC_projects_original!P1392</f>
        <v>55.555555555555557</v>
      </c>
      <c r="N1392">
        <f>EC_projects_original!R1392</f>
        <v>1</v>
      </c>
    </row>
    <row r="1393" spans="1:14" x14ac:dyDescent="0.25">
      <c r="A1393" t="str">
        <f>EC_projects_original!A1393</f>
        <v>Drenthe</v>
      </c>
      <c r="B1393" t="str">
        <f>EC_projects_original!B1393</f>
        <v>Drenthe</v>
      </c>
      <c r="C1393" t="str">
        <f>EC_projects_original!C1393</f>
        <v>Emmen</v>
      </c>
      <c r="D1393" t="str" cm="1">
        <f t="array" ref="D1393">_xlfn.IFNA(INDEX(municipalities!B:B, MATCH(EC_projects!C1393,municipalities!C:C,0),0),"unknown")</f>
        <v>GM0114</v>
      </c>
      <c r="E1393">
        <f>EC_projects_original!D1393</f>
        <v>0</v>
      </c>
      <c r="F1393" t="str">
        <f>EC_projects_original!E1393</f>
        <v>Nieuw-Oranjepoort/ zonnepark Oranjepoort (PCR-deel grootschalig commercieel)</v>
      </c>
      <c r="G1393" t="str">
        <f>EC_projects_original!G1393</f>
        <v>realized</v>
      </c>
      <c r="H1393">
        <f>EC_projects_original!H1393</f>
        <v>2019</v>
      </c>
      <c r="I1393" t="str">
        <f>EC_projects_original!I1393</f>
        <v>PV</v>
      </c>
      <c r="J1393" t="str">
        <f>EC_projects_original!J1393</f>
        <v>field</v>
      </c>
      <c r="K1393" t="str">
        <f>EC_projects_original!K1393</f>
        <v>lokale coöperatie</v>
      </c>
      <c r="L1393" t="str">
        <f>EC_projects_original!L1393</f>
        <v>EC Nieuw-Oranjepoort</v>
      </c>
      <c r="M1393">
        <f>EC_projects_original!P1393</f>
        <v>502.50000000000006</v>
      </c>
      <c r="N1393">
        <f>EC_projects_original!R1393</f>
        <v>1.7045454545454544E-2</v>
      </c>
    </row>
    <row r="1394" spans="1:14" x14ac:dyDescent="0.25">
      <c r="A1394" t="str">
        <f>EC_projects_original!A1394</f>
        <v>Drenthe</v>
      </c>
      <c r="B1394" t="str">
        <f>EC_projects_original!B1394</f>
        <v>Drenthe</v>
      </c>
      <c r="C1394" t="str">
        <f>EC_projects_original!C1394</f>
        <v>Midden-Drenthe</v>
      </c>
      <c r="D1394" t="str" cm="1">
        <f t="array" ref="D1394">_xlfn.IFNA(INDEX(municipalities!B:B, MATCH(EC_projects!C1394,municipalities!C:C,0),0),"unknown")</f>
        <v>GM1731</v>
      </c>
      <c r="E1394" t="str">
        <f>EC_projects_original!D1394</f>
        <v>Bovensmilde</v>
      </c>
      <c r="F1394" t="str">
        <f>EC_projects_original!E1394</f>
        <v>EnergieVanOns/ zonnepark Leemdijk (eigendom gemeente)</v>
      </c>
      <c r="G1394" t="str">
        <f>EC_projects_original!G1394</f>
        <v>realized</v>
      </c>
      <c r="H1394">
        <f>EC_projects_original!H1394</f>
        <v>2020</v>
      </c>
      <c r="I1394" t="str">
        <f>EC_projects_original!I1394</f>
        <v>PV</v>
      </c>
      <c r="J1394" t="str">
        <f>EC_projects_original!J1394</f>
        <v>field</v>
      </c>
      <c r="K1394" t="str">
        <f>EC_projects_original!K1394</f>
        <v>lokale coöperatie</v>
      </c>
      <c r="L1394" t="str">
        <f>EC_projects_original!L1394</f>
        <v>EnergieVanOns</v>
      </c>
      <c r="M1394">
        <f>EC_projects_original!P1394</f>
        <v>0</v>
      </c>
      <c r="N1394">
        <f>EC_projects_original!R1394</f>
        <v>0</v>
      </c>
    </row>
    <row r="1395" spans="1:14" x14ac:dyDescent="0.25">
      <c r="A1395" t="str">
        <f>EC_projects_original!A1395</f>
        <v>Drenthe</v>
      </c>
      <c r="B1395" t="str">
        <f>EC_projects_original!B1395</f>
        <v>Drenthe</v>
      </c>
      <c r="C1395" t="str">
        <f>EC_projects_original!C1395</f>
        <v>Midden-Drenthe</v>
      </c>
      <c r="D1395" t="str" cm="1">
        <f t="array" ref="D1395">_xlfn.IFNA(INDEX(municipalities!B:B, MATCH(EC_projects!C1395,municipalities!C:C,0),0),"unknown")</f>
        <v>GM1731</v>
      </c>
      <c r="E1395" t="str">
        <f>EC_projects_original!D1395</f>
        <v>De Lotten Hijken</v>
      </c>
      <c r="F1395" t="str">
        <f>EC_projects_original!E1395</f>
        <v>Hooghalen/ Zonnepark Hijken De Lotten (participatie, geen eigendom)</v>
      </c>
      <c r="G1395" t="str">
        <f>EC_projects_original!G1395</f>
        <v>realized</v>
      </c>
      <c r="H1395">
        <f>EC_projects_original!H1395</f>
        <v>2022</v>
      </c>
      <c r="I1395" t="str">
        <f>EC_projects_original!I1395</f>
        <v>PV</v>
      </c>
      <c r="J1395" t="str">
        <f>EC_projects_original!J1395</f>
        <v>field</v>
      </c>
      <c r="K1395" t="str">
        <f>EC_projects_original!K1395</f>
        <v>participatie/ lokale coöperatie</v>
      </c>
      <c r="L1395" t="str">
        <f>EC_projects_original!L1395</f>
        <v>EC Hooghalen</v>
      </c>
      <c r="M1395">
        <f>EC_projects_original!P1395</f>
        <v>0</v>
      </c>
      <c r="N1395">
        <f>EC_projects_original!R1395</f>
        <v>0</v>
      </c>
    </row>
    <row r="1396" spans="1:14" x14ac:dyDescent="0.25">
      <c r="A1396" t="str">
        <f>EC_projects_original!A1396</f>
        <v>Drenthe</v>
      </c>
      <c r="B1396" t="str">
        <f>EC_projects_original!B1396</f>
        <v>Drenthe</v>
      </c>
      <c r="C1396" t="str">
        <f>EC_projects_original!C1396</f>
        <v>Midden-Drenthe</v>
      </c>
      <c r="D1396" t="str" cm="1">
        <f t="array" ref="D1396">_xlfn.IFNA(INDEX(municipalities!B:B, MATCH(EC_projects!C1396,municipalities!C:C,0),0),"unknown")</f>
        <v>GM1731</v>
      </c>
      <c r="E1396">
        <f>EC_projects_original!D1396</f>
        <v>0</v>
      </c>
      <c r="F1396" t="str">
        <f>EC_projects_original!E1396</f>
        <v xml:space="preserve">DeMussels/ Zonnepark De Mussels Beilen </v>
      </c>
      <c r="G1396" t="str">
        <f>EC_projects_original!G1396</f>
        <v>realized</v>
      </c>
      <c r="H1396">
        <f>EC_projects_original!H1396</f>
        <v>2022</v>
      </c>
      <c r="I1396" t="str">
        <f>EC_projects_original!I1396</f>
        <v>PV</v>
      </c>
      <c r="J1396" t="str">
        <f>EC_projects_original!J1396</f>
        <v>water</v>
      </c>
      <c r="K1396" t="str">
        <f>EC_projects_original!K1396</f>
        <v>lokale coöperatie</v>
      </c>
      <c r="L1396" t="str">
        <f>EC_projects_original!L1396</f>
        <v>De Mussels</v>
      </c>
      <c r="M1396">
        <f>EC_projects_original!P1396</f>
        <v>8160</v>
      </c>
      <c r="N1396">
        <f>EC_projects_original!R1396</f>
        <v>0.51</v>
      </c>
    </row>
    <row r="1397" spans="1:14" x14ac:dyDescent="0.25">
      <c r="A1397" t="str">
        <f>EC_projects_original!A1397</f>
        <v>Drenthe</v>
      </c>
      <c r="B1397" t="str">
        <f>EC_projects_original!B1397</f>
        <v>Drenthe</v>
      </c>
      <c r="C1397" t="str">
        <f>EC_projects_original!C1397</f>
        <v>Noordenveld</v>
      </c>
      <c r="D1397" t="str" cm="1">
        <f t="array" ref="D1397">_xlfn.IFNA(INDEX(municipalities!B:B, MATCH(EC_projects!C1397,municipalities!C:C,0),0),"unknown")</f>
        <v>GM1699</v>
      </c>
      <c r="E1397" t="str">
        <f>EC_projects_original!D1397</f>
        <v>Peize</v>
      </c>
      <c r="F1397" t="str">
        <f>EC_projects_original!E1397</f>
        <v>ECNoordseveld/ Zonneweide zwembad Peize Op Rozen 1 (PCR)</v>
      </c>
      <c r="G1397" t="str">
        <f>EC_projects_original!G1397</f>
        <v>realized</v>
      </c>
      <c r="H1397">
        <f>EC_projects_original!H1397</f>
        <v>2020</v>
      </c>
      <c r="I1397" t="str">
        <f>EC_projects_original!I1397</f>
        <v>PV</v>
      </c>
      <c r="J1397" t="str">
        <f>EC_projects_original!J1397</f>
        <v>field</v>
      </c>
      <c r="K1397" t="str">
        <f>EC_projects_original!K1397</f>
        <v>lokale coöperatie</v>
      </c>
      <c r="L1397" t="str">
        <f>EC_projects_original!L1397</f>
        <v>EC Noordseveld</v>
      </c>
      <c r="M1397">
        <f>EC_projects_original!P1397</f>
        <v>72.899999999999991</v>
      </c>
      <c r="N1397">
        <f>EC_projects_original!R1397</f>
        <v>1</v>
      </c>
    </row>
    <row r="1398" spans="1:14" x14ac:dyDescent="0.25">
      <c r="A1398" t="str">
        <f>EC_projects_original!A1398</f>
        <v>Drenthe</v>
      </c>
      <c r="B1398" t="str">
        <f>EC_projects_original!B1398</f>
        <v>Drenthe</v>
      </c>
      <c r="C1398" t="str">
        <f>EC_projects_original!C1398</f>
        <v>Noordenveld</v>
      </c>
      <c r="D1398" t="str" cm="1">
        <f t="array" ref="D1398">_xlfn.IFNA(INDEX(municipalities!B:B, MATCH(EC_projects!C1398,municipalities!C:C,0),0),"unknown")</f>
        <v>GM1699</v>
      </c>
      <c r="E1398" t="str">
        <f>EC_projects_original!D1398</f>
        <v>Langelo</v>
      </c>
      <c r="F1398" t="str">
        <f>EC_projects_original!E1398</f>
        <v>ECNoordsveld/ Zonneveld Halo</v>
      </c>
      <c r="G1398" t="str">
        <f>EC_projects_original!G1398</f>
        <v>realized</v>
      </c>
      <c r="H1398">
        <f>EC_projects_original!H1398</f>
        <v>2020</v>
      </c>
      <c r="I1398" t="str">
        <f>EC_projects_original!I1398</f>
        <v>PV</v>
      </c>
      <c r="J1398" t="str">
        <f>EC_projects_original!J1398</f>
        <v>field</v>
      </c>
      <c r="K1398" t="str">
        <f>EC_projects_original!K1398</f>
        <v>lokale coöperatie</v>
      </c>
      <c r="L1398" t="str">
        <f>EC_projects_original!L1398</f>
        <v>EC Noordseveld</v>
      </c>
      <c r="M1398">
        <f>EC_projects_original!P1398</f>
        <v>1256</v>
      </c>
      <c r="N1398">
        <f>EC_projects_original!R1398</f>
        <v>1</v>
      </c>
    </row>
    <row r="1399" spans="1:14" x14ac:dyDescent="0.25">
      <c r="A1399" t="str">
        <f>EC_projects_original!A1399</f>
        <v>Flevoland</v>
      </c>
      <c r="B1399" t="str">
        <f>EC_projects_original!B1399</f>
        <v>Flevoland</v>
      </c>
      <c r="C1399" t="str">
        <f>EC_projects_original!C1399</f>
        <v>Almere</v>
      </c>
      <c r="D1399" t="str" cm="1">
        <f t="array" ref="D1399">_xlfn.IFNA(INDEX(municipalities!B:B, MATCH(EC_projects!C1399,municipalities!C:C,0),0),"unknown")</f>
        <v>GM0034</v>
      </c>
      <c r="E1399" t="str">
        <f>EC_projects_original!D1399</f>
        <v>Groene</v>
      </c>
      <c r="F1399" t="str">
        <f>EC_projects_original!E1399</f>
        <v xml:space="preserve">GroeneReus/ zonnepark Zuyderzon (participatie, geen eigendom) </v>
      </c>
      <c r="G1399" t="str">
        <f>EC_projects_original!G1399</f>
        <v>realized</v>
      </c>
      <c r="H1399">
        <f>EC_projects_original!H1399</f>
        <v>2019</v>
      </c>
      <c r="I1399" t="str">
        <f>EC_projects_original!I1399</f>
        <v>PV</v>
      </c>
      <c r="J1399" t="str">
        <f>EC_projects_original!J1399</f>
        <v>field</v>
      </c>
      <c r="K1399" t="str">
        <f>EC_projects_original!K1399</f>
        <v>participatie/ lokale coöperatie</v>
      </c>
      <c r="L1399" t="str">
        <f>EC_projects_original!L1399</f>
        <v>Groene Reus</v>
      </c>
      <c r="M1399">
        <f>EC_projects_original!P1399</f>
        <v>0</v>
      </c>
      <c r="N1399">
        <f>EC_projects_original!R1399</f>
        <v>0</v>
      </c>
    </row>
    <row r="1400" spans="1:14" x14ac:dyDescent="0.25">
      <c r="A1400" t="str">
        <f>EC_projects_original!A1400</f>
        <v>Friesland</v>
      </c>
      <c r="B1400" t="str">
        <f>EC_projects_original!B1400</f>
        <v>Friesland</v>
      </c>
      <c r="C1400" t="str">
        <f>EC_projects_original!C1400</f>
        <v>Ameland</v>
      </c>
      <c r="D1400" t="str" cm="1">
        <f t="array" ref="D1400">_xlfn.IFNA(INDEX(municipalities!B:B, MATCH(EC_projects!C1400,municipalities!C:C,0),0),"unknown")</f>
        <v>GM0060</v>
      </c>
      <c r="E1400" t="str">
        <f>EC_projects_original!D1400</f>
        <v>Ballum</v>
      </c>
      <c r="F1400" t="str">
        <f>EC_projects_original!E1400</f>
        <v>AEC/ Zonnepark Ameland (1/3 eigendom)</v>
      </c>
      <c r="G1400" t="str">
        <f>EC_projects_original!G1400</f>
        <v>realized</v>
      </c>
      <c r="H1400">
        <f>EC_projects_original!H1400</f>
        <v>2016</v>
      </c>
      <c r="I1400" t="str">
        <f>EC_projects_original!I1400</f>
        <v>PV</v>
      </c>
      <c r="J1400" t="str">
        <f>EC_projects_original!J1400</f>
        <v>field</v>
      </c>
      <c r="K1400" t="str">
        <f>EC_projects_original!K1400</f>
        <v>lokale coöperatie</v>
      </c>
      <c r="L1400" t="str">
        <f>EC_projects_original!L1400</f>
        <v>Amelander Energie Coöperatie (AEC)</v>
      </c>
      <c r="M1400">
        <f>EC_projects_original!P1400</f>
        <v>2000</v>
      </c>
      <c r="N1400">
        <f>EC_projects_original!R1400</f>
        <v>0.33</v>
      </c>
    </row>
    <row r="1401" spans="1:14" x14ac:dyDescent="0.25">
      <c r="A1401" t="str">
        <f>EC_projects_original!A1401</f>
        <v>Friesland</v>
      </c>
      <c r="B1401" t="str">
        <f>EC_projects_original!B1401</f>
        <v>Friesland</v>
      </c>
      <c r="C1401" t="str">
        <f>EC_projects_original!C1401</f>
        <v>De Fryske Marren</v>
      </c>
      <c r="D1401" t="str" cm="1">
        <f t="array" ref="D1401">_xlfn.IFNA(INDEX(municipalities!B:B, MATCH(EC_projects!C1401,municipalities!C:C,0),0),"unknown")</f>
        <v>GM1940</v>
      </c>
      <c r="E1401" t="str">
        <f>EC_projects_original!D1401</f>
        <v>Lemmer</v>
      </c>
      <c r="F1401" t="str">
        <f>EC_projects_original!E1401</f>
        <v>Gaasterland/ Zonnecollectief 3 Lemsterhoek ( (Lemmer D 103) deel zonnepark Lemsterhoek Groen Leven)</v>
      </c>
      <c r="G1401" t="str">
        <f>EC_projects_original!G1401</f>
        <v>realized</v>
      </c>
      <c r="H1401">
        <f>EC_projects_original!H1401</f>
        <v>2023</v>
      </c>
      <c r="I1401" t="str">
        <f>EC_projects_original!I1401</f>
        <v>PV</v>
      </c>
      <c r="J1401" t="str">
        <f>EC_projects_original!J1401</f>
        <v>field</v>
      </c>
      <c r="K1401" t="str">
        <f>EC_projects_original!K1401</f>
        <v>lokale coöperatie</v>
      </c>
      <c r="L1401" t="str">
        <f>EC_projects_original!L1401</f>
        <v>EC Gaasterland</v>
      </c>
      <c r="M1401">
        <f>EC_projects_original!P1401</f>
        <v>87</v>
      </c>
      <c r="N1401">
        <f>EC_projects_original!R1401</f>
        <v>1.3799999999999999E-3</v>
      </c>
    </row>
    <row r="1402" spans="1:14" x14ac:dyDescent="0.25">
      <c r="A1402" t="str">
        <f>EC_projects_original!A1402</f>
        <v>Friesland</v>
      </c>
      <c r="B1402" t="str">
        <f>EC_projects_original!B1402</f>
        <v>Friesland</v>
      </c>
      <c r="C1402" t="str">
        <f>EC_projects_original!C1402</f>
        <v>Heerenveen</v>
      </c>
      <c r="D1402" t="str" cm="1">
        <f t="array" ref="D1402">_xlfn.IFNA(INDEX(municipalities!B:B, MATCH(EC_projects!C1402,municipalities!C:C,0),0),"unknown")</f>
        <v>GM0074</v>
      </c>
      <c r="E1402">
        <f>EC_projects_original!D1402</f>
        <v>0</v>
      </c>
      <c r="F1402" t="str">
        <f>EC_projects_original!E1402</f>
        <v>AkkrumNes/ zonnepark Leppagreide  (100% eigendom)</v>
      </c>
      <c r="G1402" t="str">
        <f>EC_projects_original!G1402</f>
        <v>realized</v>
      </c>
      <c r="H1402">
        <f>EC_projects_original!H1402</f>
        <v>2022</v>
      </c>
      <c r="I1402" t="str">
        <f>EC_projects_original!I1402</f>
        <v>PV</v>
      </c>
      <c r="J1402" t="str">
        <f>EC_projects_original!J1402</f>
        <v>field</v>
      </c>
      <c r="K1402" t="str">
        <f>EC_projects_original!K1402</f>
        <v>lokale coöperatie</v>
      </c>
      <c r="L1402" t="str">
        <f>EC_projects_original!L1402</f>
        <v>DAN (Duurzaam AkkrumNes)</v>
      </c>
      <c r="M1402">
        <f>EC_projects_original!P1402</f>
        <v>2385</v>
      </c>
      <c r="N1402">
        <f>EC_projects_original!R1402</f>
        <v>1</v>
      </c>
    </row>
    <row r="1403" spans="1:14" x14ac:dyDescent="0.25">
      <c r="A1403" t="str">
        <f>EC_projects_original!A1403</f>
        <v>Friesland</v>
      </c>
      <c r="B1403" t="str">
        <f>EC_projects_original!B1403</f>
        <v>Friesland</v>
      </c>
      <c r="C1403" t="str">
        <f>EC_projects_original!C1403</f>
        <v>Heerenveen</v>
      </c>
      <c r="D1403" t="str" cm="1">
        <f t="array" ref="D1403">_xlfn.IFNA(INDEX(municipalities!B:B, MATCH(EC_projects!C1403,municipalities!C:C,0),0),"unknown")</f>
        <v>GM0074</v>
      </c>
      <c r="E1403">
        <f>EC_projects_original!D1403</f>
        <v>0</v>
      </c>
      <c r="F1403" t="str">
        <f>EC_projects_original!E1403</f>
        <v>SHEC/ Drijvend zonnepark De Dolten/ Oudhaske I (overname door 3 coöperaties)</v>
      </c>
      <c r="G1403" t="str">
        <f>EC_projects_original!G1403</f>
        <v>realized</v>
      </c>
      <c r="H1403">
        <f>EC_projects_original!H1403</f>
        <v>2021</v>
      </c>
      <c r="I1403" t="str">
        <f>EC_projects_original!I1403</f>
        <v>PV</v>
      </c>
      <c r="J1403" t="str">
        <f>EC_projects_original!J1403</f>
        <v>water</v>
      </c>
      <c r="K1403" t="str">
        <f>EC_projects_original!K1403</f>
        <v>lokale coöperatie</v>
      </c>
      <c r="L1403" t="str">
        <f>EC_projects_original!L1403</f>
        <v>Samenwerkende Heerenveense Energie Coöperatie (SHEC)</v>
      </c>
      <c r="M1403">
        <f>EC_projects_original!P1403</f>
        <v>3519</v>
      </c>
      <c r="N1403">
        <f>EC_projects_original!R1403</f>
        <v>0.51</v>
      </c>
    </row>
    <row r="1404" spans="1:14" x14ac:dyDescent="0.25">
      <c r="A1404" t="str">
        <f>EC_projects_original!A1404</f>
        <v>Friesland</v>
      </c>
      <c r="B1404" t="str">
        <f>EC_projects_original!B1404</f>
        <v>Friesland</v>
      </c>
      <c r="C1404" t="str">
        <f>EC_projects_original!C1404</f>
        <v>Leeuwarden</v>
      </c>
      <c r="D1404" t="str" cm="1">
        <f t="array" ref="D1404">_xlfn.IFNA(INDEX(municipalities!B:B, MATCH(EC_projects!C1404,municipalities!C:C,0),0),"unknown")</f>
        <v>GM0080</v>
      </c>
      <c r="E1404">
        <f>EC_projects_original!D1404</f>
        <v>0</v>
      </c>
      <c r="F1404" t="str">
        <f>EC_projects_original!E1404</f>
        <v xml:space="preserve">EC Westeinde/ Zonnepark Westeinde </v>
      </c>
      <c r="G1404" t="str">
        <f>EC_projects_original!G1404</f>
        <v>realized</v>
      </c>
      <c r="H1404">
        <f>EC_projects_original!H1404</f>
        <v>2020</v>
      </c>
      <c r="I1404" t="str">
        <f>EC_projects_original!I1404</f>
        <v>PV</v>
      </c>
      <c r="J1404" t="str">
        <f>EC_projects_original!J1404</f>
        <v>field</v>
      </c>
      <c r="K1404" t="str">
        <f>EC_projects_original!K1404</f>
        <v>lokale coöperatie</v>
      </c>
      <c r="L1404" t="str">
        <f>EC_projects_original!L1404</f>
        <v>Coöperatie Westeinde</v>
      </c>
      <c r="M1404">
        <f>EC_projects_original!P1404</f>
        <v>3087.5</v>
      </c>
      <c r="N1404">
        <f>EC_projects_original!R1404</f>
        <v>1</v>
      </c>
    </row>
    <row r="1405" spans="1:14" x14ac:dyDescent="0.25">
      <c r="A1405" t="str">
        <f>EC_projects_original!A1405</f>
        <v>Friesland</v>
      </c>
      <c r="B1405" t="str">
        <f>EC_projects_original!B1405</f>
        <v>Friesland</v>
      </c>
      <c r="C1405" t="str">
        <f>EC_projects_original!C1405</f>
        <v>Leeuwarden</v>
      </c>
      <c r="D1405" t="str" cm="1">
        <f t="array" ref="D1405">_xlfn.IFNA(INDEX(municipalities!B:B, MATCH(EC_projects!C1405,municipalities!C:C,0),0),"unknown")</f>
        <v>GM0080</v>
      </c>
      <c r="E1405" t="str">
        <f>EC_projects_original!D1405</f>
        <v>Goutum</v>
      </c>
      <c r="F1405" t="str">
        <f>EC_projects_original!E1405</f>
        <v>EnergiekGoutum/ zonnepark Drachtserweg (geen eigendom, alleen stroomafname)</v>
      </c>
      <c r="G1405" t="str">
        <f>EC_projects_original!G1405</f>
        <v>realized</v>
      </c>
      <c r="H1405">
        <f>EC_projects_original!H1405</f>
        <v>2020</v>
      </c>
      <c r="I1405" t="str">
        <f>EC_projects_original!I1405</f>
        <v>PV</v>
      </c>
      <c r="J1405" t="str">
        <f>EC_projects_original!J1405</f>
        <v>field</v>
      </c>
      <c r="K1405" t="str">
        <f>EC_projects_original!K1405</f>
        <v>lokale coöperatie</v>
      </c>
      <c r="L1405" t="str">
        <f>EC_projects_original!L1405</f>
        <v>Energiek Goutum</v>
      </c>
      <c r="M1405">
        <f>EC_projects_original!P1405</f>
        <v>0</v>
      </c>
      <c r="N1405">
        <f>EC_projects_original!R1405</f>
        <v>0</v>
      </c>
    </row>
    <row r="1406" spans="1:14" x14ac:dyDescent="0.25">
      <c r="A1406" t="str">
        <f>EC_projects_original!A1406</f>
        <v>Friesland</v>
      </c>
      <c r="B1406" t="str">
        <f>EC_projects_original!B1406</f>
        <v>Friesland</v>
      </c>
      <c r="C1406" t="str">
        <f>EC_projects_original!C1406</f>
        <v>Opsterland</v>
      </c>
      <c r="D1406" t="str" cm="1">
        <f t="array" ref="D1406">_xlfn.IFNA(INDEX(municipalities!B:B, MATCH(EC_projects!C1406,municipalities!C:C,0),0),"unknown")</f>
        <v>GM0086</v>
      </c>
      <c r="E1406" t="str">
        <f>EC_projects_original!D1406</f>
        <v>Nij Beets</v>
      </c>
      <c r="F1406" t="str">
        <f>EC_projects_original!E1406</f>
        <v>NijBeets/  drijvend zonnepark  Nij Beets (van Groen Leven, gebiedsfonds lokale coöperatie)</v>
      </c>
      <c r="G1406" t="str">
        <f>EC_projects_original!G1406</f>
        <v>realized</v>
      </c>
      <c r="H1406">
        <f>EC_projects_original!H1406</f>
        <v>2020</v>
      </c>
      <c r="I1406" t="str">
        <f>EC_projects_original!I1406</f>
        <v>PV</v>
      </c>
      <c r="J1406" t="str">
        <f>EC_projects_original!J1406</f>
        <v>water</v>
      </c>
      <c r="K1406" t="str">
        <f>EC_projects_original!K1406</f>
        <v>participatie/ crowdfunding</v>
      </c>
      <c r="L1406" t="str">
        <f>EC_projects_original!L1406</f>
        <v>Dorpsbelang Nij Beets/ Coöperatie Krigel</v>
      </c>
      <c r="M1406">
        <f>EC_projects_original!P1406</f>
        <v>0</v>
      </c>
      <c r="N1406">
        <f>EC_projects_original!R1406</f>
        <v>0</v>
      </c>
    </row>
    <row r="1407" spans="1:14" x14ac:dyDescent="0.25">
      <c r="A1407" t="str">
        <f>EC_projects_original!A1407</f>
        <v>Friesland</v>
      </c>
      <c r="B1407" t="str">
        <f>EC_projects_original!B1407</f>
        <v>Friesland</v>
      </c>
      <c r="C1407" t="str">
        <f>EC_projects_original!C1407</f>
        <v>Opsterland</v>
      </c>
      <c r="D1407" t="str" cm="1">
        <f t="array" ref="D1407">_xlfn.IFNA(INDEX(municipalities!B:B, MATCH(EC_projects!C1407,municipalities!C:C,0),0),"unknown")</f>
        <v>GM0086</v>
      </c>
      <c r="E1407" t="str">
        <f>EC_projects_original!D1407</f>
        <v>Wijnjewoude</v>
      </c>
      <c r="F1407" t="str">
        <f>EC_projects_original!E1407</f>
        <v>Wijnjewoude/ Dorpszonneweide Tolleane It Wetterskip</v>
      </c>
      <c r="G1407" t="str">
        <f>EC_projects_original!G1407</f>
        <v>realized</v>
      </c>
      <c r="H1407">
        <f>EC_projects_original!H1407</f>
        <v>2022</v>
      </c>
      <c r="I1407" t="str">
        <f>EC_projects_original!I1407</f>
        <v>PV</v>
      </c>
      <c r="J1407" t="str">
        <f>EC_projects_original!J1407</f>
        <v>field</v>
      </c>
      <c r="K1407" t="str">
        <f>EC_projects_original!K1407</f>
        <v>lokale coöperatie</v>
      </c>
      <c r="L1407" t="str">
        <f>EC_projects_original!L1407</f>
        <v>EC Wijnjewoude</v>
      </c>
      <c r="M1407">
        <f>EC_projects_original!P1407</f>
        <v>965</v>
      </c>
      <c r="N1407">
        <f>EC_projects_original!R1407</f>
        <v>1</v>
      </c>
    </row>
    <row r="1408" spans="1:14" x14ac:dyDescent="0.25">
      <c r="A1408" t="str">
        <f>EC_projects_original!A1408</f>
        <v>Friesland</v>
      </c>
      <c r="B1408" t="str">
        <f>EC_projects_original!B1408</f>
        <v>Friesland</v>
      </c>
      <c r="C1408" t="str">
        <f>EC_projects_original!C1408</f>
        <v>Súdwest-Fryslân</v>
      </c>
      <c r="D1408" t="str" cm="1">
        <f t="array" ref="D1408">_xlfn.IFNA(INDEX(municipalities!B:B, MATCH(EC_projects!C1408,municipalities!C:C,0),0),"unknown")</f>
        <v>GM1900</v>
      </c>
      <c r="E1408" t="str">
        <f>EC_projects_original!D1408</f>
        <v>Ijlst</v>
      </c>
      <c r="F1408" t="str">
        <f>EC_projects_original!E1408</f>
        <v>IJlst/ De Stroomtuin</v>
      </c>
      <c r="G1408" t="str">
        <f>EC_projects_original!G1408</f>
        <v>realized</v>
      </c>
      <c r="H1408">
        <f>EC_projects_original!H1408</f>
        <v>2020</v>
      </c>
      <c r="I1408" t="str">
        <f>EC_projects_original!I1408</f>
        <v>PV</v>
      </c>
      <c r="J1408" t="str">
        <f>EC_projects_original!J1408</f>
        <v>field</v>
      </c>
      <c r="K1408" t="str">
        <f>EC_projects_original!K1408</f>
        <v>lokale coöperatie</v>
      </c>
      <c r="L1408" t="str">
        <f>EC_projects_original!L1408</f>
        <v xml:space="preserve">Energie Coöperatie IJlst </v>
      </c>
      <c r="M1408">
        <f>EC_projects_original!P1408</f>
        <v>2695.08</v>
      </c>
      <c r="N1408">
        <f>EC_projects_original!R1408</f>
        <v>1</v>
      </c>
    </row>
    <row r="1409" spans="1:14" x14ac:dyDescent="0.25">
      <c r="A1409" t="str">
        <f>EC_projects_original!A1409</f>
        <v>Friesland</v>
      </c>
      <c r="B1409" t="str">
        <f>EC_projects_original!B1409</f>
        <v>Friesland</v>
      </c>
      <c r="C1409" t="str">
        <f>EC_projects_original!C1409</f>
        <v>Terschelling</v>
      </c>
      <c r="D1409" t="str" cm="1">
        <f t="array" ref="D1409">_xlfn.IFNA(INDEX(municipalities!B:B, MATCH(EC_projects!C1409,municipalities!C:C,0),0),"unknown")</f>
        <v>GM0093</v>
      </c>
      <c r="E1409" t="str">
        <f>EC_projects_original!D1409</f>
        <v>West-Terschelling</v>
      </c>
      <c r="F1409" t="str">
        <f>EC_projects_original!E1409</f>
        <v>TerschellingEnergie/ Zonnepark Hee</v>
      </c>
      <c r="G1409" t="str">
        <f>EC_projects_original!G1409</f>
        <v>realized</v>
      </c>
      <c r="H1409">
        <f>EC_projects_original!H1409</f>
        <v>2018</v>
      </c>
      <c r="I1409" t="str">
        <f>EC_projects_original!I1409</f>
        <v>PV</v>
      </c>
      <c r="J1409" t="str">
        <f>EC_projects_original!J1409</f>
        <v>field</v>
      </c>
      <c r="K1409" t="str">
        <f>EC_projects_original!K1409</f>
        <v>lokale coöperatie</v>
      </c>
      <c r="L1409" t="str">
        <f>EC_projects_original!L1409</f>
        <v>TerschellingEnergie</v>
      </c>
      <c r="M1409">
        <f>EC_projects_original!P1409</f>
        <v>427.5</v>
      </c>
      <c r="N1409">
        <f>EC_projects_original!R1409</f>
        <v>1</v>
      </c>
    </row>
    <row r="1410" spans="1:14" x14ac:dyDescent="0.25">
      <c r="A1410" t="str">
        <f>EC_projects_original!A1410</f>
        <v>Friesland</v>
      </c>
      <c r="B1410" t="str">
        <f>EC_projects_original!B1410</f>
        <v>Friesland</v>
      </c>
      <c r="C1410" t="str">
        <f>EC_projects_original!C1410</f>
        <v>Terschelling</v>
      </c>
      <c r="D1410" t="str" cm="1">
        <f t="array" ref="D1410">_xlfn.IFNA(INDEX(municipalities!B:B, MATCH(EC_projects!C1410,municipalities!C:C,0),0),"unknown")</f>
        <v>GM0093</v>
      </c>
      <c r="E1410" t="str">
        <f>EC_projects_original!D1410</f>
        <v>West-Terschelling</v>
      </c>
      <c r="F1410" t="str">
        <f>EC_projects_original!E1410</f>
        <v>TerschellingEnergie/ Zonnepark Hee 2</v>
      </c>
      <c r="G1410" t="str">
        <f>EC_projects_original!G1410</f>
        <v>realized</v>
      </c>
      <c r="H1410">
        <f>EC_projects_original!H1410</f>
        <v>2021</v>
      </c>
      <c r="I1410" t="str">
        <f>EC_projects_original!I1410</f>
        <v>PV</v>
      </c>
      <c r="J1410" t="str">
        <f>EC_projects_original!J1410</f>
        <v>field</v>
      </c>
      <c r="K1410" t="str">
        <f>EC_projects_original!K1410</f>
        <v>lokale coöperatie</v>
      </c>
      <c r="L1410" t="str">
        <f>EC_projects_original!L1410</f>
        <v>TerschellingEnergie</v>
      </c>
      <c r="M1410">
        <f>EC_projects_original!P1410</f>
        <v>386.28</v>
      </c>
      <c r="N1410">
        <f>EC_projects_original!R1410</f>
        <v>1</v>
      </c>
    </row>
    <row r="1411" spans="1:14" x14ac:dyDescent="0.25">
      <c r="A1411" t="str">
        <f>EC_projects_original!A1411</f>
        <v>Friesland</v>
      </c>
      <c r="B1411" t="str">
        <f>EC_projects_original!B1411</f>
        <v>Friesland</v>
      </c>
      <c r="C1411" t="str">
        <f>EC_projects_original!C1411</f>
        <v>Terschelling</v>
      </c>
      <c r="D1411" t="str" cm="1">
        <f t="array" ref="D1411">_xlfn.IFNA(INDEX(municipalities!B:B, MATCH(EC_projects!C1411,municipalities!C:C,0),0),"unknown")</f>
        <v>GM0093</v>
      </c>
      <c r="E1411" t="str">
        <f>EC_projects_original!D1411</f>
        <v>West-Terschelling</v>
      </c>
      <c r="F1411" t="str">
        <f>EC_projects_original!E1411</f>
        <v>West Terschelling/ zonnepark Halfweg</v>
      </c>
      <c r="G1411" t="str">
        <f>EC_projects_original!G1411</f>
        <v>realized</v>
      </c>
      <c r="H1411">
        <f>EC_projects_original!H1411</f>
        <v>2019</v>
      </c>
      <c r="I1411" t="str">
        <f>EC_projects_original!I1411</f>
        <v>PV</v>
      </c>
      <c r="J1411" t="str">
        <f>EC_projects_original!J1411</f>
        <v>field</v>
      </c>
      <c r="K1411" t="str">
        <f>EC_projects_original!K1411</f>
        <v>productiecoöperatie/ bewonersinitiatief</v>
      </c>
      <c r="L1411" t="str">
        <f>EC_projects_original!L1411</f>
        <v>Energie Cooperatief West (Terschelling)</v>
      </c>
      <c r="M1411">
        <f>EC_projects_original!P1411</f>
        <v>150</v>
      </c>
      <c r="N1411">
        <f>EC_projects_original!R1411</f>
        <v>1</v>
      </c>
    </row>
    <row r="1412" spans="1:14" x14ac:dyDescent="0.25">
      <c r="A1412" t="str">
        <f>EC_projects_original!A1412</f>
        <v>Friesland</v>
      </c>
      <c r="B1412" t="str">
        <f>EC_projects_original!B1412</f>
        <v>Friesland</v>
      </c>
      <c r="C1412" t="str">
        <f>EC_projects_original!C1412</f>
        <v>Tytsjerksteradiel</v>
      </c>
      <c r="D1412" t="str" cm="1">
        <f t="array" ref="D1412">_xlfn.IFNA(INDEX(municipalities!B:B, MATCH(EC_projects!C1412,municipalities!C:C,0),0),"unknown")</f>
        <v>GM0737</v>
      </c>
      <c r="E1412" t="str">
        <f>EC_projects_original!D1412</f>
        <v>Garyp</v>
      </c>
      <c r="F1412" t="str">
        <f>EC_projects_original!E1412</f>
        <v xml:space="preserve">EK Garyp/ zonnepark De Griene Greide Garyp (100% eigendom) </v>
      </c>
      <c r="G1412" t="str">
        <f>EC_projects_original!G1412</f>
        <v>realized</v>
      </c>
      <c r="H1412">
        <f>EC_projects_original!H1412</f>
        <v>2016</v>
      </c>
      <c r="I1412" t="str">
        <f>EC_projects_original!I1412</f>
        <v>PV</v>
      </c>
      <c r="J1412" t="str">
        <f>EC_projects_original!J1412</f>
        <v>field</v>
      </c>
      <c r="K1412" t="str">
        <f>EC_projects_original!K1412</f>
        <v>lokale coöperatie</v>
      </c>
      <c r="L1412" t="str">
        <f>EC_projects_original!L1412</f>
        <v>Enerzjy Koöperaasje Garyp</v>
      </c>
      <c r="M1412">
        <f>EC_projects_original!P1412</f>
        <v>7000</v>
      </c>
      <c r="N1412">
        <f>EC_projects_original!R1412</f>
        <v>1</v>
      </c>
    </row>
    <row r="1413" spans="1:14" x14ac:dyDescent="0.25">
      <c r="A1413" t="str">
        <f>EC_projects_original!A1413</f>
        <v>Friesland</v>
      </c>
      <c r="B1413" t="str">
        <f>EC_projects_original!B1413</f>
        <v>Friesland</v>
      </c>
      <c r="C1413" t="str">
        <f>EC_projects_original!C1413</f>
        <v>Vlieland</v>
      </c>
      <c r="D1413" t="str" cm="1">
        <f t="array" ref="D1413">_xlfn.IFNA(INDEX(municipalities!B:B, MATCH(EC_projects!C1413,municipalities!C:C,0),0),"unknown")</f>
        <v>GM0096</v>
      </c>
      <c r="E1413">
        <f>EC_projects_original!D1413</f>
        <v>0</v>
      </c>
      <c r="F1413" t="str">
        <f>EC_projects_original!E1413</f>
        <v>EC Vlieland/ Zonneakker de Vliehors</v>
      </c>
      <c r="G1413" t="str">
        <f>EC_projects_original!G1413</f>
        <v>realized</v>
      </c>
      <c r="H1413">
        <f>EC_projects_original!H1413</f>
        <v>2018</v>
      </c>
      <c r="I1413" t="str">
        <f>EC_projects_original!I1413</f>
        <v>PV</v>
      </c>
      <c r="J1413" t="str">
        <f>EC_projects_original!J1413</f>
        <v>field</v>
      </c>
      <c r="K1413" t="str">
        <f>EC_projects_original!K1413</f>
        <v>lokale coöperatie</v>
      </c>
      <c r="L1413" t="str">
        <f>EC_projects_original!L1413</f>
        <v>EC Vlieland</v>
      </c>
      <c r="M1413">
        <f>EC_projects_original!P1413</f>
        <v>1012.0000000000001</v>
      </c>
      <c r="N1413">
        <f>EC_projects_original!R1413</f>
        <v>1</v>
      </c>
    </row>
    <row r="1414" spans="1:14" x14ac:dyDescent="0.25">
      <c r="A1414" t="str">
        <f>EC_projects_original!A1414</f>
        <v>Gelderland</v>
      </c>
      <c r="B1414" t="str">
        <f>EC_projects_original!B1414</f>
        <v>Cleantech regio</v>
      </c>
      <c r="C1414" t="str">
        <f>EC_projects_original!C1414</f>
        <v>Brummen</v>
      </c>
      <c r="D1414" t="str" cm="1">
        <f t="array" ref="D1414">_xlfn.IFNA(INDEX(municipalities!B:B, MATCH(EC_projects!C1414,municipalities!C:C,0),0),"unknown")</f>
        <v>GM0213</v>
      </c>
      <c r="E1414" t="str">
        <f>EC_projects_original!D1414</f>
        <v>Eerbeek</v>
      </c>
      <c r="F1414" t="str">
        <f>EC_projects_original!E1414</f>
        <v xml:space="preserve">BrummenEnergie/ zonnepark Eerbeek (met SolarGreenPoint)  </v>
      </c>
      <c r="G1414" t="str">
        <f>EC_projects_original!G1414</f>
        <v>realized</v>
      </c>
      <c r="H1414">
        <f>EC_projects_original!H1414</f>
        <v>2021</v>
      </c>
      <c r="I1414" t="str">
        <f>EC_projects_original!I1414</f>
        <v>PV</v>
      </c>
      <c r="J1414" t="str">
        <f>EC_projects_original!J1414</f>
        <v>field</v>
      </c>
      <c r="K1414" t="str">
        <f>EC_projects_original!K1414</f>
        <v>lokale coöperatie</v>
      </c>
      <c r="L1414" t="str">
        <f>EC_projects_original!L1414</f>
        <v>BrummenEnergie</v>
      </c>
      <c r="M1414">
        <f>EC_projects_original!P1414</f>
        <v>3036.9300000000003</v>
      </c>
      <c r="N1414">
        <f>EC_projects_original!R1414</f>
        <v>0.5</v>
      </c>
    </row>
    <row r="1415" spans="1:14" x14ac:dyDescent="0.25">
      <c r="A1415" t="str">
        <f>EC_projects_original!A1415</f>
        <v>Gelderland</v>
      </c>
      <c r="B1415" t="str">
        <f>EC_projects_original!B1415</f>
        <v>Cleantech regio</v>
      </c>
      <c r="C1415" t="str">
        <f>EC_projects_original!C1415</f>
        <v>Brummen</v>
      </c>
      <c r="D1415" t="str" cm="1">
        <f t="array" ref="D1415">_xlfn.IFNA(INDEX(municipalities!B:B, MATCH(EC_projects!C1415,municipalities!C:C,0),0),"unknown")</f>
        <v>GM0213</v>
      </c>
      <c r="E1415">
        <f>EC_projects_original!D1415</f>
        <v>0</v>
      </c>
      <c r="F1415" t="str">
        <f>EC_projects_original!E1415</f>
        <v>BrummenEnergie/ zonnepark Elzenbos</v>
      </c>
      <c r="G1415" t="str">
        <f>EC_projects_original!G1415</f>
        <v>realized</v>
      </c>
      <c r="H1415">
        <f>EC_projects_original!H1415</f>
        <v>2021</v>
      </c>
      <c r="I1415" t="str">
        <f>EC_projects_original!I1415</f>
        <v>PV</v>
      </c>
      <c r="J1415" t="str">
        <f>EC_projects_original!J1415</f>
        <v>field</v>
      </c>
      <c r="K1415" t="str">
        <f>EC_projects_original!K1415</f>
        <v>lokale coöperatie</v>
      </c>
      <c r="L1415" t="str">
        <f>EC_projects_original!L1415</f>
        <v>BrummenEnergie</v>
      </c>
      <c r="M1415">
        <f>EC_projects_original!P1415</f>
        <v>2433.6</v>
      </c>
      <c r="N1415">
        <f>EC_projects_original!R1415</f>
        <v>1</v>
      </c>
    </row>
    <row r="1416" spans="1:14" x14ac:dyDescent="0.25">
      <c r="A1416" t="str">
        <f>EC_projects_original!A1416</f>
        <v>Gelderland</v>
      </c>
      <c r="B1416" t="str">
        <f>EC_projects_original!B1416</f>
        <v>Rivierenland</v>
      </c>
      <c r="C1416" t="str">
        <f>EC_projects_original!C1416</f>
        <v>Culemborg</v>
      </c>
      <c r="D1416" t="str" cm="1">
        <f t="array" ref="D1416">_xlfn.IFNA(INDEX(municipalities!B:B, MATCH(EC_projects!C1416,municipalities!C:C,0),0),"unknown")</f>
        <v>GM0216</v>
      </c>
      <c r="E1416" t="str">
        <f>EC_projects_original!D1416</f>
        <v>Culemborg</v>
      </c>
      <c r="F1416" t="str">
        <f>EC_projects_original!E1416</f>
        <v>VrijstadEnergie/ zonneveld De Heuvel  VOF de Raad  (verticale panelen)</v>
      </c>
      <c r="G1416" t="str">
        <f>EC_projects_original!G1416</f>
        <v>realized</v>
      </c>
      <c r="H1416">
        <f>EC_projects_original!H1416</f>
        <v>2022</v>
      </c>
      <c r="I1416" t="str">
        <f>EC_projects_original!I1416</f>
        <v>PV</v>
      </c>
      <c r="J1416" t="str">
        <f>EC_projects_original!J1416</f>
        <v>field</v>
      </c>
      <c r="K1416" t="str">
        <f>EC_projects_original!K1416</f>
        <v>lokale coöperatie</v>
      </c>
      <c r="L1416" t="str">
        <f>EC_projects_original!L1416</f>
        <v>VrijstadEnergie</v>
      </c>
      <c r="M1416">
        <f>EC_projects_original!P1416</f>
        <v>395.25</v>
      </c>
      <c r="N1416">
        <f>EC_projects_original!R1416</f>
        <v>1</v>
      </c>
    </row>
    <row r="1417" spans="1:14" x14ac:dyDescent="0.25">
      <c r="A1417" t="str">
        <f>EC_projects_original!A1417</f>
        <v>Gelderland</v>
      </c>
      <c r="B1417" t="str">
        <f>EC_projects_original!B1417</f>
        <v>Rivierenland</v>
      </c>
      <c r="C1417" t="str">
        <f>EC_projects_original!C1417</f>
        <v>Culemborg</v>
      </c>
      <c r="D1417" t="str" cm="1">
        <f t="array" ref="D1417">_xlfn.IFNA(INDEX(municipalities!B:B, MATCH(EC_projects!C1417,municipalities!C:C,0),0),"unknown")</f>
        <v>GM0216</v>
      </c>
      <c r="E1417" t="str">
        <f>EC_projects_original!D1417</f>
        <v>Culemborg</v>
      </c>
      <c r="F1417" t="str">
        <f>EC_projects_original!E1417</f>
        <v>VrijstadEnergie/ zonnedak Marsmanweg parkeerplaats + laadplein</v>
      </c>
      <c r="G1417" t="str">
        <f>EC_projects_original!G1417</f>
        <v>realized</v>
      </c>
      <c r="H1417">
        <f>EC_projects_original!H1417</f>
        <v>2019</v>
      </c>
      <c r="I1417" t="str">
        <f>EC_projects_original!I1417</f>
        <v>PV</v>
      </c>
      <c r="J1417" t="str">
        <f>EC_projects_original!J1417</f>
        <v>solar carport</v>
      </c>
      <c r="K1417" t="str">
        <f>EC_projects_original!K1417</f>
        <v>lokale coöperatie</v>
      </c>
      <c r="L1417" t="str">
        <f>EC_projects_original!L1417</f>
        <v>VrijstadEnergie</v>
      </c>
      <c r="M1417">
        <f>EC_projects_original!P1417</f>
        <v>230.39999999999998</v>
      </c>
      <c r="N1417">
        <f>EC_projects_original!R1417</f>
        <v>1</v>
      </c>
    </row>
    <row r="1418" spans="1:14" x14ac:dyDescent="0.25">
      <c r="A1418" t="str">
        <f>EC_projects_original!A1418</f>
        <v>Gelderland</v>
      </c>
      <c r="B1418" t="str">
        <f>EC_projects_original!B1418</f>
        <v>Food Valley</v>
      </c>
      <c r="C1418" t="str">
        <f>EC_projects_original!C1418</f>
        <v>Ede</v>
      </c>
      <c r="D1418" t="str" cm="1">
        <f t="array" ref="D1418">_xlfn.IFNA(INDEX(municipalities!B:B, MATCH(EC_projects!C1418,municipalities!C:C,0),0),"unknown")</f>
        <v>GM0228</v>
      </c>
      <c r="E1418" t="str">
        <f>EC_projects_original!D1418</f>
        <v>Vallei</v>
      </c>
      <c r="F1418" t="str">
        <f>EC_projects_original!E1418</f>
        <v>ValleiEnergie/ Zoncentrale Energietuin Meikade Veld (grond)</v>
      </c>
      <c r="G1418" t="str">
        <f>EC_projects_original!G1418</f>
        <v>realized</v>
      </c>
      <c r="H1418">
        <f>EC_projects_original!H1418</f>
        <v>2022</v>
      </c>
      <c r="I1418" t="str">
        <f>EC_projects_original!I1418</f>
        <v>PV</v>
      </c>
      <c r="J1418" t="str">
        <f>EC_projects_original!J1418</f>
        <v>field</v>
      </c>
      <c r="K1418" t="str">
        <f>EC_projects_original!K1418</f>
        <v>lokale coöperatie</v>
      </c>
      <c r="L1418" t="str">
        <f>EC_projects_original!L1418</f>
        <v>ValleiEnergie</v>
      </c>
      <c r="M1418">
        <f>EC_projects_original!P1418</f>
        <v>1656.3999999999999</v>
      </c>
      <c r="N1418">
        <f>EC_projects_original!R1418</f>
        <v>1</v>
      </c>
    </row>
    <row r="1419" spans="1:14" x14ac:dyDescent="0.25">
      <c r="A1419" t="str">
        <f>EC_projects_original!A1419</f>
        <v>Gelderland</v>
      </c>
      <c r="B1419" t="str">
        <f>EC_projects_original!B1419</f>
        <v>Noord-Veluwe</v>
      </c>
      <c r="C1419" t="str">
        <f>EC_projects_original!C1419</f>
        <v>Harderwijk</v>
      </c>
      <c r="D1419" t="str" cm="1">
        <f t="array" ref="D1419">_xlfn.IFNA(INDEX(municipalities!B:B, MATCH(EC_projects!C1419,municipalities!C:C,0),0),"unknown")</f>
        <v>GM0243</v>
      </c>
      <c r="E1419">
        <f>EC_projects_original!D1419</f>
        <v>0</v>
      </c>
      <c r="F1419" t="str">
        <f>EC_projects_original!E1419</f>
        <v>Endura/ zonnepark Harderwijk Carport Overloopterrein (ZOT)</v>
      </c>
      <c r="G1419" t="str">
        <f>EC_projects_original!G1419</f>
        <v>realized</v>
      </c>
      <c r="H1419">
        <f>EC_projects_original!H1419</f>
        <v>2022</v>
      </c>
      <c r="I1419" t="str">
        <f>EC_projects_original!I1419</f>
        <v>PV</v>
      </c>
      <c r="J1419" t="str">
        <f>EC_projects_original!J1419</f>
        <v>solar carport</v>
      </c>
      <c r="K1419" t="str">
        <f>EC_projects_original!K1419</f>
        <v>lokale coöperatie</v>
      </c>
      <c r="L1419" t="str">
        <f>EC_projects_original!L1419</f>
        <v>Endura</v>
      </c>
      <c r="M1419">
        <f>EC_projects_original!P1419</f>
        <v>1176.0685999999998</v>
      </c>
      <c r="N1419">
        <f>EC_projects_original!R1419</f>
        <v>0.49</v>
      </c>
    </row>
    <row r="1420" spans="1:14" x14ac:dyDescent="0.25">
      <c r="A1420" t="str">
        <f>EC_projects_original!A1420</f>
        <v>Gelderland</v>
      </c>
      <c r="B1420" t="str">
        <f>EC_projects_original!B1420</f>
        <v>Arnhem/ Nijmegen</v>
      </c>
      <c r="C1420" t="str">
        <f>EC_projects_original!C1420</f>
        <v>Lingewaard</v>
      </c>
      <c r="D1420" t="str" cm="1">
        <f t="array" ref="D1420">_xlfn.IFNA(INDEX(municipalities!B:B, MATCH(EC_projects!C1420,municipalities!C:C,0),0),"unknown")</f>
        <v>GM1705</v>
      </c>
      <c r="E1420" t="str">
        <f>EC_projects_original!D1420</f>
        <v>Lingewaard</v>
      </c>
      <c r="F1420" t="str">
        <f>EC_projects_original!E1420</f>
        <v>LingewaardEnergie/ Drijvend Zonnepark Lingewaard Bergerden (fase 1)</v>
      </c>
      <c r="G1420" t="str">
        <f>EC_projects_original!G1420</f>
        <v>realized</v>
      </c>
      <c r="H1420">
        <f>EC_projects_original!H1420</f>
        <v>2018</v>
      </c>
      <c r="I1420" t="str">
        <f>EC_projects_original!I1420</f>
        <v>PV</v>
      </c>
      <c r="J1420" t="str">
        <f>EC_projects_original!J1420</f>
        <v>water</v>
      </c>
      <c r="K1420" t="str">
        <f>EC_projects_original!K1420</f>
        <v>lokale coöperatie</v>
      </c>
      <c r="L1420" t="str">
        <f>EC_projects_original!L1420</f>
        <v>LingewaardEnergie</v>
      </c>
      <c r="M1420">
        <f>EC_projects_original!P1420</f>
        <v>1845</v>
      </c>
      <c r="N1420">
        <f>EC_projects_original!R1420</f>
        <v>1</v>
      </c>
    </row>
    <row r="1421" spans="1:14" x14ac:dyDescent="0.25">
      <c r="A1421" t="str">
        <f>EC_projects_original!A1421</f>
        <v>Gelderland</v>
      </c>
      <c r="B1421" t="str">
        <f>EC_projects_original!B1421</f>
        <v>Arnhem/ Nijmegen</v>
      </c>
      <c r="C1421" t="str">
        <f>EC_projects_original!C1421</f>
        <v>Nijmegen</v>
      </c>
      <c r="D1421" t="str" cm="1">
        <f t="array" ref="D1421">_xlfn.IFNA(INDEX(municipalities!B:B, MATCH(EC_projects!C1421,municipalities!C:C,0),0),"unknown")</f>
        <v>GM0268</v>
      </c>
      <c r="E1421" t="str">
        <f>EC_projects_original!D1421</f>
        <v>Windpower</v>
      </c>
      <c r="F1421" t="str">
        <f>EC_projects_original!E1421</f>
        <v>WPN Nijmegen/ zonnepark De Grift</v>
      </c>
      <c r="G1421" t="str">
        <f>EC_projects_original!G1421</f>
        <v>realized</v>
      </c>
      <c r="H1421">
        <f>EC_projects_original!H1421</f>
        <v>2022</v>
      </c>
      <c r="I1421" t="str">
        <f>EC_projects_original!I1421</f>
        <v>PV</v>
      </c>
      <c r="J1421" t="str">
        <f>EC_projects_original!J1421</f>
        <v>field</v>
      </c>
      <c r="K1421" t="str">
        <f>EC_projects_original!K1421</f>
        <v>lokale coöperatie</v>
      </c>
      <c r="L1421" t="str">
        <f>EC_projects_original!L1421</f>
        <v>WPN Nijmegen</v>
      </c>
      <c r="M1421">
        <f>EC_projects_original!P1421</f>
        <v>4536</v>
      </c>
      <c r="N1421">
        <f>EC_projects_original!R1421</f>
        <v>0.9</v>
      </c>
    </row>
    <row r="1422" spans="1:14" x14ac:dyDescent="0.25">
      <c r="A1422" t="str">
        <f>EC_projects_original!A1422</f>
        <v>Gelderland</v>
      </c>
      <c r="B1422" t="str">
        <f>EC_projects_original!B1422</f>
        <v>Achterhoek</v>
      </c>
      <c r="C1422" t="str">
        <f>EC_projects_original!C1422</f>
        <v>Oost Gelre</v>
      </c>
      <c r="D1422" t="str" cm="1">
        <f t="array" ref="D1422">_xlfn.IFNA(INDEX(municipalities!B:B, MATCH(EC_projects!C1422,municipalities!C:C,0),0),"unknown")</f>
        <v>GM1586</v>
      </c>
      <c r="E1422" t="str">
        <f>EC_projects_original!D1422</f>
        <v>Lievelde</v>
      </c>
      <c r="F1422" t="str">
        <f>EC_projects_original!E1422</f>
        <v>DEC Lievelde/ Zonnepark Lievelde</v>
      </c>
      <c r="G1422" t="str">
        <f>EC_projects_original!G1422</f>
        <v>realized</v>
      </c>
      <c r="H1422">
        <f>EC_projects_original!H1422</f>
        <v>2023</v>
      </c>
      <c r="I1422" t="str">
        <f>EC_projects_original!I1422</f>
        <v>PV</v>
      </c>
      <c r="J1422" t="str">
        <f>EC_projects_original!J1422</f>
        <v>field</v>
      </c>
      <c r="K1422" t="str">
        <f>EC_projects_original!K1422</f>
        <v>productiecoöperatie/ ontwikkelaar</v>
      </c>
      <c r="L1422" t="str">
        <f>EC_projects_original!L1422</f>
        <v>DEC Lievelde</v>
      </c>
      <c r="M1422">
        <f>EC_projects_original!P1422</f>
        <v>0</v>
      </c>
      <c r="N1422">
        <f>EC_projects_original!R1422</f>
        <v>0</v>
      </c>
    </row>
    <row r="1423" spans="1:14" x14ac:dyDescent="0.25">
      <c r="A1423" t="str">
        <f>EC_projects_original!A1423</f>
        <v>Gelderland</v>
      </c>
      <c r="B1423" t="str">
        <f>EC_projects_original!B1423</f>
        <v>Achterhoek</v>
      </c>
      <c r="C1423" t="str">
        <f>EC_projects_original!C1423</f>
        <v>Oost Gelre</v>
      </c>
      <c r="D1423" t="str" cm="1">
        <f t="array" ref="D1423">_xlfn.IFNA(INDEX(municipalities!B:B, MATCH(EC_projects!C1423,municipalities!C:C,0),0),"unknown")</f>
        <v>GM1586</v>
      </c>
      <c r="E1423" t="str">
        <f>EC_projects_original!D1423</f>
        <v>Groenlo</v>
      </c>
      <c r="F1423" t="str">
        <f>EC_projects_original!E1423</f>
        <v xml:space="preserve">Groenkracht Groenlo / zonnepark Oldenhuis </v>
      </c>
      <c r="G1423" t="str">
        <f>EC_projects_original!G1423</f>
        <v>realized</v>
      </c>
      <c r="H1423">
        <f>EC_projects_original!H1423</f>
        <v>2022</v>
      </c>
      <c r="I1423" t="str">
        <f>EC_projects_original!I1423</f>
        <v>PV</v>
      </c>
      <c r="J1423" t="str">
        <f>EC_projects_original!J1423</f>
        <v>field</v>
      </c>
      <c r="K1423" t="str">
        <f>EC_projects_original!K1423</f>
        <v>lokale coöperatie</v>
      </c>
      <c r="L1423" t="str">
        <f>EC_projects_original!L1423</f>
        <v>GroenkrachtGroenlo</v>
      </c>
      <c r="M1423">
        <f>EC_projects_original!P1423</f>
        <v>168.75</v>
      </c>
      <c r="N1423">
        <f>EC_projects_original!R1423</f>
        <v>1</v>
      </c>
    </row>
    <row r="1424" spans="1:14" x14ac:dyDescent="0.25">
      <c r="A1424" t="str">
        <f>EC_projects_original!A1424</f>
        <v>Gelderland</v>
      </c>
      <c r="B1424" t="str">
        <f>EC_projects_original!B1424</f>
        <v>Arnhem/ Nijmegen</v>
      </c>
      <c r="C1424" t="str">
        <f>EC_projects_original!C1424</f>
        <v>Rheden</v>
      </c>
      <c r="D1424" t="str" cm="1">
        <f t="array" ref="D1424">_xlfn.IFNA(INDEX(municipalities!B:B, MATCH(EC_projects!C1424,municipalities!C:C,0),0),"unknown")</f>
        <v>GM0275</v>
      </c>
      <c r="E1424" t="str">
        <f>EC_projects_original!D1424</f>
        <v>Dieren</v>
      </c>
      <c r="F1424" t="str">
        <f>EC_projects_original!E1424</f>
        <v>RIJE RijnenIjssel/ Zonneveld De Bocht Dieren</v>
      </c>
      <c r="G1424" t="str">
        <f>EC_projects_original!G1424</f>
        <v>realized</v>
      </c>
      <c r="H1424">
        <f>EC_projects_original!H1424</f>
        <v>2023</v>
      </c>
      <c r="I1424" t="str">
        <f>EC_projects_original!I1424</f>
        <v>PV</v>
      </c>
      <c r="J1424" t="str">
        <f>EC_projects_original!J1424</f>
        <v>field</v>
      </c>
      <c r="K1424" t="str">
        <f>EC_projects_original!K1424</f>
        <v>lokale coöperatie</v>
      </c>
      <c r="L1424" t="str">
        <f>EC_projects_original!L1424</f>
        <v>RIJE RijnenIJssel</v>
      </c>
      <c r="M1424">
        <f>EC_projects_original!P1424</f>
        <v>1250.5999999999999</v>
      </c>
      <c r="N1424">
        <f>EC_projects_original!R1424</f>
        <v>1</v>
      </c>
    </row>
    <row r="1425" spans="1:14" x14ac:dyDescent="0.25">
      <c r="A1425" t="str">
        <f>EC_projects_original!A1425</f>
        <v>Gelderland</v>
      </c>
      <c r="B1425" t="str">
        <f>EC_projects_original!B1425</f>
        <v>Cleantech regio</v>
      </c>
      <c r="C1425" t="str">
        <f>EC_projects_original!C1425</f>
        <v>Voorst</v>
      </c>
      <c r="D1425" t="str" cm="1">
        <f t="array" ref="D1425">_xlfn.IFNA(INDEX(municipalities!B:B, MATCH(EC_projects!C1425,municipalities!C:C,0),0),"unknown")</f>
        <v>GM0285</v>
      </c>
      <c r="E1425" t="str">
        <f>EC_projects_original!D1425</f>
        <v>Klarenbeek</v>
      </c>
      <c r="F1425" t="str">
        <f>EC_projects_original!E1425</f>
        <v>deA&amp;EnergieRijkVoorst/ zonnepark Klarenbeek (Broekstraat)</v>
      </c>
      <c r="G1425" t="str">
        <f>EC_projects_original!G1425</f>
        <v>realized</v>
      </c>
      <c r="H1425">
        <f>EC_projects_original!H1425</f>
        <v>2021</v>
      </c>
      <c r="I1425" t="str">
        <f>EC_projects_original!I1425</f>
        <v>PV</v>
      </c>
      <c r="J1425" t="str">
        <f>EC_projects_original!J1425</f>
        <v>field</v>
      </c>
      <c r="K1425" t="str">
        <f>EC_projects_original!K1425</f>
        <v>lokale coöperatie</v>
      </c>
      <c r="L1425" t="str">
        <f>EC_projects_original!L1425</f>
        <v>meerdere cooperaties: deA, Energierijk Voorst</v>
      </c>
      <c r="M1425">
        <f>EC_projects_original!P1425</f>
        <v>9383.4</v>
      </c>
      <c r="N1425">
        <f>EC_projects_original!R1425</f>
        <v>0.5</v>
      </c>
    </row>
    <row r="1426" spans="1:14" x14ac:dyDescent="0.25">
      <c r="A1426" t="str">
        <f>EC_projects_original!A1426</f>
        <v>Gelderland</v>
      </c>
      <c r="B1426" t="str">
        <f>EC_projects_original!B1426</f>
        <v>Cleantech regio</v>
      </c>
      <c r="C1426" t="str">
        <f>EC_projects_original!C1426</f>
        <v>Voorst</v>
      </c>
      <c r="D1426" t="str" cm="1">
        <f t="array" ref="D1426">_xlfn.IFNA(INDEX(municipalities!B:B, MATCH(EC_projects!C1426,municipalities!C:C,0),0),"unknown")</f>
        <v>GM0285</v>
      </c>
      <c r="E1426" t="str">
        <f>EC_projects_original!D1426</f>
        <v>Klarenbeek</v>
      </c>
      <c r="F1426" t="str">
        <f>EC_projects_original!E1426</f>
        <v>deA/ zonnepark Brinkenweg (met gemeente)</v>
      </c>
      <c r="G1426" t="str">
        <f>EC_projects_original!G1426</f>
        <v>realized</v>
      </c>
      <c r="H1426">
        <f>EC_projects_original!H1426</f>
        <v>2022</v>
      </c>
      <c r="I1426" t="str">
        <f>EC_projects_original!I1426</f>
        <v>PV</v>
      </c>
      <c r="J1426" t="str">
        <f>EC_projects_original!J1426</f>
        <v>field</v>
      </c>
      <c r="K1426" t="str">
        <f>EC_projects_original!K1426</f>
        <v>lokale coöperatie</v>
      </c>
      <c r="L1426" t="str">
        <f>EC_projects_original!L1426</f>
        <v>deA Apeldoorn</v>
      </c>
      <c r="M1426">
        <f>EC_projects_original!P1426</f>
        <v>1354.5</v>
      </c>
      <c r="N1426">
        <f>EC_projects_original!R1426</f>
        <v>0.5</v>
      </c>
    </row>
    <row r="1427" spans="1:14" x14ac:dyDescent="0.25">
      <c r="A1427" t="str">
        <f>EC_projects_original!A1427</f>
        <v>Gelderland</v>
      </c>
      <c r="B1427" t="str">
        <f>EC_projects_original!B1427</f>
        <v>Arnhem/ Nijmegen</v>
      </c>
      <c r="C1427" t="str">
        <f>EC_projects_original!C1427</f>
        <v>Wijchen</v>
      </c>
      <c r="D1427" t="str" cm="1">
        <f t="array" ref="D1427">_xlfn.IFNA(INDEX(municipalities!B:B, MATCH(EC_projects!C1427,municipalities!C:C,0),0),"unknown")</f>
        <v>GM0296</v>
      </c>
      <c r="E1427">
        <f>EC_projects_original!D1427</f>
        <v>0</v>
      </c>
      <c r="F1427" t="str">
        <f>EC_projects_original!E1427</f>
        <v>ECLeur/ Zonneakker Leur</v>
      </c>
      <c r="G1427" t="str">
        <f>EC_projects_original!G1427</f>
        <v>realized</v>
      </c>
      <c r="H1427">
        <f>EC_projects_original!H1427</f>
        <v>2016</v>
      </c>
      <c r="I1427" t="str">
        <f>EC_projects_original!I1427</f>
        <v>PV</v>
      </c>
      <c r="J1427" t="str">
        <f>EC_projects_original!J1427</f>
        <v>field</v>
      </c>
      <c r="K1427" t="str">
        <f>EC_projects_original!K1427</f>
        <v>lokale coöperatie</v>
      </c>
      <c r="L1427" t="str">
        <f>EC_projects_original!L1427</f>
        <v>Energiecoöperatie Leur</v>
      </c>
      <c r="M1427">
        <f>EC_projects_original!P1427</f>
        <v>54</v>
      </c>
      <c r="N1427">
        <f>EC_projects_original!R1427</f>
        <v>1</v>
      </c>
    </row>
    <row r="1428" spans="1:14" x14ac:dyDescent="0.25">
      <c r="A1428" t="str">
        <f>EC_projects_original!A1428</f>
        <v>Gelderland</v>
      </c>
      <c r="B1428" t="str">
        <f>EC_projects_original!B1428</f>
        <v>Cleantech regio</v>
      </c>
      <c r="C1428" t="str">
        <f>EC_projects_original!C1428</f>
        <v>Zutphen</v>
      </c>
      <c r="D1428" t="str" cm="1">
        <f t="array" ref="D1428">_xlfn.IFNA(INDEX(municipalities!B:B, MATCH(EC_projects!C1428,municipalities!C:C,0),0),"unknown")</f>
        <v>GM0301</v>
      </c>
      <c r="E1428" t="str">
        <f>EC_projects_original!D1428</f>
        <v>Zutphen</v>
      </c>
      <c r="F1428" t="str">
        <f>EC_projects_original!E1428</f>
        <v>ZutphenEnergie/ Zonnestroom Zutphen</v>
      </c>
      <c r="G1428" t="str">
        <f>EC_projects_original!G1428</f>
        <v>realized</v>
      </c>
      <c r="H1428">
        <f>EC_projects_original!H1428</f>
        <v>2020</v>
      </c>
      <c r="I1428" t="str">
        <f>EC_projects_original!I1428</f>
        <v>PV</v>
      </c>
      <c r="J1428" t="str">
        <f>EC_projects_original!J1428</f>
        <v>field</v>
      </c>
      <c r="K1428" t="str">
        <f>EC_projects_original!K1428</f>
        <v>lokale coöperatie</v>
      </c>
      <c r="L1428" t="str">
        <f>EC_projects_original!L1428</f>
        <v xml:space="preserve">ZET ZutphenEnergie </v>
      </c>
      <c r="M1428">
        <f>EC_projects_original!P1428</f>
        <v>1145.7</v>
      </c>
      <c r="N1428">
        <f>EC_projects_original!R1428</f>
        <v>0.14148148148148149</v>
      </c>
    </row>
    <row r="1429" spans="1:14" x14ac:dyDescent="0.25">
      <c r="A1429" t="str">
        <f>EC_projects_original!A1429</f>
        <v>Groningen</v>
      </c>
      <c r="B1429" t="str">
        <f>EC_projects_original!B1429</f>
        <v>Groningen</v>
      </c>
      <c r="C1429" t="str">
        <f>EC_projects_original!C1429</f>
        <v>Eemsdelta</v>
      </c>
      <c r="D1429" t="str" cm="1">
        <f t="array" ref="D1429">_xlfn.IFNA(INDEX(municipalities!B:B, MATCH(EC_projects!C1429,municipalities!C:C,0),0),"unknown")</f>
        <v>GM1979</v>
      </c>
      <c r="E1429" t="str">
        <f>EC_projects_original!D1429</f>
        <v>Delfzijl</v>
      </c>
      <c r="F1429" t="str">
        <f>EC_projects_original!E1429</f>
        <v xml:space="preserve">BVO/ EemsdeltaEnergiek/ zonnepark Valgenweg Farmsum </v>
      </c>
      <c r="G1429" t="str">
        <f>EC_projects_original!G1429</f>
        <v>realized</v>
      </c>
      <c r="H1429">
        <f>EC_projects_original!H1429</f>
        <v>2023</v>
      </c>
      <c r="I1429" t="str">
        <f>EC_projects_original!I1429</f>
        <v>PV</v>
      </c>
      <c r="J1429" t="str">
        <f>EC_projects_original!J1429</f>
        <v>field</v>
      </c>
      <c r="K1429" t="str">
        <f>EC_projects_original!K1429</f>
        <v>lokale coöperatie</v>
      </c>
      <c r="L1429" t="str">
        <f>EC_projects_original!L1429</f>
        <v>Eemsdelta Energiek</v>
      </c>
      <c r="M1429">
        <f>EC_projects_original!P1429</f>
        <v>4675</v>
      </c>
      <c r="N1429">
        <f>EC_projects_original!R1429</f>
        <v>0.25</v>
      </c>
    </row>
    <row r="1430" spans="1:14" x14ac:dyDescent="0.25">
      <c r="A1430" t="str">
        <f>EC_projects_original!A1430</f>
        <v>Groningen</v>
      </c>
      <c r="B1430" t="str">
        <f>EC_projects_original!B1430</f>
        <v>Groningen</v>
      </c>
      <c r="C1430" t="str">
        <f>EC_projects_original!C1430</f>
        <v>Groningen</v>
      </c>
      <c r="D1430" t="str" cm="1">
        <f t="array" ref="D1430">_xlfn.IFNA(INDEX(municipalities!B:B, MATCH(EC_projects!C1430,municipalities!C:C,0),0),"unknown")</f>
        <v>GM0014</v>
      </c>
      <c r="E1430" t="str">
        <f>EC_projects_original!D1430</f>
        <v>Glimmen</v>
      </c>
      <c r="F1430" t="str">
        <f>EC_projects_original!E1430</f>
        <v xml:space="preserve">DuurzaamGlimmen/ zonneweide Glimmen </v>
      </c>
      <c r="G1430" t="str">
        <f>EC_projects_original!G1430</f>
        <v>realized</v>
      </c>
      <c r="H1430">
        <f>EC_projects_original!H1430</f>
        <v>2021</v>
      </c>
      <c r="I1430" t="str">
        <f>EC_projects_original!I1430</f>
        <v>PV</v>
      </c>
      <c r="J1430" t="str">
        <f>EC_projects_original!J1430</f>
        <v>field</v>
      </c>
      <c r="K1430" t="str">
        <f>EC_projects_original!K1430</f>
        <v>lokale coöperatie</v>
      </c>
      <c r="L1430" t="str">
        <f>EC_projects_original!L1430</f>
        <v>Duurzaam Haren</v>
      </c>
      <c r="M1430">
        <f>EC_projects_original!P1430</f>
        <v>1598.4</v>
      </c>
      <c r="N1430">
        <f>EC_projects_original!R1430</f>
        <v>1</v>
      </c>
    </row>
    <row r="1431" spans="1:14" x14ac:dyDescent="0.25">
      <c r="A1431" t="str">
        <f>EC_projects_original!A1431</f>
        <v>Groningen</v>
      </c>
      <c r="B1431" t="str">
        <f>EC_projects_original!B1431</f>
        <v>Groningen</v>
      </c>
      <c r="C1431" t="str">
        <f>EC_projects_original!C1431</f>
        <v>Groningen</v>
      </c>
      <c r="D1431" t="str" cm="1">
        <f t="array" ref="D1431">_xlfn.IFNA(INDEX(municipalities!B:B, MATCH(EC_projects!C1431,municipalities!C:C,0),0),"unknown")</f>
        <v>GM0014</v>
      </c>
      <c r="E1431" t="str">
        <f>EC_projects_original!D1431</f>
        <v>Haren</v>
      </c>
      <c r="F1431" t="str">
        <f>EC_projects_original!E1431</f>
        <v>DuurzaamHaren/ Polycultuur zonnepark De Mikkelhorst</v>
      </c>
      <c r="G1431" t="str">
        <f>EC_projects_original!G1431</f>
        <v>realized</v>
      </c>
      <c r="H1431">
        <f>EC_projects_original!H1431</f>
        <v>2021</v>
      </c>
      <c r="I1431" t="str">
        <f>EC_projects_original!I1431</f>
        <v>PV</v>
      </c>
      <c r="J1431" t="str">
        <f>EC_projects_original!J1431</f>
        <v>field</v>
      </c>
      <c r="K1431" t="str">
        <f>EC_projects_original!K1431</f>
        <v>lokale coöperatie</v>
      </c>
      <c r="L1431" t="str">
        <f>EC_projects_original!L1431</f>
        <v>Duurzaam Haren</v>
      </c>
      <c r="M1431">
        <f>EC_projects_original!P1431</f>
        <v>1069.2</v>
      </c>
      <c r="N1431">
        <f>EC_projects_original!R1431</f>
        <v>0.66</v>
      </c>
    </row>
    <row r="1432" spans="1:14" x14ac:dyDescent="0.25">
      <c r="A1432" t="str">
        <f>EC_projects_original!A1432</f>
        <v>Groningen</v>
      </c>
      <c r="B1432" t="str">
        <f>EC_projects_original!B1432</f>
        <v>Groningen</v>
      </c>
      <c r="C1432" t="str">
        <f>EC_projects_original!C1432</f>
        <v>Groningen</v>
      </c>
      <c r="D1432" t="str" cm="1">
        <f t="array" ref="D1432">_xlfn.IFNA(INDEX(municipalities!B:B, MATCH(EC_projects!C1432,municipalities!C:C,0),0),"unknown")</f>
        <v>GM0014</v>
      </c>
      <c r="E1432">
        <f>EC_projects_original!D1432</f>
        <v>0</v>
      </c>
      <c r="F1432" t="str">
        <f>EC_projects_original!E1432</f>
        <v xml:space="preserve">GrunnegerPower/ zonnepark Meerdorpen </v>
      </c>
      <c r="G1432" t="str">
        <f>EC_projects_original!G1432</f>
        <v>realized</v>
      </c>
      <c r="H1432">
        <f>EC_projects_original!H1432</f>
        <v>2021</v>
      </c>
      <c r="I1432" t="str">
        <f>EC_projects_original!I1432</f>
        <v>PV</v>
      </c>
      <c r="J1432" t="str">
        <f>EC_projects_original!J1432</f>
        <v>field</v>
      </c>
      <c r="K1432" t="str">
        <f>EC_projects_original!K1432</f>
        <v>lokale coöperatie</v>
      </c>
      <c r="L1432" t="str">
        <f>EC_projects_original!L1432</f>
        <v>GrunnegerPower</v>
      </c>
      <c r="M1432">
        <f>EC_projects_original!P1432</f>
        <v>847</v>
      </c>
      <c r="N1432">
        <f>EC_projects_original!R1432</f>
        <v>1</v>
      </c>
    </row>
    <row r="1433" spans="1:14" x14ac:dyDescent="0.25">
      <c r="A1433" t="str">
        <f>EC_projects_original!A1433</f>
        <v>Groningen</v>
      </c>
      <c r="B1433" t="str">
        <f>EC_projects_original!B1433</f>
        <v>Groningen</v>
      </c>
      <c r="C1433" t="str">
        <f>EC_projects_original!C1433</f>
        <v>Groningen</v>
      </c>
      <c r="D1433" t="str" cm="1">
        <f t="array" ref="D1433">_xlfn.IFNA(INDEX(municipalities!B:B, MATCH(EC_projects!C1433,municipalities!C:C,0),0),"unknown")</f>
        <v>GM0014</v>
      </c>
      <c r="E1433">
        <f>EC_projects_original!D1433</f>
        <v>0</v>
      </c>
      <c r="F1433" t="str">
        <f>EC_projects_original!E1433</f>
        <v xml:space="preserve">GrunnegerPower/ Zonneweide Vierverlaten Hoogkerk </v>
      </c>
      <c r="G1433" t="str">
        <f>EC_projects_original!G1433</f>
        <v>realized</v>
      </c>
      <c r="H1433">
        <f>EC_projects_original!H1433</f>
        <v>2017</v>
      </c>
      <c r="I1433" t="str">
        <f>EC_projects_original!I1433</f>
        <v>PV</v>
      </c>
      <c r="J1433" t="str">
        <f>EC_projects_original!J1433</f>
        <v>field</v>
      </c>
      <c r="K1433" t="str">
        <f>EC_projects_original!K1433</f>
        <v>lokale coöperatie</v>
      </c>
      <c r="L1433" t="str">
        <f>EC_projects_original!L1433</f>
        <v>GrunnegerPower</v>
      </c>
      <c r="M1433">
        <f>EC_projects_original!P1433</f>
        <v>2295</v>
      </c>
      <c r="N1433">
        <f>EC_projects_original!R1433</f>
        <v>1</v>
      </c>
    </row>
    <row r="1434" spans="1:14" x14ac:dyDescent="0.25">
      <c r="A1434" t="str">
        <f>EC_projects_original!A1434</f>
        <v>Groningen</v>
      </c>
      <c r="B1434" t="str">
        <f>EC_projects_original!B1434</f>
        <v>Groningen</v>
      </c>
      <c r="C1434" t="str">
        <f>EC_projects_original!C1434</f>
        <v>Eemsdelta</v>
      </c>
      <c r="D1434" t="str" cm="1">
        <f t="array" ref="D1434">_xlfn.IFNA(INDEX(municipalities!B:B, MATCH(EC_projects!C1434,municipalities!C:C,0),0),"unknown")</f>
        <v>GM1979</v>
      </c>
      <c r="E1434" t="str">
        <f>EC_projects_original!D1434</f>
        <v>'t Zand</v>
      </c>
      <c r="F1434" t="str">
        <f>EC_projects_original!E1434</f>
        <v>Zonnedorpen/  Freek Sonneveld (zonnepark in 't Zandt PCR)</v>
      </c>
      <c r="G1434" t="str">
        <f>EC_projects_original!G1434</f>
        <v>realized</v>
      </c>
      <c r="H1434">
        <f>EC_projects_original!H1434</f>
        <v>2019</v>
      </c>
      <c r="I1434" t="str">
        <f>EC_projects_original!I1434</f>
        <v>PV</v>
      </c>
      <c r="J1434" t="str">
        <f>EC_projects_original!J1434</f>
        <v>field</v>
      </c>
      <c r="K1434" t="str">
        <f>EC_projects_original!K1434</f>
        <v>lokale coöperatie</v>
      </c>
      <c r="L1434" t="str">
        <f>EC_projects_original!L1434</f>
        <v>Zonnedorpen</v>
      </c>
      <c r="M1434">
        <f>EC_projects_original!P1434</f>
        <v>415.8</v>
      </c>
      <c r="N1434">
        <f>EC_projects_original!R1434</f>
        <v>1</v>
      </c>
    </row>
    <row r="1435" spans="1:14" x14ac:dyDescent="0.25">
      <c r="A1435" t="str">
        <f>EC_projects_original!A1435</f>
        <v>Groningen</v>
      </c>
      <c r="B1435" t="str">
        <f>EC_projects_original!B1435</f>
        <v>Groningen</v>
      </c>
      <c r="C1435" t="str">
        <f>EC_projects_original!C1435</f>
        <v>Midden-Groningen</v>
      </c>
      <c r="D1435" t="str" cm="1">
        <f t="array" ref="D1435">_xlfn.IFNA(INDEX(municipalities!B:B, MATCH(EC_projects!C1435,municipalities!C:C,0),0),"unknown")</f>
        <v>GM1952</v>
      </c>
      <c r="E1435" t="str">
        <f>EC_projects_original!D1435</f>
        <v>Menterwolde/ Zuidbroek</v>
      </c>
      <c r="F1435" t="str">
        <f>EC_projects_original!E1435</f>
        <v>Duurzaam Menterwolde/ Zonnepark Menterstroom</v>
      </c>
      <c r="G1435" t="str">
        <f>EC_projects_original!G1435</f>
        <v>realized</v>
      </c>
      <c r="H1435">
        <f>EC_projects_original!H1435</f>
        <v>2019</v>
      </c>
      <c r="I1435" t="str">
        <f>EC_projects_original!I1435</f>
        <v>PV</v>
      </c>
      <c r="J1435" t="str">
        <f>EC_projects_original!J1435</f>
        <v>field</v>
      </c>
      <c r="K1435" t="str">
        <f>EC_projects_original!K1435</f>
        <v>lokale coöperatie</v>
      </c>
      <c r="L1435" t="str">
        <f>EC_projects_original!L1435</f>
        <v>Duurzaam Menterwolde</v>
      </c>
      <c r="M1435">
        <f>EC_projects_original!P1435</f>
        <v>486.15999999999997</v>
      </c>
      <c r="N1435">
        <f>EC_projects_original!R1435</f>
        <v>1</v>
      </c>
    </row>
    <row r="1436" spans="1:14" x14ac:dyDescent="0.25">
      <c r="A1436" t="str">
        <f>EC_projects_original!A1436</f>
        <v>Groningen</v>
      </c>
      <c r="B1436" t="str">
        <f>EC_projects_original!B1436</f>
        <v>Groningen</v>
      </c>
      <c r="C1436" t="str">
        <f>EC_projects_original!C1436</f>
        <v>Midden-Groningen</v>
      </c>
      <c r="D1436" t="str" cm="1">
        <f t="array" ref="D1436">_xlfn.IFNA(INDEX(municipalities!B:B, MATCH(EC_projects!C1436,municipalities!C:C,0),0),"unknown")</f>
        <v>GM1952</v>
      </c>
      <c r="E1436" t="str">
        <f>EC_projects_original!D1436</f>
        <v>Menterwolde/ Zuidbroek</v>
      </c>
      <c r="F1436" t="str">
        <f>EC_projects_original!E1436</f>
        <v>Duurzaam Menterwolde/ Zonnepark SUNBROUCK (2018)</v>
      </c>
      <c r="G1436" t="str">
        <f>EC_projects_original!G1436</f>
        <v>realized</v>
      </c>
      <c r="H1436">
        <f>EC_projects_original!H1436</f>
        <v>2018</v>
      </c>
      <c r="I1436" t="str">
        <f>EC_projects_original!I1436</f>
        <v>PV</v>
      </c>
      <c r="J1436" t="str">
        <f>EC_projects_original!J1436</f>
        <v>field</v>
      </c>
      <c r="K1436" t="str">
        <f>EC_projects_original!K1436</f>
        <v>lokale coöperatie</v>
      </c>
      <c r="L1436" t="str">
        <f>EC_projects_original!L1436</f>
        <v>Duurzaam Menterwolde</v>
      </c>
      <c r="M1436">
        <f>EC_projects_original!P1436</f>
        <v>216</v>
      </c>
      <c r="N1436">
        <f>EC_projects_original!R1436</f>
        <v>1</v>
      </c>
    </row>
    <row r="1437" spans="1:14" x14ac:dyDescent="0.25">
      <c r="A1437" t="str">
        <f>EC_projects_original!A1437</f>
        <v>Groningen</v>
      </c>
      <c r="B1437" t="str">
        <f>EC_projects_original!B1437</f>
        <v>Groningen</v>
      </c>
      <c r="C1437" t="str">
        <f>EC_projects_original!C1437</f>
        <v>Midden-Groningen</v>
      </c>
      <c r="D1437" t="str" cm="1">
        <f t="array" ref="D1437">_xlfn.IFNA(INDEX(municipalities!B:B, MATCH(EC_projects!C1437,municipalities!C:C,0),0),"unknown")</f>
        <v>GM1952</v>
      </c>
      <c r="E1437" t="str">
        <f>EC_projects_original!D1437</f>
        <v>Menterwolde/ Zuidbroek</v>
      </c>
      <c r="F1437" t="str">
        <f>EC_projects_original!E1437</f>
        <v>Duurzaam Menterwolde/ Zonnepark SUNBROUCK (2019 uitbreiding)</v>
      </c>
      <c r="G1437" t="str">
        <f>EC_projects_original!G1437</f>
        <v>realized</v>
      </c>
      <c r="H1437">
        <f>EC_projects_original!H1437</f>
        <v>2019</v>
      </c>
      <c r="I1437" t="str">
        <f>EC_projects_original!I1437</f>
        <v>PV</v>
      </c>
      <c r="J1437" t="str">
        <f>EC_projects_original!J1437</f>
        <v>field</v>
      </c>
      <c r="K1437" t="str">
        <f>EC_projects_original!K1437</f>
        <v>lokale coöperatie</v>
      </c>
      <c r="L1437" t="str">
        <f>EC_projects_original!L1437</f>
        <v>Duurzaam Menterwolde</v>
      </c>
      <c r="M1437">
        <f>EC_projects_original!P1437</f>
        <v>174</v>
      </c>
      <c r="N1437">
        <f>EC_projects_original!R1437</f>
        <v>1</v>
      </c>
    </row>
    <row r="1438" spans="1:14" x14ac:dyDescent="0.25">
      <c r="A1438" t="str">
        <f>EC_projects_original!A1438</f>
        <v>Groningen</v>
      </c>
      <c r="B1438" t="str">
        <f>EC_projects_original!B1438</f>
        <v>Groningen</v>
      </c>
      <c r="C1438" t="str">
        <f>EC_projects_original!C1438</f>
        <v>Midden-Groningen</v>
      </c>
      <c r="D1438" t="str" cm="1">
        <f t="array" ref="D1438">_xlfn.IFNA(INDEX(municipalities!B:B, MATCH(EC_projects!C1438,municipalities!C:C,0),0),"unknown")</f>
        <v>GM1952</v>
      </c>
      <c r="E1438" t="str">
        <f>EC_projects_original!D1438</f>
        <v>Menterwolde/ Zuidbroek</v>
      </c>
      <c r="F1438" t="str">
        <f>EC_projects_original!E1438</f>
        <v xml:space="preserve">Duurzaam Menterwolde/ Zonnepark SUNBROUCK 3.0 </v>
      </c>
      <c r="G1438" t="str">
        <f>EC_projects_original!G1438</f>
        <v>realized</v>
      </c>
      <c r="H1438">
        <f>EC_projects_original!H1438</f>
        <v>2022</v>
      </c>
      <c r="I1438" t="str">
        <f>EC_projects_original!I1438</f>
        <v>PV</v>
      </c>
      <c r="J1438" t="str">
        <f>EC_projects_original!J1438</f>
        <v>field</v>
      </c>
      <c r="K1438" t="str">
        <f>EC_projects_original!K1438</f>
        <v>lokale coöperatie</v>
      </c>
      <c r="L1438" t="str">
        <f>EC_projects_original!L1438</f>
        <v>Duurzaam Menterwolde</v>
      </c>
      <c r="M1438">
        <f>EC_projects_original!P1438</f>
        <v>116.82</v>
      </c>
      <c r="N1438">
        <f>EC_projects_original!R1438</f>
        <v>1</v>
      </c>
    </row>
    <row r="1439" spans="1:14" x14ac:dyDescent="0.25">
      <c r="A1439" t="str">
        <f>EC_projects_original!A1439</f>
        <v>Groningen</v>
      </c>
      <c r="B1439" t="str">
        <f>EC_projects_original!B1439</f>
        <v>Groningen</v>
      </c>
      <c r="C1439" t="str">
        <f>EC_projects_original!C1439</f>
        <v>Midden-Groningen</v>
      </c>
      <c r="D1439" t="str" cm="1">
        <f t="array" ref="D1439">_xlfn.IFNA(INDEX(municipalities!B:B, MATCH(EC_projects!C1439,municipalities!C:C,0),0),"unknown")</f>
        <v>GM1952</v>
      </c>
      <c r="E1439" t="str">
        <f>EC_projects_original!D1439</f>
        <v>Steendam</v>
      </c>
      <c r="F1439" t="str">
        <f>EC_projects_original!E1439</f>
        <v>EC Steendam/ zonnepark Steendam</v>
      </c>
      <c r="G1439" t="str">
        <f>EC_projects_original!G1439</f>
        <v>realized</v>
      </c>
      <c r="H1439">
        <f>EC_projects_original!H1439</f>
        <v>2021</v>
      </c>
      <c r="I1439" t="str">
        <f>EC_projects_original!I1439</f>
        <v>PV</v>
      </c>
      <c r="J1439" t="str">
        <f>EC_projects_original!J1439</f>
        <v>field</v>
      </c>
      <c r="K1439" t="str">
        <f>EC_projects_original!K1439</f>
        <v>lokale coöperatie</v>
      </c>
      <c r="L1439" t="str">
        <f>EC_projects_original!L1439</f>
        <v>EC Steendam</v>
      </c>
      <c r="M1439">
        <f>EC_projects_original!P1439</f>
        <v>244.99999999999997</v>
      </c>
      <c r="N1439">
        <f>EC_projects_original!R1439</f>
        <v>1</v>
      </c>
    </row>
    <row r="1440" spans="1:14" x14ac:dyDescent="0.25">
      <c r="A1440" t="str">
        <f>EC_projects_original!A1440</f>
        <v>Groningen</v>
      </c>
      <c r="B1440" t="str">
        <f>EC_projects_original!B1440</f>
        <v>Groningen</v>
      </c>
      <c r="C1440" t="str">
        <f>EC_projects_original!C1440</f>
        <v>Midden-Groningen</v>
      </c>
      <c r="D1440" t="str" cm="1">
        <f t="array" ref="D1440">_xlfn.IFNA(INDEX(municipalities!B:B, MATCH(EC_projects!C1440,municipalities!C:C,0),0),"unknown")</f>
        <v>GM1952</v>
      </c>
      <c r="E1440" t="str">
        <f>EC_projects_original!D1440</f>
        <v>Meeden</v>
      </c>
      <c r="F1440" t="str">
        <f>EC_projects_original!E1440</f>
        <v xml:space="preserve">SIZM/ Zonnepark De  Zonneakkers Zuidbroek </v>
      </c>
      <c r="G1440" t="str">
        <f>EC_projects_original!G1440</f>
        <v>realized</v>
      </c>
      <c r="H1440">
        <f>EC_projects_original!H1440</f>
        <v>2020</v>
      </c>
      <c r="I1440" t="str">
        <f>EC_projects_original!I1440</f>
        <v>PV</v>
      </c>
      <c r="J1440" t="str">
        <f>EC_projects_original!J1440</f>
        <v>field</v>
      </c>
      <c r="K1440" t="str">
        <f>EC_projects_original!K1440</f>
        <v>productiecoöperatie/ bewonersinitiatief</v>
      </c>
      <c r="L1440" t="str">
        <f>EC_projects_original!L1440</f>
        <v>SIZM  Stichting Innovatief Zonne-energiepark Meeden of Stichting Zonniger</v>
      </c>
      <c r="M1440">
        <f>EC_projects_original!P1440</f>
        <v>2216.96</v>
      </c>
      <c r="N1440">
        <f>EC_projects_original!R1440</f>
        <v>1</v>
      </c>
    </row>
    <row r="1441" spans="1:14" x14ac:dyDescent="0.25">
      <c r="A1441" t="str">
        <f>EC_projects_original!A1441</f>
        <v>Groningen</v>
      </c>
      <c r="B1441" t="str">
        <f>EC_projects_original!B1441</f>
        <v>Groningen</v>
      </c>
      <c r="C1441" t="str">
        <f>EC_projects_original!C1441</f>
        <v>Pekela</v>
      </c>
      <c r="D1441" t="str" cm="1">
        <f t="array" ref="D1441">_xlfn.IFNA(INDEX(municipalities!B:B, MATCH(EC_projects!C1441,municipalities!C:C,0),0),"unknown")</f>
        <v>GM0765</v>
      </c>
      <c r="E1441" t="str">
        <f>EC_projects_original!D1441</f>
        <v>Pekela</v>
      </c>
      <c r="F1441" t="str">
        <f>EC_projects_original!E1441</f>
        <v>PekelaDuurzaam/ BVO/ zonnepark Pekela (alleen participatie)</v>
      </c>
      <c r="G1441" t="str">
        <f>EC_projects_original!G1441</f>
        <v>realized</v>
      </c>
      <c r="H1441">
        <f>EC_projects_original!H1441</f>
        <v>2023</v>
      </c>
      <c r="I1441" t="str">
        <f>EC_projects_original!I1441</f>
        <v>PV</v>
      </c>
      <c r="J1441" t="str">
        <f>EC_projects_original!J1441</f>
        <v>field</v>
      </c>
      <c r="K1441" t="str">
        <f>EC_projects_original!K1441</f>
        <v>lokale coöperatie</v>
      </c>
      <c r="L1441" t="str">
        <f>EC_projects_original!L1441</f>
        <v>Pekela Duurzaam</v>
      </c>
      <c r="M1441">
        <f>EC_projects_original!P1441</f>
        <v>0</v>
      </c>
      <c r="N1441">
        <f>EC_projects_original!R1441</f>
        <v>0</v>
      </c>
    </row>
    <row r="1442" spans="1:14" x14ac:dyDescent="0.25">
      <c r="A1442" t="str">
        <f>EC_projects_original!A1442</f>
        <v>Groningen</v>
      </c>
      <c r="B1442" t="str">
        <f>EC_projects_original!B1442</f>
        <v>Groningen</v>
      </c>
      <c r="C1442" t="str">
        <f>EC_projects_original!C1442</f>
        <v>Pekela</v>
      </c>
      <c r="D1442" t="str" cm="1">
        <f t="array" ref="D1442">_xlfn.IFNA(INDEX(municipalities!B:B, MATCH(EC_projects!C1442,municipalities!C:C,0),0),"unknown")</f>
        <v>GM0765</v>
      </c>
      <c r="E1442" t="str">
        <f>EC_projects_original!D1442</f>
        <v>Pekela</v>
      </c>
      <c r="F1442" t="str">
        <f>EC_projects_original!E1442</f>
        <v>PekelaDuurzaam/ BVO/ zonnepark Schoorlemmer Pekela Duurzaam</v>
      </c>
      <c r="G1442" t="str">
        <f>EC_projects_original!G1442</f>
        <v>realized</v>
      </c>
      <c r="H1442">
        <f>EC_projects_original!H1442</f>
        <v>2023</v>
      </c>
      <c r="I1442" t="str">
        <f>EC_projects_original!I1442</f>
        <v>PV</v>
      </c>
      <c r="J1442" t="str">
        <f>EC_projects_original!J1442</f>
        <v>field</v>
      </c>
      <c r="K1442" t="str">
        <f>EC_projects_original!K1442</f>
        <v>lokale coöperatie</v>
      </c>
      <c r="L1442" t="str">
        <f>EC_projects_original!L1442</f>
        <v>Pekela Duurzaam</v>
      </c>
      <c r="M1442">
        <f>EC_projects_original!P1442</f>
        <v>5850</v>
      </c>
      <c r="N1442">
        <f>EC_projects_original!R1442</f>
        <v>0.3</v>
      </c>
    </row>
    <row r="1443" spans="1:14" x14ac:dyDescent="0.25">
      <c r="A1443" t="str">
        <f>EC_projects_original!A1443</f>
        <v>Groningen</v>
      </c>
      <c r="B1443" t="str">
        <f>EC_projects_original!B1443</f>
        <v>Groningen</v>
      </c>
      <c r="C1443" t="str">
        <f>EC_projects_original!C1443</f>
        <v>Westerkwartier</v>
      </c>
      <c r="D1443" t="str" cm="1">
        <f t="array" ref="D1443">_xlfn.IFNA(INDEX(municipalities!B:B, MATCH(EC_projects!C1443,municipalities!C:C,0),0),"unknown")</f>
        <v>GM1969</v>
      </c>
      <c r="E1443" t="str">
        <f>EC_projects_original!D1443</f>
        <v>Zuidhorn</v>
      </c>
      <c r="F1443" t="str">
        <f>EC_projects_original!E1443</f>
        <v xml:space="preserve">GLOED Garnwerd/ Zonnecarport Zuidhorn  (Zon voor Minima concept) </v>
      </c>
      <c r="G1443" t="str">
        <f>EC_projects_original!G1443</f>
        <v>realized</v>
      </c>
      <c r="H1443">
        <f>EC_projects_original!H1443</f>
        <v>2022</v>
      </c>
      <c r="I1443" t="str">
        <f>EC_projects_original!I1443</f>
        <v>PV</v>
      </c>
      <c r="J1443" t="str">
        <f>EC_projects_original!J1443</f>
        <v>solar carport</v>
      </c>
      <c r="K1443" t="str">
        <f>EC_projects_original!K1443</f>
        <v>lokale coöperatie</v>
      </c>
      <c r="L1443" t="str">
        <f>EC_projects_original!L1443</f>
        <v>GLOED Garnwerd</v>
      </c>
      <c r="M1443">
        <f>EC_projects_original!P1443</f>
        <v>500</v>
      </c>
      <c r="N1443">
        <f>EC_projects_original!R1443</f>
        <v>1</v>
      </c>
    </row>
    <row r="1444" spans="1:14" x14ac:dyDescent="0.25">
      <c r="A1444" t="str">
        <f>EC_projects_original!A1444</f>
        <v>Limburg</v>
      </c>
      <c r="B1444" t="str">
        <f>EC_projects_original!B1444</f>
        <v>Noord en Midden Limburg</v>
      </c>
      <c r="C1444" t="str">
        <f>EC_projects_original!C1444</f>
        <v>Beesel</v>
      </c>
      <c r="D1444" t="str" cm="1">
        <f t="array" ref="D1444">_xlfn.IFNA(INDEX(municipalities!B:B, MATCH(EC_projects!C1444,municipalities!C:C,0),0),"unknown")</f>
        <v>GM0889</v>
      </c>
      <c r="E1444" t="str">
        <f>EC_projects_original!D1444</f>
        <v>Reuver</v>
      </c>
      <c r="F1444" t="str">
        <f>EC_projects_original!E1444</f>
        <v>Beeselse EC 'Joris wekt op'/ Zonneproject De Baendj (Zonnepark Reuver)</v>
      </c>
      <c r="G1444" t="str">
        <f>EC_projects_original!G1444</f>
        <v>realized</v>
      </c>
      <c r="H1444">
        <f>EC_projects_original!H1444</f>
        <v>2023</v>
      </c>
      <c r="I1444" t="str">
        <f>EC_projects_original!I1444</f>
        <v>PV</v>
      </c>
      <c r="J1444" t="str">
        <f>EC_projects_original!J1444</f>
        <v>field</v>
      </c>
      <c r="K1444" t="str">
        <f>EC_projects_original!K1444</f>
        <v>lokale coöperatie</v>
      </c>
      <c r="L1444" t="str">
        <f>EC_projects_original!L1444</f>
        <v>Joris wekt op</v>
      </c>
      <c r="M1444">
        <f>EC_projects_original!P1444</f>
        <v>0</v>
      </c>
      <c r="N1444">
        <f>EC_projects_original!R1444</f>
        <v>0</v>
      </c>
    </row>
    <row r="1445" spans="1:14" x14ac:dyDescent="0.25">
      <c r="A1445" t="str">
        <f>EC_projects_original!A1445</f>
        <v>Limburg</v>
      </c>
      <c r="B1445" t="str">
        <f>EC_projects_original!B1445</f>
        <v>Noord en Midden Limburg</v>
      </c>
      <c r="C1445" t="str">
        <f>EC_projects_original!C1445</f>
        <v>Horst aan de Maas</v>
      </c>
      <c r="D1445" t="str" cm="1">
        <f t="array" ref="D1445">_xlfn.IFNA(INDEX(municipalities!B:B, MATCH(EC_projects!C1445,municipalities!C:C,0),0),"unknown")</f>
        <v>GM1507</v>
      </c>
      <c r="E1445" t="str">
        <f>EC_projects_original!D1445</f>
        <v>Reindonk</v>
      </c>
      <c r="F1445" t="str">
        <f>EC_projects_original!E1445</f>
        <v>ReindonkEnergie/ Zonneweide 't Veen Griendtsveen</v>
      </c>
      <c r="G1445" t="str">
        <f>EC_projects_original!G1445</f>
        <v>realized</v>
      </c>
      <c r="H1445">
        <f>EC_projects_original!H1445</f>
        <v>2022</v>
      </c>
      <c r="I1445" t="str">
        <f>EC_projects_original!I1445</f>
        <v>PV</v>
      </c>
      <c r="J1445" t="str">
        <f>EC_projects_original!J1445</f>
        <v>field</v>
      </c>
      <c r="K1445" t="str">
        <f>EC_projects_original!K1445</f>
        <v>lokale coöperatie</v>
      </c>
      <c r="L1445" t="str">
        <f>EC_projects_original!L1445</f>
        <v>Reindonk Energie</v>
      </c>
      <c r="M1445">
        <f>EC_projects_original!P1445</f>
        <v>1635.6</v>
      </c>
      <c r="N1445">
        <f>EC_projects_original!R1445</f>
        <v>1</v>
      </c>
    </row>
    <row r="1446" spans="1:14" x14ac:dyDescent="0.25">
      <c r="A1446" t="str">
        <f>EC_projects_original!A1446</f>
        <v>Limburg</v>
      </c>
      <c r="B1446" t="str">
        <f>EC_projects_original!B1446</f>
        <v>Noord en Midden Limburg</v>
      </c>
      <c r="C1446" t="str">
        <f>EC_projects_original!C1446</f>
        <v>Weert</v>
      </c>
      <c r="D1446" t="str" cm="1">
        <f t="array" ref="D1446">_xlfn.IFNA(INDEX(municipalities!B:B, MATCH(EC_projects!C1446,municipalities!C:C,0),0),"unknown")</f>
        <v>GM0988</v>
      </c>
      <c r="E1446" t="str">
        <f>EC_projects_original!D1446</f>
        <v>Weert</v>
      </c>
      <c r="F1446" t="str">
        <f>EC_projects_original!E1446</f>
        <v>WeertEnergie/ zonnepark Altweerterheide (sportpark Op den Das)</v>
      </c>
      <c r="G1446" t="str">
        <f>EC_projects_original!G1446</f>
        <v>realized</v>
      </c>
      <c r="H1446">
        <f>EC_projects_original!H1446</f>
        <v>2018</v>
      </c>
      <c r="I1446" t="str">
        <f>EC_projects_original!I1446</f>
        <v>PV</v>
      </c>
      <c r="J1446" t="str">
        <f>EC_projects_original!J1446</f>
        <v>field</v>
      </c>
      <c r="K1446" t="str">
        <f>EC_projects_original!K1446</f>
        <v>lokale coöperatie</v>
      </c>
      <c r="L1446" t="str">
        <f>EC_projects_original!L1446</f>
        <v>WeertEnergie</v>
      </c>
      <c r="M1446">
        <f>EC_projects_original!P1446</f>
        <v>1137.5</v>
      </c>
      <c r="N1446">
        <f>EC_projects_original!R1446</f>
        <v>1</v>
      </c>
    </row>
    <row r="1447" spans="1:14" x14ac:dyDescent="0.25">
      <c r="A1447" t="str">
        <f>EC_projects_original!A1447</f>
        <v>Noord-Brabant</v>
      </c>
      <c r="B1447" t="str">
        <f>EC_projects_original!B1447</f>
        <v>Metropoolregio Eindhoven</v>
      </c>
      <c r="C1447" t="str">
        <f>EC_projects_original!C1447</f>
        <v>Boekel</v>
      </c>
      <c r="D1447" t="str" cm="1">
        <f t="array" ref="D1447">_xlfn.IFNA(INDEX(municipalities!B:B, MATCH(EC_projects!C1447,municipalities!C:C,0),0),"unknown")</f>
        <v>GM0755</v>
      </c>
      <c r="E1447">
        <f>EC_projects_original!D1447</f>
        <v>0</v>
      </c>
      <c r="F1447" t="str">
        <f>EC_projects_original!E1447</f>
        <v>EnergyportPeelland/ zonnepark Statenweg Boekel (alleen ontwikkeling)</v>
      </c>
      <c r="G1447" t="str">
        <f>EC_projects_original!G1447</f>
        <v>realized</v>
      </c>
      <c r="H1447">
        <f>EC_projects_original!H1447</f>
        <v>2020</v>
      </c>
      <c r="I1447" t="str">
        <f>EC_projects_original!I1447</f>
        <v>PV</v>
      </c>
      <c r="J1447" t="str">
        <f>EC_projects_original!J1447</f>
        <v>field</v>
      </c>
      <c r="K1447" t="str">
        <f>EC_projects_original!K1447</f>
        <v>lokale coöperatie</v>
      </c>
      <c r="L1447" t="str">
        <f>EC_projects_original!L1447</f>
        <v>EnergyPortPeelland</v>
      </c>
      <c r="M1447">
        <f>EC_projects_original!P1447</f>
        <v>0</v>
      </c>
      <c r="N1447">
        <f>EC_projects_original!R1447</f>
        <v>0</v>
      </c>
    </row>
    <row r="1448" spans="1:14" x14ac:dyDescent="0.25">
      <c r="A1448" t="str">
        <f>EC_projects_original!A1448</f>
        <v>Noord-Brabant</v>
      </c>
      <c r="B1448" t="str">
        <f>EC_projects_original!B1448</f>
        <v>West Brabant</v>
      </c>
      <c r="C1448" t="str">
        <f>EC_projects_original!C1448</f>
        <v>Breda</v>
      </c>
      <c r="D1448" t="str" cm="1">
        <f t="array" ref="D1448">_xlfn.IFNA(INDEX(municipalities!B:B, MATCH(EC_projects!C1448,municipalities!C:C,0),0),"unknown")</f>
        <v>GM0758</v>
      </c>
      <c r="E1448">
        <f>EC_projects_original!D1448</f>
        <v>0</v>
      </c>
      <c r="F1448" t="str">
        <f>EC_projects_original!E1448</f>
        <v xml:space="preserve">BredaDuurSaam/ ZonneWIJde Breda (met ZonnepanelenDelen) </v>
      </c>
      <c r="G1448" t="str">
        <f>EC_projects_original!G1448</f>
        <v>realized</v>
      </c>
      <c r="H1448">
        <f>EC_projects_original!H1448</f>
        <v>2016</v>
      </c>
      <c r="I1448" t="str">
        <f>EC_projects_original!I1448</f>
        <v>PV</v>
      </c>
      <c r="J1448" t="str">
        <f>EC_projects_original!J1448</f>
        <v>field</v>
      </c>
      <c r="K1448" t="str">
        <f>EC_projects_original!K1448</f>
        <v>lokale coöperatie</v>
      </c>
      <c r="L1448" t="str">
        <f>EC_projects_original!L1448</f>
        <v>BredaDuurSaam</v>
      </c>
      <c r="M1448">
        <f>EC_projects_original!P1448</f>
        <v>1777</v>
      </c>
      <c r="N1448">
        <f>EC_projects_original!R1448</f>
        <v>1</v>
      </c>
    </row>
    <row r="1449" spans="1:14" x14ac:dyDescent="0.25">
      <c r="A1449" t="str">
        <f>EC_projects_original!A1449</f>
        <v>Noord-Brabant</v>
      </c>
      <c r="B1449" t="str">
        <f>EC_projects_original!B1449</f>
        <v>Metropoolregio Eindhoven</v>
      </c>
      <c r="C1449" t="str">
        <f>EC_projects_original!C1449</f>
        <v>Deurne</v>
      </c>
      <c r="D1449" t="str" cm="1">
        <f t="array" ref="D1449">_xlfn.IFNA(INDEX(municipalities!B:B, MATCH(EC_projects!C1449,municipalities!C:C,0),0),"unknown")</f>
        <v>GM0762</v>
      </c>
      <c r="E1449" t="str">
        <f>EC_projects_original!D1449</f>
        <v>St. Jozefparochie</v>
      </c>
      <c r="F1449" t="str">
        <f>EC_projects_original!E1449</f>
        <v>EnergyportPeelland/ zonnepark "de Vlaas" (3 PCR kavels coöperatief)</v>
      </c>
      <c r="G1449" t="str">
        <f>EC_projects_original!G1449</f>
        <v>realized</v>
      </c>
      <c r="H1449">
        <f>EC_projects_original!H1449</f>
        <v>2018</v>
      </c>
      <c r="I1449" t="str">
        <f>EC_projects_original!I1449</f>
        <v>PV</v>
      </c>
      <c r="J1449" t="str">
        <f>EC_projects_original!J1449</f>
        <v>field</v>
      </c>
      <c r="K1449" t="str">
        <f>EC_projects_original!K1449</f>
        <v>lokale coöperatie</v>
      </c>
      <c r="L1449" t="str">
        <f>EC_projects_original!L1449</f>
        <v>EnergyPortPeelland</v>
      </c>
      <c r="M1449">
        <f>EC_projects_original!P1449</f>
        <v>2185.65</v>
      </c>
      <c r="N1449">
        <f>EC_projects_original!R1449</f>
        <v>0.4474007367990176</v>
      </c>
    </row>
    <row r="1450" spans="1:14" x14ac:dyDescent="0.25">
      <c r="A1450" t="str">
        <f>EC_projects_original!A1450</f>
        <v>Noord-Brabant</v>
      </c>
      <c r="B1450" t="str">
        <f>EC_projects_original!B1450</f>
        <v>Hart van Brabant</v>
      </c>
      <c r="C1450" t="str">
        <f>EC_projects_original!C1450</f>
        <v>Dongen</v>
      </c>
      <c r="D1450" t="str" cm="1">
        <f t="array" ref="D1450">_xlfn.IFNA(INDEX(municipalities!B:B, MATCH(EC_projects!C1450,municipalities!C:C,0),0),"unknown")</f>
        <v>GM0766</v>
      </c>
      <c r="E1450">
        <f>EC_projects_original!D1450</f>
        <v>0</v>
      </c>
      <c r="F1450" t="str">
        <f>EC_projects_original!E1450</f>
        <v>EC Dongen/ Burgerzonnepark Tichelrijt Dongen (participatie, geen eigendom)</v>
      </c>
      <c r="G1450" t="str">
        <f>EC_projects_original!G1450</f>
        <v>realized</v>
      </c>
      <c r="H1450">
        <f>EC_projects_original!H1450</f>
        <v>2021</v>
      </c>
      <c r="I1450" t="str">
        <f>EC_projects_original!I1450</f>
        <v>PV</v>
      </c>
      <c r="J1450" t="str">
        <f>EC_projects_original!J1450</f>
        <v>field</v>
      </c>
      <c r="K1450" t="str">
        <f>EC_projects_original!K1450</f>
        <v>participatie/ lokale coöperatie</v>
      </c>
      <c r="L1450" t="str">
        <f>EC_projects_original!L1450</f>
        <v>EC Dongen</v>
      </c>
      <c r="M1450">
        <f>EC_projects_original!P1450</f>
        <v>0</v>
      </c>
      <c r="N1450">
        <f>EC_projects_original!R1450</f>
        <v>0</v>
      </c>
    </row>
    <row r="1451" spans="1:14" x14ac:dyDescent="0.25">
      <c r="A1451" t="str">
        <f>EC_projects_original!A1451</f>
        <v>Noord-Brabant</v>
      </c>
      <c r="B1451" t="str">
        <f>EC_projects_original!B1451</f>
        <v>Metropoolregio Eindhoven</v>
      </c>
      <c r="C1451" t="str">
        <f>EC_projects_original!C1451</f>
        <v>Eindhoven</v>
      </c>
      <c r="D1451" t="str" cm="1">
        <f t="array" ref="D1451">_xlfn.IFNA(INDEX(municipalities!B:B, MATCH(EC_projects!C1451,municipalities!C:C,0),0),"unknown")</f>
        <v>GM0772</v>
      </c>
      <c r="E1451">
        <f>EC_projects_original!D1451</f>
        <v>0</v>
      </c>
      <c r="F1451" t="str">
        <f>EC_projects_original!E1451</f>
        <v>EC's regio/ Zonnepark Welschap Eindhoven</v>
      </c>
      <c r="G1451" t="str">
        <f>EC_projects_original!G1451</f>
        <v>realized</v>
      </c>
      <c r="H1451">
        <f>EC_projects_original!H1451</f>
        <v>2018</v>
      </c>
      <c r="I1451" t="str">
        <f>EC_projects_original!I1451</f>
        <v>PV</v>
      </c>
      <c r="J1451" t="str">
        <f>EC_projects_original!J1451</f>
        <v>field</v>
      </c>
      <c r="K1451" t="str">
        <f>EC_projects_original!K1451</f>
        <v>lokale coöperatie</v>
      </c>
      <c r="L1451" t="str">
        <f>EC_projects_original!L1451</f>
        <v>meerdere cooperaties: BestDuurzaam, 040Energie, O3Energie, KempenEnergie, VeldhovenDuurzaam</v>
      </c>
      <c r="M1451">
        <f>EC_projects_original!P1451</f>
        <v>3146.3999999999996</v>
      </c>
      <c r="N1451">
        <f>EC_projects_original!R1451</f>
        <v>1</v>
      </c>
    </row>
    <row r="1452" spans="1:14" x14ac:dyDescent="0.25">
      <c r="A1452" t="str">
        <f>EC_projects_original!A1452</f>
        <v>Noord-Brabant</v>
      </c>
      <c r="B1452" t="str">
        <f>EC_projects_original!B1452</f>
        <v>West Brabant</v>
      </c>
      <c r="C1452" t="str">
        <f>EC_projects_original!C1452</f>
        <v>Etten-Leur</v>
      </c>
      <c r="D1452" t="str" cm="1">
        <f t="array" ref="D1452">_xlfn.IFNA(INDEX(municipalities!B:B, MATCH(EC_projects!C1452,municipalities!C:C,0),0),"unknown")</f>
        <v>GM0777</v>
      </c>
      <c r="E1452">
        <f>EC_projects_original!D1452</f>
        <v>0</v>
      </c>
      <c r="F1452" t="str">
        <f>EC_projects_original!E1452</f>
        <v>DuurSaamEttenLeur/ zonnepark A58 (participatie via VrijopNaam, crowdfunding)</v>
      </c>
      <c r="G1452" t="str">
        <f>EC_projects_original!G1452</f>
        <v>realized</v>
      </c>
      <c r="H1452">
        <f>EC_projects_original!H1452</f>
        <v>2020</v>
      </c>
      <c r="I1452" t="str">
        <f>EC_projects_original!I1452</f>
        <v>PV</v>
      </c>
      <c r="J1452" t="str">
        <f>EC_projects_original!J1452</f>
        <v>field</v>
      </c>
      <c r="K1452" t="str">
        <f>EC_projects_original!K1452</f>
        <v>participatie/ lokale coöperatie</v>
      </c>
      <c r="L1452" t="str">
        <f>EC_projects_original!L1452</f>
        <v>Duursaam EttenLeur</v>
      </c>
      <c r="M1452">
        <f>EC_projects_original!P1452</f>
        <v>0</v>
      </c>
      <c r="N1452">
        <f>EC_projects_original!R1452</f>
        <v>0</v>
      </c>
    </row>
    <row r="1453" spans="1:14" x14ac:dyDescent="0.25">
      <c r="A1453" t="str">
        <f>EC_projects_original!A1453</f>
        <v>Noord-Brabant</v>
      </c>
      <c r="B1453" t="str">
        <f>EC_projects_original!B1453</f>
        <v>West Brabant</v>
      </c>
      <c r="C1453" t="str">
        <f>EC_projects_original!C1453</f>
        <v>Etten-Leur</v>
      </c>
      <c r="D1453" t="str" cm="1">
        <f t="array" ref="D1453">_xlfn.IFNA(INDEX(municipalities!B:B, MATCH(EC_projects!C1453,municipalities!C:C,0),0),"unknown")</f>
        <v>GM0777</v>
      </c>
      <c r="E1453">
        <f>EC_projects_original!D1453</f>
        <v>0</v>
      </c>
      <c r="F1453" t="str">
        <f>EC_projects_original!E1453</f>
        <v>DuurSaamEttenLeur/ zonnepark Bollendonk (participatie, geen eigendom)</v>
      </c>
      <c r="G1453" t="str">
        <f>EC_projects_original!G1453</f>
        <v>realized</v>
      </c>
      <c r="H1453">
        <f>EC_projects_original!H1453</f>
        <v>2023</v>
      </c>
      <c r="I1453" t="str">
        <f>EC_projects_original!I1453</f>
        <v>PV</v>
      </c>
      <c r="J1453" t="str">
        <f>EC_projects_original!J1453</f>
        <v>field</v>
      </c>
      <c r="K1453" t="str">
        <f>EC_projects_original!K1453</f>
        <v>participatie/ lokale coöperatie</v>
      </c>
      <c r="L1453" t="str">
        <f>EC_projects_original!L1453</f>
        <v>Duursaam EttenLeur</v>
      </c>
      <c r="M1453">
        <f>EC_projects_original!P1453</f>
        <v>0</v>
      </c>
      <c r="N1453">
        <f>EC_projects_original!R1453</f>
        <v>0</v>
      </c>
    </row>
    <row r="1454" spans="1:14" x14ac:dyDescent="0.25">
      <c r="A1454" t="str">
        <f>EC_projects_original!A1454</f>
        <v>Noord-Brabant</v>
      </c>
      <c r="B1454" t="str">
        <f>EC_projects_original!B1454</f>
        <v>Metropoolregio Eindhoven</v>
      </c>
      <c r="C1454" t="str">
        <f>EC_projects_original!C1454</f>
        <v>Heusden</v>
      </c>
      <c r="D1454" t="str" cm="1">
        <f t="array" ref="D1454">_xlfn.IFNA(INDEX(municipalities!B:B, MATCH(EC_projects!C1454,municipalities!C:C,0),0),"unknown")</f>
        <v>GM0797</v>
      </c>
      <c r="E1454">
        <f>EC_projects_original!D1454</f>
        <v>0</v>
      </c>
      <c r="F1454" t="str">
        <f>EC_projects_original!E1454</f>
        <v>EnergyportPeelland/ zonnepark Asten/ Heusden (alleen ontwikkeling)</v>
      </c>
      <c r="G1454" t="str">
        <f>EC_projects_original!G1454</f>
        <v>realized</v>
      </c>
      <c r="H1454">
        <f>EC_projects_original!H1454</f>
        <v>2019</v>
      </c>
      <c r="I1454" t="str">
        <f>EC_projects_original!I1454</f>
        <v>PV</v>
      </c>
      <c r="J1454" t="str">
        <f>EC_projects_original!J1454</f>
        <v>field</v>
      </c>
      <c r="K1454" t="str">
        <f>EC_projects_original!K1454</f>
        <v>lokale coöperatie</v>
      </c>
      <c r="L1454" t="str">
        <f>EC_projects_original!L1454</f>
        <v>EnergyPortPeelland</v>
      </c>
      <c r="M1454">
        <f>EC_projects_original!P1454</f>
        <v>0</v>
      </c>
      <c r="N1454">
        <f>EC_projects_original!R1454</f>
        <v>0</v>
      </c>
    </row>
    <row r="1455" spans="1:14" x14ac:dyDescent="0.25">
      <c r="A1455" t="str">
        <f>EC_projects_original!A1455</f>
        <v>Noord-Brabant</v>
      </c>
      <c r="B1455" t="str">
        <f>EC_projects_original!B1455</f>
        <v>Hart van Brabant</v>
      </c>
      <c r="C1455" t="str">
        <f>EC_projects_original!C1455</f>
        <v>Loon op Zand</v>
      </c>
      <c r="D1455" t="str" cm="1">
        <f t="array" ref="D1455">_xlfn.IFNA(INDEX(municipalities!B:B, MATCH(EC_projects!C1455,municipalities!C:C,0),0),"unknown")</f>
        <v>GM0809</v>
      </c>
      <c r="E1455">
        <f>EC_projects_original!D1455</f>
        <v>0</v>
      </c>
      <c r="F1455" t="str">
        <f>EC_projects_original!E1455</f>
        <v>ECLOZ/ Burgerzonnepark Vloeivelden Loon op Zand</v>
      </c>
      <c r="G1455" t="str">
        <f>EC_projects_original!G1455</f>
        <v>realized</v>
      </c>
      <c r="H1455">
        <f>EC_projects_original!H1455</f>
        <v>2023</v>
      </c>
      <c r="I1455" t="str">
        <f>EC_projects_original!I1455</f>
        <v>PV</v>
      </c>
      <c r="J1455" t="str">
        <f>EC_projects_original!J1455</f>
        <v>field</v>
      </c>
      <c r="K1455" t="str">
        <f>EC_projects_original!K1455</f>
        <v>lokale coöperatie</v>
      </c>
      <c r="L1455" t="str">
        <f>EC_projects_original!L1455</f>
        <v>ECLOZ (Energiecollectief LoonopZand)</v>
      </c>
      <c r="M1455">
        <f>EC_projects_original!P1455</f>
        <v>4725</v>
      </c>
      <c r="N1455">
        <f>EC_projects_original!R1455</f>
        <v>0.5</v>
      </c>
    </row>
    <row r="1456" spans="1:14" x14ac:dyDescent="0.25">
      <c r="A1456" t="str">
        <f>EC_projects_original!A1456</f>
        <v>Noord-Brabant</v>
      </c>
      <c r="B1456" t="str">
        <f>EC_projects_original!B1456</f>
        <v>Noord-oost Brabant</v>
      </c>
      <c r="C1456" t="str">
        <f>EC_projects_original!C1456</f>
        <v>Meierijstad</v>
      </c>
      <c r="D1456" t="str" cm="1">
        <f t="array" ref="D1456">_xlfn.IFNA(INDEX(municipalities!B:B, MATCH(EC_projects!C1456,municipalities!C:C,0),0),"unknown")</f>
        <v>GM1948</v>
      </c>
      <c r="E1456" t="str">
        <f>EC_projects_original!D1456</f>
        <v>Veghel</v>
      </c>
      <c r="F1456" t="str">
        <f>EC_projects_original!E1456</f>
        <v>EVHB (PCR)/ Zonnepark  'Korenstreep' Veghel</v>
      </c>
      <c r="G1456" t="str">
        <f>EC_projects_original!G1456</f>
        <v>realized</v>
      </c>
      <c r="H1456">
        <f>EC_projects_original!H1456</f>
        <v>2018</v>
      </c>
      <c r="I1456" t="str">
        <f>EC_projects_original!I1456</f>
        <v>PV</v>
      </c>
      <c r="J1456" t="str">
        <f>EC_projects_original!J1456</f>
        <v>field</v>
      </c>
      <c r="K1456" t="str">
        <f>EC_projects_original!K1456</f>
        <v>productiecoöperatie/ ontwikkelaar</v>
      </c>
      <c r="L1456" t="str">
        <f>EC_projects_original!L1456</f>
        <v>EVHB/ projectcoöperatie Korenstreep</v>
      </c>
      <c r="M1456">
        <f>EC_projects_original!P1456</f>
        <v>132</v>
      </c>
      <c r="N1456">
        <f>EC_projects_original!R1456</f>
        <v>5.5696202531645568E-2</v>
      </c>
    </row>
    <row r="1457" spans="1:14" x14ac:dyDescent="0.25">
      <c r="A1457" t="str">
        <f>EC_projects_original!A1457</f>
        <v>Noord-Brabant</v>
      </c>
      <c r="B1457" t="str">
        <f>EC_projects_original!B1457</f>
        <v>Noord-oost Brabant</v>
      </c>
      <c r="C1457" t="str">
        <f>EC_projects_original!C1457</f>
        <v>Vught</v>
      </c>
      <c r="D1457" t="str" cm="1">
        <f t="array" ref="D1457">_xlfn.IFNA(INDEX(municipalities!B:B, MATCH(EC_projects!C1457,municipalities!C:C,0),0),"unknown")</f>
        <v>GM0865</v>
      </c>
      <c r="E1457" t="str">
        <f>EC_projects_original!D1457</f>
        <v>Helvoirt, Esch</v>
      </c>
      <c r="F1457" t="str">
        <f>EC_projects_original!E1457</f>
        <v>DuurzameEnergieHaaren&amp; VET Vught/ Zonnemaatje Nemersstroom (1&amp;2)</v>
      </c>
      <c r="G1457" t="str">
        <f>EC_projects_original!G1457</f>
        <v>realized</v>
      </c>
      <c r="H1457">
        <f>EC_projects_original!H1457</f>
        <v>2020</v>
      </c>
      <c r="I1457" t="str">
        <f>EC_projects_original!I1457</f>
        <v>PV</v>
      </c>
      <c r="J1457" t="str">
        <f>EC_projects_original!J1457</f>
        <v>field</v>
      </c>
      <c r="K1457" t="str">
        <f>EC_projects_original!K1457</f>
        <v>lokale coöperatie</v>
      </c>
      <c r="L1457" t="str">
        <f>EC_projects_original!L1457</f>
        <v>HOT (Duurzame Energie Haaren), VET Vught</v>
      </c>
      <c r="M1457">
        <f>EC_projects_original!P1457</f>
        <v>638</v>
      </c>
      <c r="N1457">
        <f>EC_projects_original!R1457</f>
        <v>1</v>
      </c>
    </row>
    <row r="1458" spans="1:14" x14ac:dyDescent="0.25">
      <c r="A1458" t="str">
        <f>EC_projects_original!A1458</f>
        <v>Noord-Brabant</v>
      </c>
      <c r="B1458" t="str">
        <f>EC_projects_original!B1458</f>
        <v>Metropoolregio Eindhoven</v>
      </c>
      <c r="C1458" t="str">
        <f>EC_projects_original!C1458</f>
        <v>Waalre</v>
      </c>
      <c r="D1458" t="str" cm="1">
        <f t="array" ref="D1458">_xlfn.IFNA(INDEX(municipalities!B:B, MATCH(EC_projects!C1458,municipalities!C:C,0),0),"unknown")</f>
        <v>GM0866</v>
      </c>
      <c r="E1458" t="str">
        <f>EC_projects_original!D1458</f>
        <v>Waalre</v>
      </c>
      <c r="F1458" t="str">
        <f>EC_projects_original!E1458</f>
        <v>WaalreEnergieLokaal/ zonnepark Waalre (VrijopNaam)</v>
      </c>
      <c r="G1458" t="str">
        <f>EC_projects_original!G1458</f>
        <v>realized</v>
      </c>
      <c r="H1458">
        <f>EC_projects_original!H1458</f>
        <v>2020</v>
      </c>
      <c r="I1458" t="str">
        <f>EC_projects_original!I1458</f>
        <v>PV</v>
      </c>
      <c r="J1458" t="str">
        <f>EC_projects_original!J1458</f>
        <v>field</v>
      </c>
      <c r="K1458" t="str">
        <f>EC_projects_original!K1458</f>
        <v>lokale coöperatie</v>
      </c>
      <c r="L1458" t="str">
        <f>EC_projects_original!L1458</f>
        <v>Waalre Energie Lokaal</v>
      </c>
      <c r="M1458">
        <f>EC_projects_original!P1458</f>
        <v>1123.2</v>
      </c>
      <c r="N1458">
        <f>EC_projects_original!R1458</f>
        <v>0</v>
      </c>
    </row>
    <row r="1459" spans="1:14" x14ac:dyDescent="0.25">
      <c r="A1459" t="str">
        <f>EC_projects_original!A1459</f>
        <v>Noord-Brabant</v>
      </c>
      <c r="B1459" t="str">
        <f>EC_projects_original!B1459</f>
        <v>Hart van Brabant</v>
      </c>
      <c r="C1459" t="str">
        <f>EC_projects_original!C1459</f>
        <v>Waalwijk</v>
      </c>
      <c r="D1459" t="str" cm="1">
        <f t="array" ref="D1459">_xlfn.IFNA(INDEX(municipalities!B:B, MATCH(EC_projects!C1459,municipalities!C:C,0),0),"unknown")</f>
        <v>GM0867</v>
      </c>
      <c r="E1459">
        <f>EC_projects_original!D1459</f>
        <v>0</v>
      </c>
      <c r="F1459" t="str">
        <f>EC_projects_original!E1459</f>
        <v>LangstraatEnergie/ zonnepark LangstraatZon (ECOpark Waalwijk fase 1&amp;2)</v>
      </c>
      <c r="G1459" t="str">
        <f>EC_projects_original!G1459</f>
        <v>realized</v>
      </c>
      <c r="H1459">
        <f>EC_projects_original!H1459</f>
        <v>2021</v>
      </c>
      <c r="I1459" t="str">
        <f>EC_projects_original!I1459</f>
        <v>PV</v>
      </c>
      <c r="J1459" t="str">
        <f>EC_projects_original!J1459</f>
        <v>field</v>
      </c>
      <c r="K1459" t="str">
        <f>EC_projects_original!K1459</f>
        <v>lokale coöperatie</v>
      </c>
      <c r="L1459" t="str">
        <f>EC_projects_original!L1459</f>
        <v>Langstraat Energie</v>
      </c>
      <c r="M1459">
        <f>EC_projects_original!P1459</f>
        <v>5862.64</v>
      </c>
      <c r="N1459">
        <f>EC_projects_original!R1459</f>
        <v>1</v>
      </c>
    </row>
    <row r="1460" spans="1:14" x14ac:dyDescent="0.25">
      <c r="A1460" t="str">
        <f>EC_projects_original!A1460</f>
        <v>Noord-Holland</v>
      </c>
      <c r="B1460" t="str">
        <f>EC_projects_original!B1460</f>
        <v>Noord-Holland Noord</v>
      </c>
      <c r="C1460" t="str">
        <f>EC_projects_original!C1460</f>
        <v>Alkmaar</v>
      </c>
      <c r="D1460" t="str" cm="1">
        <f t="array" ref="D1460">_xlfn.IFNA(INDEX(municipalities!B:B, MATCH(EC_projects!C1460,municipalities!C:C,0),0),"unknown")</f>
        <v>GM0361</v>
      </c>
      <c r="E1460">
        <f>EC_projects_original!D1460</f>
        <v>0</v>
      </c>
      <c r="F1460" t="str">
        <f>EC_projects_original!E1460</f>
        <v>AlkmaarEnergie/ Zonneweide Bergerhof  (RWZI waterschap)</v>
      </c>
      <c r="G1460" t="str">
        <f>EC_projects_original!G1460</f>
        <v>realized</v>
      </c>
      <c r="H1460">
        <f>EC_projects_original!H1460</f>
        <v>2023</v>
      </c>
      <c r="I1460" t="str">
        <f>EC_projects_original!I1460</f>
        <v>PV</v>
      </c>
      <c r="J1460" t="str">
        <f>EC_projects_original!J1460</f>
        <v>field</v>
      </c>
      <c r="K1460" t="str">
        <f>EC_projects_original!K1460</f>
        <v>lokale coöperatie</v>
      </c>
      <c r="L1460" t="str">
        <f>EC_projects_original!L1460</f>
        <v>Alkmaar Energie</v>
      </c>
      <c r="M1460">
        <f>EC_projects_original!P1460</f>
        <v>133.10000000000002</v>
      </c>
      <c r="N1460">
        <f>EC_projects_original!R1460</f>
        <v>0.11145786892554614</v>
      </c>
    </row>
    <row r="1461" spans="1:14" x14ac:dyDescent="0.25">
      <c r="A1461" t="str">
        <f>EC_projects_original!A1461</f>
        <v>Noord-Holland</v>
      </c>
      <c r="B1461" t="str">
        <f>EC_projects_original!B1461</f>
        <v>Noord-Holland Noord</v>
      </c>
      <c r="C1461" t="str">
        <f>EC_projects_original!C1461</f>
        <v>Bergen (NH.)</v>
      </c>
      <c r="D1461" t="str" cm="1">
        <f t="array" ref="D1461">_xlfn.IFNA(INDEX(municipalities!B:B, MATCH(EC_projects!C1461,municipalities!C:C,0),0),"unknown")</f>
        <v>GM0373</v>
      </c>
      <c r="E1461">
        <f>EC_projects_original!D1461</f>
        <v>0</v>
      </c>
      <c r="F1461" t="str">
        <f>EC_projects_original!E1461</f>
        <v>BergenEnergie/ Zonneweide Bergen (fase 1 PCR)</v>
      </c>
      <c r="G1461" t="str">
        <f>EC_projects_original!G1461</f>
        <v>realized</v>
      </c>
      <c r="H1461">
        <f>EC_projects_original!H1461</f>
        <v>2016</v>
      </c>
      <c r="I1461" t="str">
        <f>EC_projects_original!I1461</f>
        <v>PV</v>
      </c>
      <c r="J1461" t="str">
        <f>EC_projects_original!J1461</f>
        <v>field</v>
      </c>
      <c r="K1461" t="str">
        <f>EC_projects_original!K1461</f>
        <v>lokale coöperatie</v>
      </c>
      <c r="L1461" t="str">
        <f>EC_projects_original!L1461</f>
        <v>BergenEnergie</v>
      </c>
      <c r="M1461">
        <f>EC_projects_original!P1461</f>
        <v>157.13999999999999</v>
      </c>
      <c r="N1461">
        <f>EC_projects_original!R1461</f>
        <v>1</v>
      </c>
    </row>
    <row r="1462" spans="1:14" x14ac:dyDescent="0.25">
      <c r="A1462" t="str">
        <f>EC_projects_original!A1462</f>
        <v>Noord-Holland</v>
      </c>
      <c r="B1462" t="str">
        <f>EC_projects_original!B1462</f>
        <v>Noord-Holland Noord</v>
      </c>
      <c r="C1462" t="str">
        <f>EC_projects_original!C1462</f>
        <v>Bergen (NH.)</v>
      </c>
      <c r="D1462" t="str" cm="1">
        <f t="array" ref="D1462">_xlfn.IFNA(INDEX(municipalities!B:B, MATCH(EC_projects!C1462,municipalities!C:C,0),0),"unknown")</f>
        <v>GM0373</v>
      </c>
      <c r="E1462">
        <f>EC_projects_original!D1462</f>
        <v>0</v>
      </c>
      <c r="F1462" t="str">
        <f>EC_projects_original!E1462</f>
        <v>BergenEnergie/ Zonneweide Bergen (fase 2 SDE)</v>
      </c>
      <c r="G1462" t="str">
        <f>EC_projects_original!G1462</f>
        <v>realized</v>
      </c>
      <c r="H1462">
        <f>EC_projects_original!H1462</f>
        <v>2017</v>
      </c>
      <c r="I1462" t="str">
        <f>EC_projects_original!I1462</f>
        <v>PV</v>
      </c>
      <c r="J1462" t="str">
        <f>EC_projects_original!J1462</f>
        <v>field</v>
      </c>
      <c r="K1462" t="str">
        <f>EC_projects_original!K1462</f>
        <v>lokale coöperatie</v>
      </c>
      <c r="L1462" t="str">
        <f>EC_projects_original!L1462</f>
        <v>BergenEnergie</v>
      </c>
      <c r="M1462">
        <f>EC_projects_original!P1462</f>
        <v>1290</v>
      </c>
      <c r="N1462">
        <f>EC_projects_original!R1462</f>
        <v>1</v>
      </c>
    </row>
    <row r="1463" spans="1:14" x14ac:dyDescent="0.25">
      <c r="A1463" t="str">
        <f>EC_projects_original!A1463</f>
        <v>Noord-Holland</v>
      </c>
      <c r="B1463" t="str">
        <f>EC_projects_original!B1463</f>
        <v>Noord-Holland Zuid</v>
      </c>
      <c r="C1463" t="str">
        <f>EC_projects_original!C1463</f>
        <v>Haarlemmermeer</v>
      </c>
      <c r="D1463" t="str" cm="1">
        <f t="array" ref="D1463">_xlfn.IFNA(INDEX(municipalities!B:B, MATCH(EC_projects!C1463,municipalities!C:C,0),0),"unknown")</f>
        <v>GM0394</v>
      </c>
      <c r="E1463" t="str">
        <f>EC_projects_original!D1463</f>
        <v>Hoofddorp</v>
      </c>
      <c r="F1463" t="str">
        <f>EC_projects_original!E1463</f>
        <v>SolarGreenPoint/ A4 Rijsenhout Hoofddorp (geen coöperatie)</v>
      </c>
      <c r="G1463" t="str">
        <f>EC_projects_original!G1463</f>
        <v>realized</v>
      </c>
      <c r="H1463">
        <f>EC_projects_original!H1463</f>
        <v>2018</v>
      </c>
      <c r="I1463" t="str">
        <f>EC_projects_original!I1463</f>
        <v>PV</v>
      </c>
      <c r="J1463" t="str">
        <f>EC_projects_original!J1463</f>
        <v>field</v>
      </c>
      <c r="K1463" t="str">
        <f>EC_projects_original!K1463</f>
        <v>productiecoöperatie/ ontwikkelaar</v>
      </c>
      <c r="L1463" t="str">
        <f>EC_projects_original!L1463</f>
        <v>Solar Green Point/ Haarlemmermeer</v>
      </c>
      <c r="M1463">
        <f>EC_projects_original!P1463</f>
        <v>0</v>
      </c>
      <c r="N1463">
        <f>EC_projects_original!R1463</f>
        <v>0</v>
      </c>
    </row>
    <row r="1464" spans="1:14" x14ac:dyDescent="0.25">
      <c r="A1464" t="str">
        <f>EC_projects_original!A1464</f>
        <v>Noord-Holland</v>
      </c>
      <c r="B1464" t="str">
        <f>EC_projects_original!B1464</f>
        <v>Noord-Holland Noord</v>
      </c>
      <c r="C1464" t="str">
        <f>EC_projects_original!C1464</f>
        <v>Schagen</v>
      </c>
      <c r="D1464" t="str" cm="1">
        <f t="array" ref="D1464">_xlfn.IFNA(INDEX(municipalities!B:B, MATCH(EC_projects!C1464,municipalities!C:C,0),0),"unknown")</f>
        <v>GM0441</v>
      </c>
      <c r="E1464" t="str">
        <f>EC_projects_original!D1464</f>
        <v>Burgervlotbrug</v>
      </c>
      <c r="F1464" t="str">
        <f>EC_projects_original!E1464</f>
        <v>KennemerWind/ zonnepark Burgervlotbrug</v>
      </c>
      <c r="G1464" t="str">
        <f>EC_projects_original!G1464</f>
        <v>realized</v>
      </c>
      <c r="H1464">
        <f>EC_projects_original!H1464</f>
        <v>2022</v>
      </c>
      <c r="I1464" t="str">
        <f>EC_projects_original!I1464</f>
        <v>PV</v>
      </c>
      <c r="J1464" t="str">
        <f>EC_projects_original!J1464</f>
        <v>field</v>
      </c>
      <c r="K1464" t="str">
        <f>EC_projects_original!K1464</f>
        <v>lokale coöperatie</v>
      </c>
      <c r="L1464" t="str">
        <f>EC_projects_original!L1464</f>
        <v>Kennemerwind</v>
      </c>
      <c r="M1464">
        <f>EC_projects_original!P1464</f>
        <v>3999</v>
      </c>
      <c r="N1464">
        <f>EC_projects_original!R1464</f>
        <v>1</v>
      </c>
    </row>
    <row r="1465" spans="1:14" x14ac:dyDescent="0.25">
      <c r="A1465" t="str">
        <f>EC_projects_original!A1465</f>
        <v>Noord-Holland</v>
      </c>
      <c r="B1465" t="str">
        <f>EC_projects_original!B1465</f>
        <v>Noord-Holland Noord</v>
      </c>
      <c r="C1465" t="str">
        <f>EC_projects_original!C1465</f>
        <v>Texel</v>
      </c>
      <c r="D1465" t="str" cm="1">
        <f t="array" ref="D1465">_xlfn.IFNA(INDEX(municipalities!B:B, MATCH(EC_projects!C1465,municipalities!C:C,0),0),"unknown")</f>
        <v>GM0448</v>
      </c>
      <c r="E1465" t="str">
        <f>EC_projects_original!D1465</f>
        <v>De Koog</v>
      </c>
      <c r="F1465" t="str">
        <f>EC_projects_original!E1465</f>
        <v>TexelEnergie/ zonneweide RWZI Everstekoog (alleen ontwikkeling)</v>
      </c>
      <c r="G1465" t="str">
        <f>EC_projects_original!G1465</f>
        <v>realized</v>
      </c>
      <c r="H1465">
        <f>EC_projects_original!H1465</f>
        <v>2019</v>
      </c>
      <c r="I1465" t="str">
        <f>EC_projects_original!I1465</f>
        <v>PV</v>
      </c>
      <c r="J1465" t="str">
        <f>EC_projects_original!J1465</f>
        <v>field</v>
      </c>
      <c r="K1465" t="str">
        <f>EC_projects_original!K1465</f>
        <v>lokale coöperatie</v>
      </c>
      <c r="L1465" t="str">
        <f>EC_projects_original!L1465</f>
        <v>Texel Energie</v>
      </c>
      <c r="M1465">
        <f>EC_projects_original!P1465</f>
        <v>750</v>
      </c>
      <c r="N1465">
        <f>EC_projects_original!R1465</f>
        <v>0</v>
      </c>
    </row>
    <row r="1466" spans="1:14" x14ac:dyDescent="0.25">
      <c r="A1466" t="str">
        <f>EC_projects_original!A1466</f>
        <v>Overijssel</v>
      </c>
      <c r="B1466" t="str">
        <f>EC_projects_original!B1466</f>
        <v>West-Overijssel</v>
      </c>
      <c r="C1466" t="str">
        <f>EC_projects_original!C1466</f>
        <v>Deventer</v>
      </c>
      <c r="D1466" t="str" cm="1">
        <f t="array" ref="D1466">_xlfn.IFNA(INDEX(municipalities!B:B, MATCH(EC_projects!C1466,municipalities!C:C,0),0),"unknown")</f>
        <v>GM0150</v>
      </c>
      <c r="E1466">
        <f>EC_projects_original!D1466</f>
        <v>0</v>
      </c>
      <c r="F1466" t="str">
        <f>EC_projects_original!E1466</f>
        <v>DeventerEnergie/ Zonnedaken Dec Coöperatie/ Spoorzon KV - veld</v>
      </c>
      <c r="G1466" t="str">
        <f>EC_projects_original!G1466</f>
        <v>realized</v>
      </c>
      <c r="H1466">
        <f>EC_projects_original!H1466</f>
        <v>2023</v>
      </c>
      <c r="I1466" t="str">
        <f>EC_projects_original!I1466</f>
        <v>PV</v>
      </c>
      <c r="J1466" t="str">
        <f>EC_projects_original!J1466</f>
        <v>field</v>
      </c>
      <c r="K1466" t="str">
        <f>EC_projects_original!K1466</f>
        <v>lokale coöperatie</v>
      </c>
      <c r="L1466" t="str">
        <f>EC_projects_original!L1466</f>
        <v>DeventerEnergie</v>
      </c>
      <c r="M1466">
        <f>EC_projects_original!P1466</f>
        <v>89</v>
      </c>
      <c r="N1466">
        <f>EC_projects_original!R1466</f>
        <v>1</v>
      </c>
    </row>
    <row r="1467" spans="1:14" x14ac:dyDescent="0.25">
      <c r="A1467" t="str">
        <f>EC_projects_original!A1467</f>
        <v>Overijssel</v>
      </c>
      <c r="B1467" t="str">
        <f>EC_projects_original!B1467</f>
        <v>West-Overijssel</v>
      </c>
      <c r="C1467" t="str">
        <f>EC_projects_original!C1467</f>
        <v>Deventer</v>
      </c>
      <c r="D1467" t="str" cm="1">
        <f t="array" ref="D1467">_xlfn.IFNA(INDEX(municipalities!B:B, MATCH(EC_projects!C1467,municipalities!C:C,0),0),"unknown")</f>
        <v>GM0150</v>
      </c>
      <c r="E1467">
        <f>EC_projects_original!D1467</f>
        <v>0</v>
      </c>
      <c r="F1467" t="str">
        <f>EC_projects_original!E1467</f>
        <v>DeventerEnergie/ Zonnedaken Dec Coöperatie/ Spoorzone - veld</v>
      </c>
      <c r="G1467" t="str">
        <f>EC_projects_original!G1467</f>
        <v>realized</v>
      </c>
      <c r="H1467">
        <f>EC_projects_original!H1467</f>
        <v>2023</v>
      </c>
      <c r="I1467" t="str">
        <f>EC_projects_original!I1467</f>
        <v>PV</v>
      </c>
      <c r="J1467" t="str">
        <f>EC_projects_original!J1467</f>
        <v>field</v>
      </c>
      <c r="K1467" t="str">
        <f>EC_projects_original!K1467</f>
        <v>lokale coöperatie</v>
      </c>
      <c r="L1467" t="str">
        <f>EC_projects_original!L1467</f>
        <v>DeventerEnergie</v>
      </c>
      <c r="M1467">
        <f>EC_projects_original!P1467</f>
        <v>207</v>
      </c>
      <c r="N1467">
        <f>EC_projects_original!R1467</f>
        <v>1</v>
      </c>
    </row>
    <row r="1468" spans="1:14" x14ac:dyDescent="0.25">
      <c r="A1468" t="str">
        <f>EC_projects_original!A1468</f>
        <v>Overijssel</v>
      </c>
      <c r="B1468" t="str">
        <f>EC_projects_original!B1468</f>
        <v>West-Overijssel</v>
      </c>
      <c r="C1468" t="str">
        <f>EC_projects_original!C1468</f>
        <v>Deventer</v>
      </c>
      <c r="D1468" t="str" cm="1">
        <f t="array" ref="D1468">_xlfn.IFNA(INDEX(municipalities!B:B, MATCH(EC_projects!C1468,municipalities!C:C,0),0),"unknown")</f>
        <v>GM0150</v>
      </c>
      <c r="E1468" t="str">
        <f>EC_projects_original!D1468</f>
        <v>Bathmen</v>
      </c>
      <c r="F1468" t="str">
        <f>EC_projects_original!E1468</f>
        <v>NoaberEnergie/ zonnepark Bathmense Landen (Brilman)</v>
      </c>
      <c r="G1468" t="str">
        <f>EC_projects_original!G1468</f>
        <v>realized</v>
      </c>
      <c r="H1468">
        <f>EC_projects_original!H1468</f>
        <v>2023</v>
      </c>
      <c r="I1468" t="str">
        <f>EC_projects_original!I1468</f>
        <v>PV</v>
      </c>
      <c r="J1468" t="str">
        <f>EC_projects_original!J1468</f>
        <v>field</v>
      </c>
      <c r="K1468" t="str">
        <f>EC_projects_original!K1468</f>
        <v>lokale coöperatie</v>
      </c>
      <c r="L1468" t="str">
        <f>EC_projects_original!L1468</f>
        <v>NoaberEnergie</v>
      </c>
      <c r="M1468">
        <f>EC_projects_original!P1468</f>
        <v>0</v>
      </c>
      <c r="N1468">
        <f>EC_projects_original!R1468</f>
        <v>0</v>
      </c>
    </row>
    <row r="1469" spans="1:14" x14ac:dyDescent="0.25">
      <c r="A1469" t="str">
        <f>EC_projects_original!A1469</f>
        <v>Overijssel</v>
      </c>
      <c r="B1469" t="str">
        <f>EC_projects_original!B1469</f>
        <v>Twente</v>
      </c>
      <c r="C1469" t="str">
        <f>EC_projects_original!C1469</f>
        <v>Enschede</v>
      </c>
      <c r="D1469" t="str" cm="1">
        <f t="array" ref="D1469">_xlfn.IFNA(INDEX(municipalities!B:B, MATCH(EC_projects!C1469,municipalities!C:C,0),0),"unknown")</f>
        <v>GM0153</v>
      </c>
      <c r="E1469">
        <f>EC_projects_original!D1469</f>
        <v>0</v>
      </c>
      <c r="F1469" t="str">
        <f>EC_projects_original!E1469</f>
        <v>EnschedeEnergie/ zonnepark De Elsmoat (Allemansweg)</v>
      </c>
      <c r="G1469" t="str">
        <f>EC_projects_original!G1469</f>
        <v>realized</v>
      </c>
      <c r="H1469">
        <f>EC_projects_original!H1469</f>
        <v>2023</v>
      </c>
      <c r="I1469" t="str">
        <f>EC_projects_original!I1469</f>
        <v>PV</v>
      </c>
      <c r="J1469" t="str">
        <f>EC_projects_original!J1469</f>
        <v>field</v>
      </c>
      <c r="K1469" t="str">
        <f>EC_projects_original!K1469</f>
        <v>lokale coöperatie</v>
      </c>
      <c r="L1469" t="str">
        <f>EC_projects_original!L1469</f>
        <v>Enschede Energie</v>
      </c>
      <c r="M1469">
        <f>EC_projects_original!P1469</f>
        <v>3935.8</v>
      </c>
      <c r="N1469">
        <f>EC_projects_original!R1469</f>
        <v>1</v>
      </c>
    </row>
    <row r="1470" spans="1:14" x14ac:dyDescent="0.25">
      <c r="A1470" t="str">
        <f>EC_projects_original!A1470</f>
        <v>Overijssel</v>
      </c>
      <c r="B1470" t="str">
        <f>EC_projects_original!B1470</f>
        <v>Twente</v>
      </c>
      <c r="C1470" t="str">
        <f>EC_projects_original!C1470</f>
        <v>Enschede</v>
      </c>
      <c r="D1470" t="str" cm="1">
        <f t="array" ref="D1470">_xlfn.IFNA(INDEX(municipalities!B:B, MATCH(EC_projects!C1470,municipalities!C:C,0),0),"unknown")</f>
        <v>GM0153</v>
      </c>
      <c r="E1470" t="str">
        <f>EC_projects_original!D1470</f>
        <v>buitengebieden</v>
      </c>
      <c r="F1470" t="str">
        <f>EC_projects_original!E1470</f>
        <v>EnschedeEnergie/ zonnepark Kromhofsweg (Zuid Esmarke)</v>
      </c>
      <c r="G1470" t="str">
        <f>EC_projects_original!G1470</f>
        <v>realized</v>
      </c>
      <c r="H1470">
        <f>EC_projects_original!H1470</f>
        <v>2023</v>
      </c>
      <c r="I1470" t="str">
        <f>EC_projects_original!I1470</f>
        <v>PV</v>
      </c>
      <c r="J1470" t="str">
        <f>EC_projects_original!J1470</f>
        <v>field</v>
      </c>
      <c r="K1470" t="str">
        <f>EC_projects_original!K1470</f>
        <v>lokale coöperatie</v>
      </c>
      <c r="L1470" t="str">
        <f>EC_projects_original!L1470</f>
        <v>Enschede Energie</v>
      </c>
      <c r="M1470">
        <f>EC_projects_original!P1470</f>
        <v>1147.3000000000002</v>
      </c>
      <c r="N1470">
        <f>EC_projects_original!R1470</f>
        <v>1</v>
      </c>
    </row>
    <row r="1471" spans="1:14" x14ac:dyDescent="0.25">
      <c r="A1471" t="str">
        <f>EC_projects_original!A1471</f>
        <v>Overijssel</v>
      </c>
      <c r="B1471" t="str">
        <f>EC_projects_original!B1471</f>
        <v>Twente</v>
      </c>
      <c r="C1471" t="str">
        <f>EC_projects_original!C1471</f>
        <v>Enschede</v>
      </c>
      <c r="D1471" t="str" cm="1">
        <f t="array" ref="D1471">_xlfn.IFNA(INDEX(municipalities!B:B, MATCH(EC_projects!C1471,municipalities!C:C,0),0),"unknown")</f>
        <v>GM0153</v>
      </c>
      <c r="E1471" t="str">
        <f>EC_projects_original!D1471</f>
        <v>buitengebieden</v>
      </c>
      <c r="F1471" t="str">
        <f>EC_projects_original!E1471</f>
        <v>EnschedeEnergie/ zonnepark Roodmolen (Zuid Esmarke Holterhofweg)</v>
      </c>
      <c r="G1471" t="str">
        <f>EC_projects_original!G1471</f>
        <v>realized</v>
      </c>
      <c r="H1471">
        <f>EC_projects_original!H1471</f>
        <v>2023</v>
      </c>
      <c r="I1471" t="str">
        <f>EC_projects_original!I1471</f>
        <v>PV</v>
      </c>
      <c r="J1471" t="str">
        <f>EC_projects_original!J1471</f>
        <v>field</v>
      </c>
      <c r="K1471" t="str">
        <f>EC_projects_original!K1471</f>
        <v>lokale coöperatie</v>
      </c>
      <c r="L1471" t="str">
        <f>EC_projects_original!L1471</f>
        <v>Enschede Energie</v>
      </c>
      <c r="M1471">
        <f>EC_projects_original!P1471</f>
        <v>5005</v>
      </c>
      <c r="N1471">
        <f>EC_projects_original!R1471</f>
        <v>1</v>
      </c>
    </row>
    <row r="1472" spans="1:14" x14ac:dyDescent="0.25">
      <c r="A1472" t="str">
        <f>EC_projects_original!A1472</f>
        <v>Overijssel</v>
      </c>
      <c r="B1472" t="str">
        <f>EC_projects_original!B1472</f>
        <v>Twente</v>
      </c>
      <c r="C1472" t="str">
        <f>EC_projects_original!C1472</f>
        <v>Haaksbergen</v>
      </c>
      <c r="D1472" t="str" cm="1">
        <f t="array" ref="D1472">_xlfn.IFNA(INDEX(municipalities!B:B, MATCH(EC_projects!C1472,municipalities!C:C,0),0),"unknown")</f>
        <v>GM0158</v>
      </c>
      <c r="E1472">
        <f>EC_projects_original!D1472</f>
        <v>0</v>
      </c>
      <c r="F1472" t="str">
        <f>EC_projects_original!E1472</f>
        <v>ECHaaksbergen/ zonneveld Stegenhoek (omgevingsfonds, geen eigendom)</v>
      </c>
      <c r="G1472" t="str">
        <f>EC_projects_original!G1472</f>
        <v>realized</v>
      </c>
      <c r="H1472">
        <f>EC_projects_original!H1472</f>
        <v>2023</v>
      </c>
      <c r="I1472" t="str">
        <f>EC_projects_original!I1472</f>
        <v>PV</v>
      </c>
      <c r="J1472" t="str">
        <f>EC_projects_original!J1472</f>
        <v>field</v>
      </c>
      <c r="K1472" t="str">
        <f>EC_projects_original!K1472</f>
        <v>participatie/ lokale coöperatie</v>
      </c>
      <c r="L1472" t="str">
        <f>EC_projects_original!L1472</f>
        <v>EC Haaksbergen</v>
      </c>
      <c r="M1472">
        <f>EC_projects_original!P1472</f>
        <v>0</v>
      </c>
      <c r="N1472">
        <f>EC_projects_original!R1472</f>
        <v>0</v>
      </c>
    </row>
    <row r="1473" spans="1:14" x14ac:dyDescent="0.25">
      <c r="A1473" t="str">
        <f>EC_projects_original!A1473</f>
        <v>Overijssel</v>
      </c>
      <c r="B1473" t="str">
        <f>EC_projects_original!B1473</f>
        <v>West-Overijssel</v>
      </c>
      <c r="C1473" t="str">
        <f>EC_projects_original!C1473</f>
        <v>Hardenberg</v>
      </c>
      <c r="D1473" t="str" cm="1">
        <f t="array" ref="D1473">_xlfn.IFNA(INDEX(municipalities!B:B, MATCH(EC_projects!C1473,municipalities!C:C,0),0),"unknown")</f>
        <v>GM0160</v>
      </c>
      <c r="E1473" t="str">
        <f>EC_projects_original!D1473</f>
        <v>Luttenberg</v>
      </c>
      <c r="F1473" t="str">
        <f>EC_projects_original!E1473</f>
        <v>Luttenlevert/ zonnepark Lutten Levert</v>
      </c>
      <c r="G1473" t="str">
        <f>EC_projects_original!G1473</f>
        <v>realized</v>
      </c>
      <c r="H1473">
        <f>EC_projects_original!H1473</f>
        <v>2020</v>
      </c>
      <c r="I1473" t="str">
        <f>EC_projects_original!I1473</f>
        <v>PV</v>
      </c>
      <c r="J1473" t="str">
        <f>EC_projects_original!J1473</f>
        <v>field</v>
      </c>
      <c r="K1473" t="str">
        <f>EC_projects_original!K1473</f>
        <v>lokale coöperatie</v>
      </c>
      <c r="L1473" t="str">
        <f>EC_projects_original!L1473</f>
        <v>Lutten Levert</v>
      </c>
      <c r="M1473">
        <f>EC_projects_original!P1473</f>
        <v>1998.2750000000001</v>
      </c>
      <c r="N1473">
        <f>EC_projects_original!R1473</f>
        <v>1</v>
      </c>
    </row>
    <row r="1474" spans="1:14" x14ac:dyDescent="0.25">
      <c r="A1474" t="str">
        <f>EC_projects_original!A1474</f>
        <v>Overijssel</v>
      </c>
      <c r="B1474" t="str">
        <f>EC_projects_original!B1474</f>
        <v>Twente</v>
      </c>
      <c r="C1474" t="str">
        <f>EC_projects_original!C1474</f>
        <v>Hof van Twente</v>
      </c>
      <c r="D1474" t="str" cm="1">
        <f t="array" ref="D1474">_xlfn.IFNA(INDEX(municipalities!B:B, MATCH(EC_projects!C1474,municipalities!C:C,0),0),"unknown")</f>
        <v>GM1735</v>
      </c>
      <c r="E1474" t="str">
        <f>EC_projects_original!D1474</f>
        <v>Ambt Delden</v>
      </c>
      <c r="F1474" t="str">
        <f>EC_projects_original!E1474</f>
        <v>EC Midden-Twente/ zonnepark Rikkerink (kavels P749, 751)</v>
      </c>
      <c r="G1474" t="str">
        <f>EC_projects_original!G1474</f>
        <v>realized</v>
      </c>
      <c r="H1474">
        <f>EC_projects_original!H1474</f>
        <v>2021</v>
      </c>
      <c r="I1474" t="str">
        <f>EC_projects_original!I1474</f>
        <v>PV</v>
      </c>
      <c r="J1474" t="str">
        <f>EC_projects_original!J1474</f>
        <v>field</v>
      </c>
      <c r="K1474" t="str">
        <f>EC_projects_original!K1474</f>
        <v>lokale coöperatie</v>
      </c>
      <c r="L1474" t="str">
        <f>EC_projects_original!L1474</f>
        <v>EC Midden-Twente</v>
      </c>
      <c r="M1474">
        <f>EC_projects_original!P1474</f>
        <v>410.77499999999998</v>
      </c>
      <c r="N1474">
        <f>EC_projects_original!R1474</f>
        <v>3.2094330782445731E-2</v>
      </c>
    </row>
    <row r="1475" spans="1:14" x14ac:dyDescent="0.25">
      <c r="A1475" t="str">
        <f>EC_projects_original!A1475</f>
        <v>Overijssel</v>
      </c>
      <c r="B1475" t="str">
        <f>EC_projects_original!B1475</f>
        <v>Twente</v>
      </c>
      <c r="C1475" t="str">
        <f>EC_projects_original!C1475</f>
        <v>Hof van Twente</v>
      </c>
      <c r="D1475" t="str" cm="1">
        <f t="array" ref="D1475">_xlfn.IFNA(INDEX(municipalities!B:B, MATCH(EC_projects!C1475,municipalities!C:C,0),0),"unknown")</f>
        <v>GM1735</v>
      </c>
      <c r="E1475" t="str">
        <f>EC_projects_original!D1475</f>
        <v>Ambt Delden</v>
      </c>
      <c r="F1475" t="str">
        <f>EC_projects_original!E1475</f>
        <v>HofopRozen/ zonnepark 1 Rikkerink kavels P750, 752)</v>
      </c>
      <c r="G1475" t="str">
        <f>EC_projects_original!G1475</f>
        <v>realized</v>
      </c>
      <c r="H1475">
        <f>EC_projects_original!H1475</f>
        <v>2021</v>
      </c>
      <c r="I1475" t="str">
        <f>EC_projects_original!I1475</f>
        <v>PV</v>
      </c>
      <c r="J1475" t="str">
        <f>EC_projects_original!J1475</f>
        <v>field</v>
      </c>
      <c r="K1475" t="str">
        <f>EC_projects_original!K1475</f>
        <v>lokale coöperatie</v>
      </c>
      <c r="L1475" t="str">
        <f>EC_projects_original!L1475</f>
        <v>Hof op Rozen</v>
      </c>
      <c r="M1475">
        <f>EC_projects_original!P1475</f>
        <v>410.80500000000001</v>
      </c>
      <c r="N1475">
        <f>EC_projects_original!R1475</f>
        <v>1</v>
      </c>
    </row>
    <row r="1476" spans="1:14" x14ac:dyDescent="0.25">
      <c r="A1476" t="str">
        <f>EC_projects_original!A1476</f>
        <v>Overijssel</v>
      </c>
      <c r="B1476" t="str">
        <f>EC_projects_original!B1476</f>
        <v>West-Overijssel</v>
      </c>
      <c r="C1476" t="str">
        <f>EC_projects_original!C1476</f>
        <v>Olst-Wijhe</v>
      </c>
      <c r="D1476" t="str" cm="1">
        <f t="array" ref="D1476">_xlfn.IFNA(INDEX(municipalities!B:B, MATCH(EC_projects!C1476,municipalities!C:C,0),0),"unknown")</f>
        <v>GM1773</v>
      </c>
      <c r="E1476">
        <f>EC_projects_original!D1476</f>
        <v>0</v>
      </c>
      <c r="F1476" t="str">
        <f>EC_projects_original!E1476</f>
        <v>GoedVeurMekare/Zonnepark Noordmanshoek (SDE+ SCE)</v>
      </c>
      <c r="G1476" t="str">
        <f>EC_projects_original!G1476</f>
        <v>realized</v>
      </c>
      <c r="H1476">
        <f>EC_projects_original!H1476</f>
        <v>2022</v>
      </c>
      <c r="I1476" t="str">
        <f>EC_projects_original!I1476</f>
        <v>PV</v>
      </c>
      <c r="J1476" t="str">
        <f>EC_projects_original!J1476</f>
        <v>field</v>
      </c>
      <c r="K1476" t="str">
        <f>EC_projects_original!K1476</f>
        <v>lokale coöperatie</v>
      </c>
      <c r="L1476" t="str">
        <f>EC_projects_original!L1476</f>
        <v>Goed Veur Mekare</v>
      </c>
      <c r="M1476">
        <f>EC_projects_original!P1476</f>
        <v>9860</v>
      </c>
      <c r="N1476">
        <f>EC_projects_original!R1476</f>
        <v>1</v>
      </c>
    </row>
    <row r="1477" spans="1:14" x14ac:dyDescent="0.25">
      <c r="A1477" t="str">
        <f>EC_projects_original!A1477</f>
        <v>Overijssel</v>
      </c>
      <c r="B1477" t="str">
        <f>EC_projects_original!B1477</f>
        <v>West-Overijssel</v>
      </c>
      <c r="C1477" t="str">
        <f>EC_projects_original!C1477</f>
        <v>Raalte</v>
      </c>
      <c r="D1477" t="str" cm="1">
        <f t="array" ref="D1477">_xlfn.IFNA(INDEX(municipalities!B:B, MATCH(EC_projects!C1477,municipalities!C:C,0),0),"unknown")</f>
        <v>GM0177</v>
      </c>
      <c r="E1477" t="str">
        <f>EC_projects_original!D1477</f>
        <v>Heeten</v>
      </c>
      <c r="F1477" t="str">
        <f>EC_projects_original!E1477</f>
        <v>Endona / Zonnepark Heeten (fase 1)</v>
      </c>
      <c r="G1477" t="str">
        <f>EC_projects_original!G1477</f>
        <v>realized</v>
      </c>
      <c r="H1477">
        <f>EC_projects_original!H1477</f>
        <v>2018</v>
      </c>
      <c r="I1477" t="str">
        <f>EC_projects_original!I1477</f>
        <v>PV</v>
      </c>
      <c r="J1477" t="str">
        <f>EC_projects_original!J1477</f>
        <v>field</v>
      </c>
      <c r="K1477" t="str">
        <f>EC_projects_original!K1477</f>
        <v>lokale coöperatie</v>
      </c>
      <c r="L1477" t="str">
        <f>EC_projects_original!L1477</f>
        <v>Endona</v>
      </c>
      <c r="M1477">
        <f>EC_projects_original!P1477</f>
        <v>2247.5</v>
      </c>
      <c r="N1477">
        <f>EC_projects_original!R1477</f>
        <v>1</v>
      </c>
    </row>
    <row r="1478" spans="1:14" x14ac:dyDescent="0.25">
      <c r="A1478" t="str">
        <f>EC_projects_original!A1478</f>
        <v>Overijssel</v>
      </c>
      <c r="B1478" t="str">
        <f>EC_projects_original!B1478</f>
        <v>West-Overijssel</v>
      </c>
      <c r="C1478" t="str">
        <f>EC_projects_original!C1478</f>
        <v>Raalte</v>
      </c>
      <c r="D1478" t="str" cm="1">
        <f t="array" ref="D1478">_xlfn.IFNA(INDEX(municipalities!B:B, MATCH(EC_projects!C1478,municipalities!C:C,0),0),"unknown")</f>
        <v>GM0177</v>
      </c>
      <c r="E1478" t="str">
        <f>EC_projects_original!D1478</f>
        <v>Heeten</v>
      </c>
      <c r="F1478" t="str">
        <f>EC_projects_original!E1478</f>
        <v>Endona/ Zonneveld Boerhof Heeten</v>
      </c>
      <c r="G1478" t="str">
        <f>EC_projects_original!G1478</f>
        <v>realized</v>
      </c>
      <c r="H1478">
        <f>EC_projects_original!H1478</f>
        <v>2018</v>
      </c>
      <c r="I1478" t="str">
        <f>EC_projects_original!I1478</f>
        <v>PV</v>
      </c>
      <c r="J1478" t="str">
        <f>EC_projects_original!J1478</f>
        <v>field</v>
      </c>
      <c r="K1478" t="str">
        <f>EC_projects_original!K1478</f>
        <v>lokale coöperatie</v>
      </c>
      <c r="L1478" t="str">
        <f>EC_projects_original!L1478</f>
        <v>Endona</v>
      </c>
      <c r="M1478">
        <f>EC_projects_original!P1478</f>
        <v>97.5</v>
      </c>
      <c r="N1478">
        <f>EC_projects_original!R1478</f>
        <v>1</v>
      </c>
    </row>
    <row r="1479" spans="1:14" x14ac:dyDescent="0.25">
      <c r="A1479" t="str">
        <f>EC_projects_original!A1479</f>
        <v>Overijssel</v>
      </c>
      <c r="B1479" t="str">
        <f>EC_projects_original!B1479</f>
        <v>West-Overijssel</v>
      </c>
      <c r="C1479" t="str">
        <f>EC_projects_original!C1479</f>
        <v>Raalte</v>
      </c>
      <c r="D1479" t="str" cm="1">
        <f t="array" ref="D1479">_xlfn.IFNA(INDEX(municipalities!B:B, MATCH(EC_projects!C1479,municipalities!C:C,0),0),"unknown")</f>
        <v>GM0177</v>
      </c>
      <c r="E1479" t="str">
        <f>EC_projects_original!D1479</f>
        <v>Heeten</v>
      </c>
      <c r="F1479" t="str">
        <f>EC_projects_original!E1479</f>
        <v>Endona/ Zonneweide Torenallee (Wijhenseweg)</v>
      </c>
      <c r="G1479" t="str">
        <f>EC_projects_original!G1479</f>
        <v>realized</v>
      </c>
      <c r="H1479">
        <f>EC_projects_original!H1479</f>
        <v>2022</v>
      </c>
      <c r="I1479" t="str">
        <f>EC_projects_original!I1479</f>
        <v>PV</v>
      </c>
      <c r="J1479" t="str">
        <f>EC_projects_original!J1479</f>
        <v>field</v>
      </c>
      <c r="K1479" t="str">
        <f>EC_projects_original!K1479</f>
        <v>lokale coöperatie</v>
      </c>
      <c r="L1479" t="str">
        <f>EC_projects_original!L1479</f>
        <v>Endona</v>
      </c>
      <c r="M1479">
        <f>EC_projects_original!P1479</f>
        <v>2592</v>
      </c>
      <c r="N1479">
        <f>EC_projects_original!R1479</f>
        <v>1</v>
      </c>
    </row>
    <row r="1480" spans="1:14" x14ac:dyDescent="0.25">
      <c r="A1480" t="str">
        <f>EC_projects_original!A1480</f>
        <v>Overijssel</v>
      </c>
      <c r="B1480" t="str">
        <f>EC_projects_original!B1480</f>
        <v>West-Overijssel</v>
      </c>
      <c r="C1480" t="str">
        <f>EC_projects_original!C1480</f>
        <v>Steenwijkerland</v>
      </c>
      <c r="D1480" t="str" cm="1">
        <f t="array" ref="D1480">_xlfn.IFNA(INDEX(municipalities!B:B, MATCH(EC_projects!C1480,municipalities!C:C,0),0),"unknown")</f>
        <v>GM1708</v>
      </c>
      <c r="E1480" t="str">
        <f>EC_projects_original!D1480</f>
        <v>Oldemarkt</v>
      </c>
      <c r="F1480" t="str">
        <f>EC_projects_original!E1480</f>
        <v>ECOldemarkt/ zonnepark de Boterberg</v>
      </c>
      <c r="G1480" t="str">
        <f>EC_projects_original!G1480</f>
        <v>realized</v>
      </c>
      <c r="H1480">
        <f>EC_projects_original!H1480</f>
        <v>2020</v>
      </c>
      <c r="I1480" t="str">
        <f>EC_projects_original!I1480</f>
        <v>PV</v>
      </c>
      <c r="J1480" t="str">
        <f>EC_projects_original!J1480</f>
        <v>field</v>
      </c>
      <c r="K1480" t="str">
        <f>EC_projects_original!K1480</f>
        <v>lokale coöperatie</v>
      </c>
      <c r="L1480" t="str">
        <f>EC_projects_original!L1480</f>
        <v>EC Oldemarkt</v>
      </c>
      <c r="M1480">
        <f>EC_projects_original!P1480</f>
        <v>117</v>
      </c>
      <c r="N1480">
        <f>EC_projects_original!R1480</f>
        <v>0.10636363636363637</v>
      </c>
    </row>
    <row r="1481" spans="1:14" x14ac:dyDescent="0.25">
      <c r="A1481" t="str">
        <f>EC_projects_original!A1481</f>
        <v>Overijssel</v>
      </c>
      <c r="B1481" t="str">
        <f>EC_projects_original!B1481</f>
        <v>Twente</v>
      </c>
      <c r="C1481" t="str">
        <f>EC_projects_original!C1481</f>
        <v>Wierden</v>
      </c>
      <c r="D1481" t="str" cm="1">
        <f t="array" ref="D1481">_xlfn.IFNA(INDEX(municipalities!B:B, MATCH(EC_projects!C1481,municipalities!C:C,0),0),"unknown")</f>
        <v>GM0189</v>
      </c>
      <c r="E1481" t="str">
        <f>EC_projects_original!D1481</f>
        <v>Wierden</v>
      </c>
      <c r="F1481" t="str">
        <f>EC_projects_original!E1481</f>
        <v>WierdenEnter/ Zonnepark De Groene Weuste</v>
      </c>
      <c r="G1481" t="str">
        <f>EC_projects_original!G1481</f>
        <v>realized</v>
      </c>
      <c r="H1481">
        <f>EC_projects_original!H1481</f>
        <v>2018</v>
      </c>
      <c r="I1481" t="str">
        <f>EC_projects_original!I1481</f>
        <v>PV</v>
      </c>
      <c r="J1481" t="str">
        <f>EC_projects_original!J1481</f>
        <v>field</v>
      </c>
      <c r="K1481" t="str">
        <f>EC_projects_original!K1481</f>
        <v>lokale coöperatie</v>
      </c>
      <c r="L1481" t="str">
        <f>EC_projects_original!L1481</f>
        <v>Duurzame Energie Wierden Enter</v>
      </c>
      <c r="M1481">
        <f>EC_projects_original!P1481</f>
        <v>2010</v>
      </c>
      <c r="N1481">
        <f>EC_projects_original!R1481</f>
        <v>0.5</v>
      </c>
    </row>
    <row r="1482" spans="1:14" x14ac:dyDescent="0.25">
      <c r="A1482" t="str">
        <f>EC_projects_original!A1482</f>
        <v>Overijssel</v>
      </c>
      <c r="B1482" t="str">
        <f>EC_projects_original!B1482</f>
        <v>Twente</v>
      </c>
      <c r="C1482" t="str">
        <f>EC_projects_original!C1482</f>
        <v>Wierden</v>
      </c>
      <c r="D1482" t="str" cm="1">
        <f t="array" ref="D1482">_xlfn.IFNA(INDEX(municipalities!B:B, MATCH(EC_projects!C1482,municipalities!C:C,0),0),"unknown")</f>
        <v>GM0189</v>
      </c>
      <c r="E1482" t="str">
        <f>EC_projects_original!D1482</f>
        <v>Wierden</v>
      </c>
      <c r="F1482" t="str">
        <f>EC_projects_original!E1482</f>
        <v>WierdenEnter/ Zonnepark De Groene Weuste (uitbreiding)</v>
      </c>
      <c r="G1482" t="str">
        <f>EC_projects_original!G1482</f>
        <v>realized</v>
      </c>
      <c r="H1482">
        <f>EC_projects_original!H1482</f>
        <v>2021</v>
      </c>
      <c r="I1482" t="str">
        <f>EC_projects_original!I1482</f>
        <v>PV</v>
      </c>
      <c r="J1482" t="str">
        <f>EC_projects_original!J1482</f>
        <v>field</v>
      </c>
      <c r="K1482" t="str">
        <f>EC_projects_original!K1482</f>
        <v>lokale coöperatie</v>
      </c>
      <c r="L1482" t="str">
        <f>EC_projects_original!L1482</f>
        <v>Duurzame Energie Wierden Enter</v>
      </c>
      <c r="M1482">
        <f>EC_projects_original!P1482</f>
        <v>784</v>
      </c>
      <c r="N1482">
        <f>EC_projects_original!R1482</f>
        <v>0.5</v>
      </c>
    </row>
    <row r="1483" spans="1:14" x14ac:dyDescent="0.25">
      <c r="A1483" t="str">
        <f>EC_projects_original!A1483</f>
        <v>Overijssel</v>
      </c>
      <c r="B1483" t="str">
        <f>EC_projects_original!B1483</f>
        <v>West-Overijssel</v>
      </c>
      <c r="C1483" t="str">
        <f>EC_projects_original!C1483</f>
        <v>Zwolle</v>
      </c>
      <c r="D1483" t="str" cm="1">
        <f t="array" ref="D1483">_xlfn.IFNA(INDEX(municipalities!B:B, MATCH(EC_projects!C1483,municipalities!C:C,0),0),"unknown")</f>
        <v>GM0193</v>
      </c>
      <c r="E1483">
        <f>EC_projects_original!D1483</f>
        <v>0</v>
      </c>
      <c r="F1483" t="str">
        <f>EC_projects_original!E1483</f>
        <v>BlauwVinger/ drijvend zonnepark  Bomhofplas (60% juridisch eigendom)</v>
      </c>
      <c r="G1483" t="str">
        <f>EC_projects_original!G1483</f>
        <v>realized</v>
      </c>
      <c r="H1483">
        <f>EC_projects_original!H1483</f>
        <v>2020</v>
      </c>
      <c r="I1483" t="str">
        <f>EC_projects_original!I1483</f>
        <v>PV</v>
      </c>
      <c r="J1483" t="str">
        <f>EC_projects_original!J1483</f>
        <v>water</v>
      </c>
      <c r="K1483" t="str">
        <f>EC_projects_original!K1483</f>
        <v>lokale coöperatie</v>
      </c>
      <c r="L1483" t="str">
        <f>EC_projects_original!L1483</f>
        <v>Blauwvinger Energie</v>
      </c>
      <c r="M1483">
        <f>EC_projects_original!P1483</f>
        <v>16440</v>
      </c>
      <c r="N1483">
        <f>EC_projects_original!R1483</f>
        <v>0.6</v>
      </c>
    </row>
    <row r="1484" spans="1:14" x14ac:dyDescent="0.25">
      <c r="A1484" t="str">
        <f>EC_projects_original!A1484</f>
        <v>Overijssel</v>
      </c>
      <c r="B1484" t="str">
        <f>EC_projects_original!B1484</f>
        <v>West-Overijssel</v>
      </c>
      <c r="C1484" t="str">
        <f>EC_projects_original!C1484</f>
        <v>Zwolle</v>
      </c>
      <c r="D1484" t="str" cm="1">
        <f t="array" ref="D1484">_xlfn.IFNA(INDEX(municipalities!B:B, MATCH(EC_projects!C1484,municipalities!C:C,0),0),"unknown")</f>
        <v>GM0193</v>
      </c>
      <c r="E1484">
        <f>EC_projects_original!D1484</f>
        <v>0</v>
      </c>
      <c r="F1484" t="str">
        <f>EC_projects_original!E1484</f>
        <v>BlauwVinger/ drijvend zonnepark Sekdoornplas (participatie, geen eigendom)</v>
      </c>
      <c r="G1484" t="str">
        <f>EC_projects_original!G1484</f>
        <v>realized</v>
      </c>
      <c r="H1484">
        <f>EC_projects_original!H1484</f>
        <v>2020</v>
      </c>
      <c r="I1484" t="str">
        <f>EC_projects_original!I1484</f>
        <v>PV</v>
      </c>
      <c r="J1484" t="str">
        <f>EC_projects_original!J1484</f>
        <v>water</v>
      </c>
      <c r="K1484" t="str">
        <f>EC_projects_original!K1484</f>
        <v>participatie/ lokale coöperatie</v>
      </c>
      <c r="L1484" t="str">
        <f>EC_projects_original!L1484</f>
        <v>Blauwvinger Energie</v>
      </c>
      <c r="M1484">
        <f>EC_projects_original!P1484</f>
        <v>0</v>
      </c>
      <c r="N1484">
        <f>EC_projects_original!R1484</f>
        <v>0</v>
      </c>
    </row>
    <row r="1485" spans="1:14" x14ac:dyDescent="0.25">
      <c r="A1485" t="str">
        <f>EC_projects_original!A1485</f>
        <v>Utrecht</v>
      </c>
      <c r="B1485" t="str">
        <f>EC_projects_original!B1485</f>
        <v>Regio U16</v>
      </c>
      <c r="C1485" t="str">
        <f>EC_projects_original!C1485</f>
        <v>De Bilt</v>
      </c>
      <c r="D1485" t="str" cm="1">
        <f t="array" ref="D1485">_xlfn.IFNA(INDEX(municipalities!B:B, MATCH(EC_projects!C1485,municipalities!C:C,0),0),"unknown")</f>
        <v>GM0310</v>
      </c>
      <c r="E1485">
        <f>EC_projects_original!D1485</f>
        <v>0</v>
      </c>
      <c r="F1485" t="str">
        <f>EC_projects_original!E1485</f>
        <v>BENG!/ zonnepark rwzi waterschap (geen eigendom/ alleen ontwikkeling)</v>
      </c>
      <c r="G1485" t="str">
        <f>EC_projects_original!G1485</f>
        <v>realized</v>
      </c>
      <c r="H1485">
        <f>EC_projects_original!H1485</f>
        <v>2016</v>
      </c>
      <c r="I1485" t="str">
        <f>EC_projects_original!I1485</f>
        <v>PV</v>
      </c>
      <c r="J1485" t="str">
        <f>EC_projects_original!J1485</f>
        <v>field</v>
      </c>
      <c r="K1485" t="str">
        <f>EC_projects_original!K1485</f>
        <v>lokale coöperatie</v>
      </c>
      <c r="L1485" t="str">
        <f>EC_projects_original!L1485</f>
        <v>BENG!/ Bilstroom</v>
      </c>
      <c r="M1485">
        <f>EC_projects_original!P1485</f>
        <v>250</v>
      </c>
      <c r="N1485">
        <f>EC_projects_original!R1485</f>
        <v>0</v>
      </c>
    </row>
    <row r="1486" spans="1:14" x14ac:dyDescent="0.25">
      <c r="A1486" t="str">
        <f>EC_projects_original!A1486</f>
        <v>Utrecht</v>
      </c>
      <c r="B1486" t="str">
        <f>EC_projects_original!B1486</f>
        <v>Regio U16</v>
      </c>
      <c r="C1486" t="str">
        <f>EC_projects_original!C1486</f>
        <v>Nieuwegein</v>
      </c>
      <c r="D1486" t="str" cm="1">
        <f t="array" ref="D1486">_xlfn.IFNA(INDEX(municipalities!B:B, MATCH(EC_projects!C1486,municipalities!C:C,0),0),"unknown")</f>
        <v>GM0356</v>
      </c>
      <c r="E1486" t="str">
        <f>EC_projects_original!D1486</f>
        <v>Nieuwersluis</v>
      </c>
      <c r="F1486" t="str">
        <f>EC_projects_original!E1486</f>
        <v xml:space="preserve">Elekstroom/ zonnepark Galecop </v>
      </c>
      <c r="G1486" t="str">
        <f>EC_projects_original!G1486</f>
        <v>realized</v>
      </c>
      <c r="H1486">
        <f>EC_projects_original!H1486</f>
        <v>2018</v>
      </c>
      <c r="I1486" t="str">
        <f>EC_projects_original!I1486</f>
        <v>PV</v>
      </c>
      <c r="J1486" t="str">
        <f>EC_projects_original!J1486</f>
        <v>field</v>
      </c>
      <c r="K1486" t="str">
        <f>EC_projects_original!K1486</f>
        <v>lokale coöperatie</v>
      </c>
      <c r="L1486" t="str">
        <f>EC_projects_original!L1486</f>
        <v>E-Lekstroom</v>
      </c>
      <c r="M1486">
        <f>EC_projects_original!P1486</f>
        <v>118.80000000000001</v>
      </c>
      <c r="N1486">
        <f>EC_projects_original!R1486</f>
        <v>4.8463091765761725E-2</v>
      </c>
    </row>
    <row r="1487" spans="1:14" x14ac:dyDescent="0.25">
      <c r="A1487" t="str">
        <f>EC_projects_original!A1487</f>
        <v>Utrecht</v>
      </c>
      <c r="B1487" t="str">
        <f>EC_projects_original!B1487</f>
        <v>Regio U16</v>
      </c>
      <c r="C1487" t="str">
        <f>EC_projects_original!C1487</f>
        <v>Utrecht</v>
      </c>
      <c r="D1487" t="str" cm="1">
        <f t="array" ref="D1487">_xlfn.IFNA(INDEX(municipalities!B:B, MATCH(EC_projects!C1487,municipalities!C:C,0),0),"unknown")</f>
        <v>GM0344</v>
      </c>
      <c r="E1487">
        <f>EC_projects_original!D1487</f>
        <v>0</v>
      </c>
      <c r="F1487" t="str">
        <f>EC_projects_original!E1487</f>
        <v>EnergieU/ Zonnepark Meijewetering</v>
      </c>
      <c r="G1487" t="str">
        <f>EC_projects_original!G1487</f>
        <v>realized</v>
      </c>
      <c r="H1487">
        <f>EC_projects_original!H1487</f>
        <v>2023</v>
      </c>
      <c r="I1487" t="str">
        <f>EC_projects_original!I1487</f>
        <v>PV</v>
      </c>
      <c r="J1487" t="str">
        <f>EC_projects_original!J1487</f>
        <v>field</v>
      </c>
      <c r="K1487" t="str">
        <f>EC_projects_original!K1487</f>
        <v>lokale coöperatie</v>
      </c>
      <c r="L1487" t="str">
        <f>EC_projects_original!L1487</f>
        <v>EnergieU</v>
      </c>
      <c r="M1487">
        <f>EC_projects_original!P1487</f>
        <v>353</v>
      </c>
      <c r="N1487">
        <f>EC_projects_original!R1487</f>
        <v>0.66600000000000004</v>
      </c>
    </row>
    <row r="1488" spans="1:14" x14ac:dyDescent="0.25">
      <c r="A1488" t="str">
        <f>EC_projects_original!A1488</f>
        <v>Utrecht</v>
      </c>
      <c r="B1488" t="str">
        <f>EC_projects_original!B1488</f>
        <v>Regio U16</v>
      </c>
      <c r="C1488" t="str">
        <f>EC_projects_original!C1488</f>
        <v>Wijk bij Duurstede</v>
      </c>
      <c r="D1488" t="str" cm="1">
        <f t="array" ref="D1488">_xlfn.IFNA(INDEX(municipalities!B:B, MATCH(EC_projects!C1488,municipalities!C:C,0),0),"unknown")</f>
        <v>GM0352</v>
      </c>
      <c r="E1488">
        <f>EC_projects_original!D1488</f>
        <v>0</v>
      </c>
      <c r="F1488" t="str">
        <f>EC_projects_original!E1488</f>
        <v>EigenWijkse EC/ Zonnepark Cothen (participatie, geen eigendom)</v>
      </c>
      <c r="G1488" t="str">
        <f>EC_projects_original!G1488</f>
        <v>realized</v>
      </c>
      <c r="H1488">
        <f>EC_projects_original!H1488</f>
        <v>2022</v>
      </c>
      <c r="I1488" t="str">
        <f>EC_projects_original!I1488</f>
        <v>PV</v>
      </c>
      <c r="J1488" t="str">
        <f>EC_projects_original!J1488</f>
        <v>field</v>
      </c>
      <c r="K1488" t="str">
        <f>EC_projects_original!K1488</f>
        <v>participatie/ lokale coöperatie</v>
      </c>
      <c r="L1488" t="str">
        <f>EC_projects_original!L1488</f>
        <v>Eigenwijkse Energiecoöperatie</v>
      </c>
      <c r="M1488">
        <f>EC_projects_original!P1488</f>
        <v>0</v>
      </c>
      <c r="N1488">
        <f>EC_projects_original!R1488</f>
        <v>0</v>
      </c>
    </row>
    <row r="1489" spans="1:14" x14ac:dyDescent="0.25">
      <c r="A1489" t="str">
        <f>EC_projects_original!A1489</f>
        <v>Zeeland</v>
      </c>
      <c r="B1489" t="str">
        <f>EC_projects_original!B1489</f>
        <v>Zeeland</v>
      </c>
      <c r="C1489" t="str">
        <f>EC_projects_original!C1489</f>
        <v>Middelburg</v>
      </c>
      <c r="D1489" t="str" cm="1">
        <f t="array" ref="D1489">_xlfn.IFNA(INDEX(municipalities!B:B, MATCH(EC_projects!C1489,municipalities!C:C,0),0),"unknown")</f>
        <v>GM0687</v>
      </c>
      <c r="E1489">
        <f>EC_projects_original!D1489</f>
        <v>0</v>
      </c>
      <c r="F1489" t="str">
        <f>EC_projects_original!E1489</f>
        <v xml:space="preserve">ZonkrachtMiddelburg/ zonneweide Torenweg Mortière (PCR deel grootschalig park) </v>
      </c>
      <c r="G1489" t="str">
        <f>EC_projects_original!G1489</f>
        <v>realized</v>
      </c>
      <c r="H1489">
        <f>EC_projects_original!H1489</f>
        <v>2018</v>
      </c>
      <c r="I1489" t="str">
        <f>EC_projects_original!I1489</f>
        <v>PV</v>
      </c>
      <c r="J1489" t="str">
        <f>EC_projects_original!J1489</f>
        <v>field</v>
      </c>
      <c r="K1489" t="str">
        <f>EC_projects_original!K1489</f>
        <v>lokale coöperatie</v>
      </c>
      <c r="L1489" t="str">
        <f>EC_projects_original!L1489</f>
        <v>Zeeuwind</v>
      </c>
      <c r="M1489">
        <f>EC_projects_original!P1489</f>
        <v>192.50000000000003</v>
      </c>
      <c r="N1489">
        <f>EC_projects_original!R1489</f>
        <v>1.2727272727272728E-2</v>
      </c>
    </row>
    <row r="1490" spans="1:14" x14ac:dyDescent="0.25">
      <c r="A1490" t="str">
        <f>EC_projects_original!A1490</f>
        <v>Zeeland</v>
      </c>
      <c r="B1490" t="str">
        <f>EC_projects_original!B1490</f>
        <v>Zeeland</v>
      </c>
      <c r="C1490" t="str">
        <f>EC_projects_original!C1490</f>
        <v>Reimerswaal</v>
      </c>
      <c r="D1490" t="str" cm="1">
        <f t="array" ref="D1490">_xlfn.IFNA(INDEX(municipalities!B:B, MATCH(EC_projects!C1490,municipalities!C:C,0),0),"unknown")</f>
        <v>GM0703</v>
      </c>
      <c r="E1490" t="str">
        <f>EC_projects_original!D1490</f>
        <v>Bath</v>
      </c>
      <c r="F1490" t="str">
        <f>EC_projects_original!E1490</f>
        <v>Zeeuwind/ zonnepark Scheldezon RWZI Bath</v>
      </c>
      <c r="G1490" t="str">
        <f>EC_projects_original!G1490</f>
        <v>realized</v>
      </c>
      <c r="H1490">
        <f>EC_projects_original!H1490</f>
        <v>2019</v>
      </c>
      <c r="I1490" t="str">
        <f>EC_projects_original!I1490</f>
        <v>PV</v>
      </c>
      <c r="J1490" t="str">
        <f>EC_projects_original!J1490</f>
        <v>field</v>
      </c>
      <c r="K1490" t="str">
        <f>EC_projects_original!K1490</f>
        <v>lokale coöperatie</v>
      </c>
      <c r="L1490" t="str">
        <f>EC_projects_original!L1490</f>
        <v>Zeeuwind</v>
      </c>
      <c r="M1490">
        <f>EC_projects_original!P1490</f>
        <v>3130.38</v>
      </c>
      <c r="N1490">
        <f>EC_projects_original!R1490</f>
        <v>0.33</v>
      </c>
    </row>
    <row r="1491" spans="1:14" x14ac:dyDescent="0.25">
      <c r="A1491" t="str">
        <f>EC_projects_original!A1491</f>
        <v>Zeeland</v>
      </c>
      <c r="B1491" t="str">
        <f>EC_projects_original!B1491</f>
        <v>Zeeland</v>
      </c>
      <c r="C1491" t="str">
        <f>EC_projects_original!C1491</f>
        <v>Veere</v>
      </c>
      <c r="D1491" t="str" cm="1">
        <f t="array" ref="D1491">_xlfn.IFNA(INDEX(municipalities!B:B, MATCH(EC_projects!C1491,municipalities!C:C,0),0),"unknown")</f>
        <v>GM0717</v>
      </c>
      <c r="E1491" t="str">
        <f>EC_projects_original!D1491</f>
        <v>Koudekerke-Dishoek</v>
      </c>
      <c r="F1491" t="str">
        <f>EC_projects_original!E1491</f>
        <v>Zeeuwind/ ECKoudekerkeDishoek/ zonnepark  Koudekerke I</v>
      </c>
      <c r="G1491" t="str">
        <f>EC_projects_original!G1491</f>
        <v>realized</v>
      </c>
      <c r="H1491">
        <f>EC_projects_original!H1491</f>
        <v>2019</v>
      </c>
      <c r="I1491" t="str">
        <f>EC_projects_original!I1491</f>
        <v>PV</v>
      </c>
      <c r="J1491" t="str">
        <f>EC_projects_original!J1491</f>
        <v>field</v>
      </c>
      <c r="K1491" t="str">
        <f>EC_projects_original!K1491</f>
        <v>lokale coöperatie</v>
      </c>
      <c r="L1491" t="str">
        <f>EC_projects_original!L1491</f>
        <v>EC KoudekerkeDishoek</v>
      </c>
      <c r="M1491">
        <f>EC_projects_original!P1491</f>
        <v>3600</v>
      </c>
      <c r="N1491">
        <f>EC_projects_original!R1491</f>
        <v>1</v>
      </c>
    </row>
    <row r="1492" spans="1:14" x14ac:dyDescent="0.25">
      <c r="A1492" t="str">
        <f>EC_projects_original!A1492</f>
        <v>Zuid-Holland</v>
      </c>
      <c r="B1492" t="str">
        <f>EC_projects_original!B1492</f>
        <v>Regio Rotterdam-Den Haag</v>
      </c>
      <c r="C1492" t="str">
        <f>EC_projects_original!C1492</f>
        <v>Albrandswaard</v>
      </c>
      <c r="D1492" t="str" cm="1">
        <f t="array" ref="D1492">_xlfn.IFNA(INDEX(municipalities!B:B, MATCH(EC_projects!C1492,municipalities!C:C,0),0),"unknown")</f>
        <v>GM0613</v>
      </c>
      <c r="E1492" t="str">
        <f>EC_projects_original!D1492</f>
        <v>Rhoon</v>
      </c>
      <c r="F1492" t="str">
        <f>EC_projects_original!E1492</f>
        <v>RotterdamseEC/ Zonnepark Rhoon</v>
      </c>
      <c r="G1492" t="str">
        <f>EC_projects_original!G1492</f>
        <v>realized</v>
      </c>
      <c r="H1492">
        <f>EC_projects_original!H1492</f>
        <v>2019</v>
      </c>
      <c r="I1492" t="str">
        <f>EC_projects_original!I1492</f>
        <v>PV</v>
      </c>
      <c r="J1492" t="str">
        <f>EC_projects_original!J1492</f>
        <v>field</v>
      </c>
      <c r="K1492" t="str">
        <f>EC_projects_original!K1492</f>
        <v>lokale coöperatie</v>
      </c>
      <c r="L1492" t="str">
        <f>EC_projects_original!L1492</f>
        <v xml:space="preserve">Rotterdamse Energiecoöperatie </v>
      </c>
      <c r="M1492">
        <f>EC_projects_original!P1492</f>
        <v>264.26</v>
      </c>
      <c r="N1492">
        <f>EC_projects_original!R1492</f>
        <v>5.8747160012982795E-2</v>
      </c>
    </row>
    <row r="1493" spans="1:14" x14ac:dyDescent="0.25">
      <c r="A1493" t="str">
        <f>EC_projects_original!A1493</f>
        <v>Zuid-Holland</v>
      </c>
      <c r="B1493" t="str">
        <f>EC_projects_original!B1493</f>
        <v>Regio Rotterdam-Den Haag</v>
      </c>
      <c r="C1493" t="str">
        <f>EC_projects_original!C1493</f>
        <v>Barendrecht</v>
      </c>
      <c r="D1493" t="str" cm="1">
        <f t="array" ref="D1493">_xlfn.IFNA(INDEX(municipalities!B:B, MATCH(EC_projects!C1493,municipalities!C:C,0),0),"unknown")</f>
        <v>GM0489</v>
      </c>
      <c r="E1493">
        <f>EC_projects_original!D1493</f>
        <v>0</v>
      </c>
      <c r="F1493" t="str">
        <f>EC_projects_original!E1493</f>
        <v xml:space="preserve">DeGroeneStroom/ zonnepark De Punt Barendrecht </v>
      </c>
      <c r="G1493" t="str">
        <f>EC_projects_original!G1493</f>
        <v>realized</v>
      </c>
      <c r="H1493">
        <f>EC_projects_original!H1493</f>
        <v>2023</v>
      </c>
      <c r="I1493" t="str">
        <f>EC_projects_original!I1493</f>
        <v>PV</v>
      </c>
      <c r="J1493" t="str">
        <f>EC_projects_original!J1493</f>
        <v>field</v>
      </c>
      <c r="K1493" t="str">
        <f>EC_projects_original!K1493</f>
        <v>lokale coöperatie</v>
      </c>
      <c r="L1493" t="str">
        <f>EC_projects_original!L1493</f>
        <v>De Groene Stroom</v>
      </c>
      <c r="M1493">
        <f>EC_projects_original!P1493</f>
        <v>297</v>
      </c>
      <c r="N1493">
        <f>EC_projects_original!R1493</f>
        <v>0.1</v>
      </c>
    </row>
    <row r="1494" spans="1:14" x14ac:dyDescent="0.25">
      <c r="A1494" t="str">
        <f>EC_projects_original!A1494</f>
        <v>Zuid-Holland</v>
      </c>
      <c r="B1494" t="str">
        <f>EC_projects_original!B1494</f>
        <v>Goeree-Overflakkee</v>
      </c>
      <c r="C1494" t="str">
        <f>EC_projects_original!C1494</f>
        <v>Goeree-Overflakkee</v>
      </c>
      <c r="D1494" t="str" cm="1">
        <f t="array" ref="D1494">_xlfn.IFNA(INDEX(municipalities!B:B, MATCH(EC_projects!C1494,municipalities!C:C,0),0),"unknown")</f>
        <v>GM1924</v>
      </c>
      <c r="E1494" t="str">
        <f>EC_projects_original!D1494</f>
        <v>Ouddorp</v>
      </c>
      <c r="F1494" t="str">
        <f>EC_projects_original!E1494</f>
        <v>Deltawind/ zonnepark Ouddorp aan Zee</v>
      </c>
      <c r="G1494" t="str">
        <f>EC_projects_original!G1494</f>
        <v>realized</v>
      </c>
      <c r="H1494">
        <f>EC_projects_original!H1494</f>
        <v>2012</v>
      </c>
      <c r="I1494" t="str">
        <f>EC_projects_original!I1494</f>
        <v>PV</v>
      </c>
      <c r="J1494" t="str">
        <f>EC_projects_original!J1494</f>
        <v>field</v>
      </c>
      <c r="K1494" t="str">
        <f>EC_projects_original!K1494</f>
        <v>lokale coöperatie</v>
      </c>
      <c r="L1494" t="str">
        <f>EC_projects_original!L1494</f>
        <v>Deltawind</v>
      </c>
      <c r="M1494">
        <f>EC_projects_original!P1494</f>
        <v>840</v>
      </c>
      <c r="N1494">
        <f>EC_projects_original!R1494</f>
        <v>1</v>
      </c>
    </row>
    <row r="1495" spans="1:14" x14ac:dyDescent="0.25">
      <c r="A1495" t="str">
        <f>EC_projects_original!A1495</f>
        <v>Zuid-Holland</v>
      </c>
      <c r="B1495" t="str">
        <f>EC_projects_original!B1495</f>
        <v>Regio Rotterdam-Den Haag</v>
      </c>
      <c r="C1495" t="str">
        <f>EC_projects_original!C1495</f>
        <v>Rotterdam</v>
      </c>
      <c r="D1495" t="str" cm="1">
        <f t="array" ref="D1495">_xlfn.IFNA(INDEX(municipalities!B:B, MATCH(EC_projects!C1495,municipalities!C:C,0),0),"unknown")</f>
        <v>GM0599</v>
      </c>
      <c r="E1495" t="str">
        <f>EC_projects_original!D1495</f>
        <v>Terbregge</v>
      </c>
      <c r="F1495" t="str">
        <f>EC_projects_original!E1495</f>
        <v>SolarGreenPoint/ A20 Nieuw-Terbregge (fase 1: PCR)</v>
      </c>
      <c r="G1495" t="str">
        <f>EC_projects_original!G1495</f>
        <v>realized</v>
      </c>
      <c r="H1495">
        <f>EC_projects_original!H1495</f>
        <v>2016</v>
      </c>
      <c r="I1495" t="str">
        <f>EC_projects_original!I1495</f>
        <v>PV</v>
      </c>
      <c r="J1495" t="str">
        <f>EC_projects_original!J1495</f>
        <v>field</v>
      </c>
      <c r="K1495" t="str">
        <f>EC_projects_original!K1495</f>
        <v>productiecoöperatie/ ontwikkelaar</v>
      </c>
      <c r="L1495" t="str">
        <f>EC_projects_original!L1495</f>
        <v>Solar Green Point/ A20 terbregge</v>
      </c>
      <c r="M1495">
        <f>EC_projects_original!P1495</f>
        <v>56.940000000000005</v>
      </c>
      <c r="N1495">
        <f>EC_projects_original!R1495</f>
        <v>1</v>
      </c>
    </row>
    <row r="1496" spans="1:14" x14ac:dyDescent="0.25">
      <c r="A1496" t="str">
        <f>EC_projects_original!A1496</f>
        <v>Zuid-Holland</v>
      </c>
      <c r="B1496" t="str">
        <f>EC_projects_original!B1496</f>
        <v>Regio Rotterdam-Den Haag</v>
      </c>
      <c r="C1496" t="str">
        <f>EC_projects_original!C1496</f>
        <v>Rotterdam</v>
      </c>
      <c r="D1496" t="str" cm="1">
        <f t="array" ref="D1496">_xlfn.IFNA(INDEX(municipalities!B:B, MATCH(EC_projects!C1496,municipalities!C:C,0),0),"unknown")</f>
        <v>GM0599</v>
      </c>
      <c r="E1496" t="str">
        <f>EC_projects_original!D1496</f>
        <v>Terbregge</v>
      </c>
      <c r="F1496" t="str">
        <f>EC_projects_original!E1496</f>
        <v>SolarGreenPoint/ A20 Nieuw-Terbregge (fase 2: PCR)</v>
      </c>
      <c r="G1496" t="str">
        <f>EC_projects_original!G1496</f>
        <v>realized</v>
      </c>
      <c r="H1496">
        <f>EC_projects_original!H1496</f>
        <v>2019</v>
      </c>
      <c r="I1496" t="str">
        <f>EC_projects_original!I1496</f>
        <v>PV</v>
      </c>
      <c r="J1496" t="str">
        <f>EC_projects_original!J1496</f>
        <v>field</v>
      </c>
      <c r="K1496" t="str">
        <f>EC_projects_original!K1496</f>
        <v>productiecoöperatie/ ontwikkelaar</v>
      </c>
      <c r="L1496" t="str">
        <f>EC_projects_original!L1496</f>
        <v>Solar Green Point/ A20 terbregge</v>
      </c>
      <c r="M1496">
        <f>EC_projects_original!P1496</f>
        <v>58.5</v>
      </c>
      <c r="N1496">
        <f>EC_projects_original!R1496</f>
        <v>0.10727272727272727</v>
      </c>
    </row>
    <row r="1497" spans="1:14" x14ac:dyDescent="0.25">
      <c r="A1497" t="str">
        <f>EC_projects_original!A1497</f>
        <v>Zuid-Holland</v>
      </c>
      <c r="B1497" t="str">
        <f>EC_projects_original!B1497</f>
        <v>Regio Rotterdam-Den Haag</v>
      </c>
      <c r="C1497" t="str">
        <f>EC_projects_original!C1497</f>
        <v>Voorne aan Zee</v>
      </c>
      <c r="D1497" t="str" cm="1">
        <f t="array" ref="D1497">_xlfn.IFNA(INDEX(municipalities!B:B, MATCH(EC_projects!C1497,municipalities!C:C,0),0),"unknown")</f>
        <v>GM1992</v>
      </c>
      <c r="E1497">
        <f>EC_projects_original!D1497</f>
        <v>0</v>
      </c>
      <c r="F1497" t="str">
        <f>EC_projects_original!E1497</f>
        <v xml:space="preserve">VoornePuttenEnergie/ Zonnepark Tinte - met waterberging </v>
      </c>
      <c r="G1497" t="str">
        <f>EC_projects_original!G1497</f>
        <v>realized</v>
      </c>
      <c r="H1497">
        <f>EC_projects_original!H1497</f>
        <v>2023</v>
      </c>
      <c r="I1497" t="str">
        <f>EC_projects_original!I1497</f>
        <v>PV</v>
      </c>
      <c r="J1497" t="str">
        <f>EC_projects_original!J1497</f>
        <v>field</v>
      </c>
      <c r="K1497" t="str">
        <f>EC_projects_original!K1497</f>
        <v>lokale coöperatie</v>
      </c>
      <c r="L1497" t="str">
        <f>EC_projects_original!L1497</f>
        <v>Voorne Putten Energie</v>
      </c>
      <c r="M1497">
        <f>EC_projects_original!P1497</f>
        <v>3162.75</v>
      </c>
      <c r="N1497">
        <f>EC_projects_original!R1497</f>
        <v>0.25</v>
      </c>
    </row>
    <row r="1498" spans="1:14" x14ac:dyDescent="0.25">
      <c r="A1498" t="str">
        <f>EC_projects_original!A1498</f>
        <v>Drenthe</v>
      </c>
      <c r="B1498" t="str">
        <f>EC_projects_original!B1498</f>
        <v>Drenthe</v>
      </c>
      <c r="C1498" t="str">
        <f>EC_projects_original!C1498</f>
        <v>Assen</v>
      </c>
      <c r="D1498" t="str" cm="1">
        <f t="array" ref="D1498">_xlfn.IFNA(INDEX(municipalities!B:B, MATCH(EC_projects!C1498,municipalities!C:C,0),0),"unknown")</f>
        <v>GM0106</v>
      </c>
      <c r="E1498">
        <f>EC_projects_original!D1498</f>
        <v>0</v>
      </c>
      <c r="F1498" t="str">
        <f>EC_projects_original!E1498</f>
        <v>BVO/ DuurzaamAssen/ Zonnepark Assen-Zuid (Energietuin)</v>
      </c>
      <c r="G1498" t="str">
        <f>EC_projects_original!G1498</f>
        <v>planned</v>
      </c>
      <c r="H1498">
        <f>EC_projects_original!H1498</f>
        <v>2024</v>
      </c>
      <c r="I1498" t="str">
        <f>EC_projects_original!I1498</f>
        <v>PV</v>
      </c>
      <c r="J1498" t="str">
        <f>EC_projects_original!J1498</f>
        <v>field</v>
      </c>
      <c r="K1498" t="str">
        <f>EC_projects_original!K1498</f>
        <v>lokale coöperatie</v>
      </c>
      <c r="L1498" t="str">
        <f>EC_projects_original!L1498</f>
        <v>DuurzaamAssen</v>
      </c>
      <c r="M1498">
        <f>EC_projects_original!P1498</f>
        <v>10568</v>
      </c>
      <c r="N1498">
        <f>EC_projects_original!R1498</f>
        <v>0.5</v>
      </c>
    </row>
    <row r="1499" spans="1:14" x14ac:dyDescent="0.25">
      <c r="A1499" t="str">
        <f>EC_projects_original!A1499</f>
        <v>Drenthe</v>
      </c>
      <c r="B1499" t="str">
        <f>EC_projects_original!B1499</f>
        <v>Drenthe</v>
      </c>
      <c r="C1499" t="str">
        <f>EC_projects_original!C1499</f>
        <v>Assen</v>
      </c>
      <c r="D1499" t="str" cm="1">
        <f t="array" ref="D1499">_xlfn.IFNA(INDEX(municipalities!B:B, MATCH(EC_projects!C1499,municipalities!C:C,0),0),"unknown")</f>
        <v>GM0106</v>
      </c>
      <c r="E1499">
        <f>EC_projects_original!D1499</f>
        <v>0</v>
      </c>
      <c r="F1499" t="str">
        <f>EC_projects_original!E1499</f>
        <v>GOED/ zonneweide A28 Assen-West</v>
      </c>
      <c r="G1499" t="str">
        <f>EC_projects_original!G1499</f>
        <v>planned</v>
      </c>
      <c r="H1499">
        <f>EC_projects_original!H1499</f>
        <v>2024</v>
      </c>
      <c r="I1499" t="str">
        <f>EC_projects_original!I1499</f>
        <v>PV</v>
      </c>
      <c r="J1499" t="str">
        <f>EC_projects_original!J1499</f>
        <v>field</v>
      </c>
      <c r="K1499" t="str">
        <f>EC_projects_original!K1499</f>
        <v>productiecoöperatie/ bewonersinitiatief</v>
      </c>
      <c r="L1499" t="str">
        <f>EC_projects_original!L1499</f>
        <v>Energiecoöperatie GOED</v>
      </c>
      <c r="M1499">
        <f>EC_projects_original!P1499</f>
        <v>1600</v>
      </c>
      <c r="N1499">
        <f>EC_projects_original!R1499</f>
        <v>1</v>
      </c>
    </row>
    <row r="1500" spans="1:14" x14ac:dyDescent="0.25">
      <c r="A1500" t="str">
        <f>EC_projects_original!A1500</f>
        <v>Drenthe</v>
      </c>
      <c r="B1500" t="str">
        <f>EC_projects_original!B1500</f>
        <v>Drenthe</v>
      </c>
      <c r="C1500" t="str">
        <f>EC_projects_original!C1500</f>
        <v>Assen</v>
      </c>
      <c r="D1500" t="str" cm="1">
        <f t="array" ref="D1500">_xlfn.IFNA(INDEX(municipalities!B:B, MATCH(EC_projects!C1500,municipalities!C:C,0),0),"unknown")</f>
        <v>GM0106</v>
      </c>
      <c r="E1500" t="str">
        <f>EC_projects_original!D1500</f>
        <v>Ubbena</v>
      </c>
      <c r="F1500" t="str">
        <f>EC_projects_original!E1500</f>
        <v>AsserEnergie/ zonnepark zandwinplas Ubbena</v>
      </c>
      <c r="G1500" t="str">
        <f>EC_projects_original!G1500</f>
        <v>preparation</v>
      </c>
      <c r="H1500">
        <f>EC_projects_original!H1500</f>
        <v>2026</v>
      </c>
      <c r="I1500" t="str">
        <f>EC_projects_original!I1500</f>
        <v>PV</v>
      </c>
      <c r="J1500" t="str">
        <f>EC_projects_original!J1500</f>
        <v>water</v>
      </c>
      <c r="K1500" t="str">
        <f>EC_projects_original!K1500</f>
        <v>lokale coöperatie</v>
      </c>
      <c r="L1500" t="str">
        <f>EC_projects_original!L1500</f>
        <v>Bronnen VanOns</v>
      </c>
      <c r="M1500">
        <f>EC_projects_original!P1500</f>
        <v>8500</v>
      </c>
      <c r="N1500">
        <f>EC_projects_original!R1500</f>
        <v>0.5</v>
      </c>
    </row>
    <row r="1501" spans="1:14" x14ac:dyDescent="0.25">
      <c r="A1501" t="str">
        <f>EC_projects_original!A1501</f>
        <v>Drenthe</v>
      </c>
      <c r="B1501" t="str">
        <f>EC_projects_original!B1501</f>
        <v>Drenthe</v>
      </c>
      <c r="C1501" t="str">
        <f>EC_projects_original!C1501</f>
        <v>Coevorden</v>
      </c>
      <c r="D1501" t="str" cm="1">
        <f t="array" ref="D1501">_xlfn.IFNA(INDEX(municipalities!B:B, MATCH(EC_projects!C1501,municipalities!C:C,0),0),"unknown")</f>
        <v>GM0109</v>
      </c>
      <c r="E1501" t="str">
        <f>EC_projects_original!D1501</f>
        <v>Klavertje</v>
      </c>
      <c r="F1501" t="str">
        <f>EC_projects_original!E1501</f>
        <v>KlavertjeVierHolsloot (K4H)/ zonnepark Zonneroute A37</v>
      </c>
      <c r="G1501" t="str">
        <f>EC_projects_original!G1501</f>
        <v>preparation</v>
      </c>
      <c r="H1501">
        <f>EC_projects_original!H1501</f>
        <v>2026</v>
      </c>
      <c r="I1501" t="str">
        <f>EC_projects_original!I1501</f>
        <v>PV</v>
      </c>
      <c r="J1501" t="str">
        <f>EC_projects_original!J1501</f>
        <v>field</v>
      </c>
      <c r="K1501" t="str">
        <f>EC_projects_original!K1501</f>
        <v>lokale coöperatie</v>
      </c>
      <c r="L1501" t="str">
        <f>EC_projects_original!L1501</f>
        <v>Klavertje Vier Holsloot (in oprichting)</v>
      </c>
      <c r="M1501">
        <f>EC_projects_original!P1501</f>
        <v>0</v>
      </c>
      <c r="N1501">
        <f>EC_projects_original!R1501</f>
        <v>0</v>
      </c>
    </row>
    <row r="1502" spans="1:14" x14ac:dyDescent="0.25">
      <c r="A1502" t="str">
        <f>EC_projects_original!A1502</f>
        <v>Drenthe</v>
      </c>
      <c r="B1502" t="str">
        <f>EC_projects_original!B1502</f>
        <v>Drenthe</v>
      </c>
      <c r="C1502" t="str">
        <f>EC_projects_original!C1502</f>
        <v>Emmen</v>
      </c>
      <c r="D1502" t="str" cm="1">
        <f t="array" ref="D1502">_xlfn.IFNA(INDEX(municipalities!B:B, MATCH(EC_projects!C1502,municipalities!C:C,0),0),"unknown")</f>
        <v>GM0114</v>
      </c>
      <c r="E1502">
        <f>EC_projects_original!D1502</f>
        <v>0</v>
      </c>
      <c r="F1502" t="str">
        <f>EC_projects_original!E1502</f>
        <v>EC Zonnige Start / Zonnepark Project Mensen (veld 1 en 2)</v>
      </c>
      <c r="G1502" t="str">
        <f>EC_projects_original!G1502</f>
        <v>planned</v>
      </c>
      <c r="H1502">
        <f>EC_projects_original!H1502</f>
        <v>2024</v>
      </c>
      <c r="I1502" t="str">
        <f>EC_projects_original!I1502</f>
        <v>PV</v>
      </c>
      <c r="J1502" t="str">
        <f>EC_projects_original!J1502</f>
        <v>field</v>
      </c>
      <c r="K1502" t="str">
        <f>EC_projects_original!K1502</f>
        <v>lokale coöperatie</v>
      </c>
      <c r="L1502" t="str">
        <f>EC_projects_original!L1502</f>
        <v>EC Zonnige Start</v>
      </c>
      <c r="M1502">
        <f>EC_projects_original!P1502</f>
        <v>140</v>
      </c>
      <c r="N1502">
        <f>EC_projects_original!R1502</f>
        <v>1</v>
      </c>
    </row>
    <row r="1503" spans="1:14" x14ac:dyDescent="0.25">
      <c r="A1503" t="str">
        <f>EC_projects_original!A1503</f>
        <v>Drenthe</v>
      </c>
      <c r="B1503" t="str">
        <f>EC_projects_original!B1503</f>
        <v>Drenthe</v>
      </c>
      <c r="C1503" t="str">
        <f>EC_projects_original!C1503</f>
        <v>Hoogeveen</v>
      </c>
      <c r="D1503" t="str" cm="1">
        <f t="array" ref="D1503">_xlfn.IFNA(INDEX(municipalities!B:B, MATCH(EC_projects!C1503,municipalities!C:C,0),0),"unknown")</f>
        <v>GM0118</v>
      </c>
      <c r="E1503" t="str">
        <f>EC_projects_original!D1503</f>
        <v>Elim</v>
      </c>
      <c r="F1503" t="str">
        <f>EC_projects_original!E1503</f>
        <v>GroeneWieken/ zonneveld Nieuwlande</v>
      </c>
      <c r="G1503" t="str">
        <f>EC_projects_original!G1503</f>
        <v>preparation</v>
      </c>
      <c r="H1503">
        <f>EC_projects_original!H1503</f>
        <v>2025</v>
      </c>
      <c r="I1503" t="str">
        <f>EC_projects_original!I1503</f>
        <v>PV</v>
      </c>
      <c r="J1503" t="str">
        <f>EC_projects_original!J1503</f>
        <v>field</v>
      </c>
      <c r="K1503" t="str">
        <f>EC_projects_original!K1503</f>
        <v>lokale coöperatie</v>
      </c>
      <c r="L1503" t="str">
        <f>EC_projects_original!L1503</f>
        <v>Groene Wieken</v>
      </c>
      <c r="M1503">
        <f>EC_projects_original!P1503</f>
        <v>0</v>
      </c>
      <c r="N1503">
        <f>EC_projects_original!R1503</f>
        <v>0</v>
      </c>
    </row>
    <row r="1504" spans="1:14" x14ac:dyDescent="0.25">
      <c r="A1504" t="str">
        <f>EC_projects_original!A1504</f>
        <v>Drenthe</v>
      </c>
      <c r="B1504" t="str">
        <f>EC_projects_original!B1504</f>
        <v>Drenthe</v>
      </c>
      <c r="C1504" t="str">
        <f>EC_projects_original!C1504</f>
        <v>Midden-Drenthe</v>
      </c>
      <c r="D1504" t="str" cm="1">
        <f t="array" ref="D1504">_xlfn.IFNA(INDEX(municipalities!B:B, MATCH(EC_projects!C1504,municipalities!C:C,0),0),"unknown")</f>
        <v>GM1731</v>
      </c>
      <c r="E1504" t="str">
        <f>EC_projects_original!D1504</f>
        <v>Wijster</v>
      </c>
      <c r="F1504" t="str">
        <f>EC_projects_original!E1504</f>
        <v>DuurzaamDrijber/ Zonnepark met Attero</v>
      </c>
      <c r="G1504" t="str">
        <f>EC_projects_original!G1504</f>
        <v>preparation</v>
      </c>
      <c r="H1504">
        <f>EC_projects_original!H1504</f>
        <v>2025</v>
      </c>
      <c r="I1504" t="str">
        <f>EC_projects_original!I1504</f>
        <v>PV</v>
      </c>
      <c r="J1504" t="str">
        <f>EC_projects_original!J1504</f>
        <v>field</v>
      </c>
      <c r="K1504" t="str">
        <f>EC_projects_original!K1504</f>
        <v>lokale coöperatie</v>
      </c>
      <c r="L1504" t="str">
        <f>EC_projects_original!L1504</f>
        <v>Duurzaam Drijber</v>
      </c>
      <c r="M1504">
        <f>EC_projects_original!P1504</f>
        <v>0</v>
      </c>
      <c r="N1504">
        <f>EC_projects_original!R1504</f>
        <v>0</v>
      </c>
    </row>
    <row r="1505" spans="1:14" x14ac:dyDescent="0.25">
      <c r="A1505" t="str">
        <f>EC_projects_original!A1505</f>
        <v>Drenthe</v>
      </c>
      <c r="B1505" t="str">
        <f>EC_projects_original!B1505</f>
        <v>Drenthe</v>
      </c>
      <c r="C1505" t="str">
        <f>EC_projects_original!C1505</f>
        <v>Midden-Drenthe</v>
      </c>
      <c r="D1505" t="str" cm="1">
        <f t="array" ref="D1505">_xlfn.IFNA(INDEX(municipalities!B:B, MATCH(EC_projects!C1505,municipalities!C:C,0),0),"unknown")</f>
        <v>GM1731</v>
      </c>
      <c r="E1505">
        <f>EC_projects_original!D1505</f>
        <v>0</v>
      </c>
      <c r="F1505" t="str">
        <f>EC_projects_original!E1505</f>
        <v>EC DuurzameSmildes/ EC Westerveld/ drijvend zonnepark Calduran/ Achterplas</v>
      </c>
      <c r="G1505" t="str">
        <f>EC_projects_original!G1505</f>
        <v>preparation</v>
      </c>
      <c r="H1505">
        <f>EC_projects_original!H1505</f>
        <v>2027</v>
      </c>
      <c r="I1505" t="str">
        <f>EC_projects_original!I1505</f>
        <v>PV</v>
      </c>
      <c r="J1505" t="str">
        <f>EC_projects_original!J1505</f>
        <v>water</v>
      </c>
      <c r="K1505" t="str">
        <f>EC_projects_original!K1505</f>
        <v>lokale coöperatie</v>
      </c>
      <c r="L1505" t="str">
        <f>EC_projects_original!L1505</f>
        <v>Duurzame Smildes</v>
      </c>
      <c r="M1505">
        <f>EC_projects_original!P1505</f>
        <v>0</v>
      </c>
      <c r="N1505">
        <f>EC_projects_original!R1505</f>
        <v>0.5</v>
      </c>
    </row>
    <row r="1506" spans="1:14" x14ac:dyDescent="0.25">
      <c r="A1506" t="str">
        <f>EC_projects_original!A1506</f>
        <v>Drenthe</v>
      </c>
      <c r="B1506" t="str">
        <f>EC_projects_original!B1506</f>
        <v>Drenthe</v>
      </c>
      <c r="C1506" t="str">
        <f>EC_projects_original!C1506</f>
        <v>Noordenveld</v>
      </c>
      <c r="D1506" t="str" cm="1">
        <f t="array" ref="D1506">_xlfn.IFNA(INDEX(municipalities!B:B, MATCH(EC_projects!C1506,municipalities!C:C,0),0),"unknown")</f>
        <v>GM1699</v>
      </c>
      <c r="E1506" t="str">
        <f>EC_projects_original!D1506</f>
        <v>Zuidvelde</v>
      </c>
      <c r="F1506" t="str">
        <f>EC_projects_original!E1506</f>
        <v>ECNoordseveld/ Zonneakker Zuidvelde</v>
      </c>
      <c r="G1506" t="str">
        <f>EC_projects_original!G1506</f>
        <v>planned</v>
      </c>
      <c r="H1506">
        <f>EC_projects_original!H1506</f>
        <v>2025</v>
      </c>
      <c r="I1506" t="str">
        <f>EC_projects_original!I1506</f>
        <v>PV</v>
      </c>
      <c r="J1506" t="str">
        <f>EC_projects_original!J1506</f>
        <v>field</v>
      </c>
      <c r="K1506" t="str">
        <f>EC_projects_original!K1506</f>
        <v>lokale coöperatie</v>
      </c>
      <c r="L1506" t="str">
        <f>EC_projects_original!L1506</f>
        <v>EC Noordseveld</v>
      </c>
      <c r="M1506">
        <f>EC_projects_original!P1506</f>
        <v>15000</v>
      </c>
      <c r="N1506">
        <f>EC_projects_original!R1506</f>
        <v>0</v>
      </c>
    </row>
    <row r="1507" spans="1:14" x14ac:dyDescent="0.25">
      <c r="A1507" t="str">
        <f>EC_projects_original!A1507</f>
        <v>Flevoland</v>
      </c>
      <c r="B1507" t="str">
        <f>EC_projects_original!B1507</f>
        <v>Flevoland</v>
      </c>
      <c r="C1507" t="str">
        <f>EC_projects_original!C1507</f>
        <v>Almere</v>
      </c>
      <c r="D1507" t="str" cm="1">
        <f t="array" ref="D1507">_xlfn.IFNA(INDEX(municipalities!B:B, MATCH(EC_projects!C1507,municipalities!C:C,0),0),"unknown")</f>
        <v>GM0034</v>
      </c>
      <c r="E1507" t="str">
        <f>EC_projects_original!D1507</f>
        <v>Groene</v>
      </c>
      <c r="F1507" t="str">
        <f>EC_projects_original!E1507</f>
        <v>GroeneReus/ zonnepark A27 (participatie, geen eigendom)</v>
      </c>
      <c r="G1507" t="str">
        <f>EC_projects_original!G1507</f>
        <v>planned</v>
      </c>
      <c r="H1507">
        <f>EC_projects_original!H1507</f>
        <v>2024</v>
      </c>
      <c r="I1507" t="str">
        <f>EC_projects_original!I1507</f>
        <v>PV</v>
      </c>
      <c r="J1507" t="str">
        <f>EC_projects_original!J1507</f>
        <v>field</v>
      </c>
      <c r="K1507" t="str">
        <f>EC_projects_original!K1507</f>
        <v>participatie/ lokale coöperatie</v>
      </c>
      <c r="L1507" t="str">
        <f>EC_projects_original!L1507</f>
        <v>Groene Reus</v>
      </c>
      <c r="M1507">
        <f>EC_projects_original!P1507</f>
        <v>0</v>
      </c>
      <c r="N1507">
        <f>EC_projects_original!R1507</f>
        <v>0</v>
      </c>
    </row>
    <row r="1508" spans="1:14" x14ac:dyDescent="0.25">
      <c r="A1508" t="str">
        <f>EC_projects_original!A1508</f>
        <v>Flevoland</v>
      </c>
      <c r="B1508" t="str">
        <f>EC_projects_original!B1508</f>
        <v>Flevoland</v>
      </c>
      <c r="C1508" t="str">
        <f>EC_projects_original!C1508</f>
        <v>Zeewolde</v>
      </c>
      <c r="D1508" t="str" cm="1">
        <f t="array" ref="D1508">_xlfn.IFNA(INDEX(municipalities!B:B, MATCH(EC_projects!C1508,municipalities!C:C,0),0),"unknown")</f>
        <v>GM0050</v>
      </c>
      <c r="E1508" t="str">
        <f>EC_projects_original!D1508</f>
        <v>Zeewolde</v>
      </c>
      <c r="F1508" t="str">
        <f>EC_projects_original!E1508</f>
        <v xml:space="preserve">Zeenergie/  zonnepark Zonnewoud </v>
      </c>
      <c r="G1508" t="str">
        <f>EC_projects_original!G1508</f>
        <v>planned</v>
      </c>
      <c r="H1508">
        <f>EC_projects_original!H1508</f>
        <v>2024</v>
      </c>
      <c r="I1508" t="str">
        <f>EC_projects_original!I1508</f>
        <v>PV</v>
      </c>
      <c r="J1508" t="str">
        <f>EC_projects_original!J1508</f>
        <v>field</v>
      </c>
      <c r="K1508" t="str">
        <f>EC_projects_original!K1508</f>
        <v>lokale coöperatie</v>
      </c>
      <c r="L1508" t="str">
        <f>EC_projects_original!L1508</f>
        <v>Zeenergie</v>
      </c>
      <c r="M1508">
        <f>EC_projects_original!P1508</f>
        <v>1200</v>
      </c>
      <c r="N1508">
        <f>EC_projects_original!R1508</f>
        <v>0.1</v>
      </c>
    </row>
    <row r="1509" spans="1:14" x14ac:dyDescent="0.25">
      <c r="A1509" t="str">
        <f>EC_projects_original!A1509</f>
        <v>Friesland</v>
      </c>
      <c r="B1509" t="str">
        <f>EC_projects_original!B1509</f>
        <v>Friesland</v>
      </c>
      <c r="C1509" t="str">
        <f>EC_projects_original!C1509</f>
        <v>Ameland</v>
      </c>
      <c r="D1509" t="str" cm="1">
        <f t="array" ref="D1509">_xlfn.IFNA(INDEX(municipalities!B:B, MATCH(EC_projects!C1509,municipalities!C:C,0),0),"unknown")</f>
        <v>GM0060</v>
      </c>
      <c r="E1509">
        <f>EC_projects_original!D1509</f>
        <v>0</v>
      </c>
      <c r="F1509" t="str">
        <f>EC_projects_original!E1509</f>
        <v>AEC/ zonnepark Ballumerbocht (combinatie opslag)</v>
      </c>
      <c r="G1509" t="str">
        <f>EC_projects_original!G1509</f>
        <v>planned</v>
      </c>
      <c r="H1509">
        <f>EC_projects_original!H1509</f>
        <v>2024</v>
      </c>
      <c r="I1509" t="str">
        <f>EC_projects_original!I1509</f>
        <v>PV</v>
      </c>
      <c r="J1509" t="str">
        <f>EC_projects_original!J1509</f>
        <v>field</v>
      </c>
      <c r="K1509" t="str">
        <f>EC_projects_original!K1509</f>
        <v>lokale coöperatie</v>
      </c>
      <c r="L1509" t="str">
        <f>EC_projects_original!L1509</f>
        <v>Amelander Energie Coöperatie (AEC)</v>
      </c>
      <c r="M1509">
        <f>EC_projects_original!P1509</f>
        <v>1333.1733333333334</v>
      </c>
      <c r="N1509">
        <f>EC_projects_original!R1509</f>
        <v>0.33</v>
      </c>
    </row>
    <row r="1510" spans="1:14" x14ac:dyDescent="0.25">
      <c r="A1510" t="str">
        <f>EC_projects_original!A1510</f>
        <v>Friesland</v>
      </c>
      <c r="B1510" t="str">
        <f>EC_projects_original!B1510</f>
        <v>Friesland</v>
      </c>
      <c r="C1510" t="str">
        <f>EC_projects_original!C1510</f>
        <v>Heerenveen</v>
      </c>
      <c r="D1510" t="str" cm="1">
        <f t="array" ref="D1510">_xlfn.IFNA(INDEX(municipalities!B:B, MATCH(EC_projects!C1510,municipalities!C:C,0),0),"unknown")</f>
        <v>GM0074</v>
      </c>
      <c r="E1510">
        <f>EC_projects_original!D1510</f>
        <v>0</v>
      </c>
      <c r="F1510" t="str">
        <f>EC_projects_original!E1510</f>
        <v>SHEC/ Drijvend zonnepark De Dolten/ Oudhaske II (overname door 3 coöperaties)</v>
      </c>
      <c r="G1510" t="str">
        <f>EC_projects_original!G1510</f>
        <v>planned</v>
      </c>
      <c r="H1510">
        <f>EC_projects_original!H1510</f>
        <v>2024</v>
      </c>
      <c r="I1510" t="str">
        <f>EC_projects_original!I1510</f>
        <v>PV</v>
      </c>
      <c r="J1510" t="str">
        <f>EC_projects_original!J1510</f>
        <v>water</v>
      </c>
      <c r="K1510" t="str">
        <f>EC_projects_original!K1510</f>
        <v>lokale coöperatie</v>
      </c>
      <c r="L1510" t="str">
        <f>EC_projects_original!L1510</f>
        <v>Samenwerkende Heerenveense Energie Coöperatie (SHEC)</v>
      </c>
      <c r="M1510">
        <f>EC_projects_original!P1510</f>
        <v>10000</v>
      </c>
      <c r="N1510">
        <f>EC_projects_original!R1510</f>
        <v>0.5</v>
      </c>
    </row>
    <row r="1511" spans="1:14" x14ac:dyDescent="0.25">
      <c r="A1511" t="str">
        <f>EC_projects_original!A1511</f>
        <v>Friesland</v>
      </c>
      <c r="B1511" t="str">
        <f>EC_projects_original!B1511</f>
        <v>Friesland</v>
      </c>
      <c r="C1511" t="str">
        <f>EC_projects_original!C1511</f>
        <v>Heerenveen</v>
      </c>
      <c r="D1511" t="str" cm="1">
        <f t="array" ref="D1511">_xlfn.IFNA(INDEX(municipalities!B:B, MATCH(EC_projects!C1511,municipalities!C:C,0),0),"unknown")</f>
        <v>GM0074</v>
      </c>
      <c r="E1511" t="str">
        <f>EC_projects_original!D1511</f>
        <v>Aldeboarn</v>
      </c>
      <c r="F1511" t="str">
        <f>EC_projects_original!E1511</f>
        <v>SHEC/Zonnepark Klaverblad Noordoost (3 cooperaties, gemeente)</v>
      </c>
      <c r="G1511" t="str">
        <f>EC_projects_original!G1511</f>
        <v>preparation</v>
      </c>
      <c r="H1511">
        <f>EC_projects_original!H1511</f>
        <v>2025</v>
      </c>
      <c r="I1511" t="str">
        <f>EC_projects_original!I1511</f>
        <v>PV</v>
      </c>
      <c r="J1511" t="str">
        <f>EC_projects_original!J1511</f>
        <v>field</v>
      </c>
      <c r="K1511" t="str">
        <f>EC_projects_original!K1511</f>
        <v>lokale coöperatie</v>
      </c>
      <c r="L1511" t="str">
        <f>EC_projects_original!L1511</f>
        <v>Samenwerkende Heerenveense Energie Coöperatie (SHEC)</v>
      </c>
      <c r="M1511">
        <f>EC_projects_original!P1511</f>
        <v>14294.02</v>
      </c>
      <c r="N1511">
        <f>EC_projects_original!R1511</f>
        <v>0.5</v>
      </c>
    </row>
    <row r="1512" spans="1:14" x14ac:dyDescent="0.25">
      <c r="A1512" t="str">
        <f>EC_projects_original!A1512</f>
        <v>Friesland</v>
      </c>
      <c r="B1512" t="str">
        <f>EC_projects_original!B1512</f>
        <v>Friesland</v>
      </c>
      <c r="C1512" t="str">
        <f>EC_projects_original!C1512</f>
        <v>Heerenveen</v>
      </c>
      <c r="D1512" t="str" cm="1">
        <f t="array" ref="D1512">_xlfn.IFNA(INDEX(municipalities!B:B, MATCH(EC_projects!C1512,municipalities!C:C,0),0),"unknown")</f>
        <v>GM0074</v>
      </c>
      <c r="E1512">
        <f>EC_projects_original!D1512</f>
        <v>0</v>
      </c>
      <c r="F1512" t="str">
        <f>EC_projects_original!E1512</f>
        <v>SHEC/Zonnepark Kostverloren</v>
      </c>
      <c r="G1512" t="str">
        <f>EC_projects_original!G1512</f>
        <v>preparation</v>
      </c>
      <c r="H1512">
        <f>EC_projects_original!H1512</f>
        <v>2025</v>
      </c>
      <c r="I1512" t="str">
        <f>EC_projects_original!I1512</f>
        <v>PV</v>
      </c>
      <c r="J1512" t="str">
        <f>EC_projects_original!J1512</f>
        <v>field</v>
      </c>
      <c r="K1512" t="str">
        <f>EC_projects_original!K1512</f>
        <v>lokale coöperatie</v>
      </c>
      <c r="L1512" t="str">
        <f>EC_projects_original!L1512</f>
        <v>Samenwerkende Heerenveense Energie Coöperatie (SHEC)</v>
      </c>
      <c r="M1512">
        <f>EC_projects_original!P1512</f>
        <v>3901.5000000000005</v>
      </c>
      <c r="N1512">
        <f>EC_projects_original!R1512</f>
        <v>0.5</v>
      </c>
    </row>
    <row r="1513" spans="1:14" x14ac:dyDescent="0.25">
      <c r="A1513" t="str">
        <f>EC_projects_original!A1513</f>
        <v>Friesland</v>
      </c>
      <c r="B1513" t="str">
        <f>EC_projects_original!B1513</f>
        <v>Friesland</v>
      </c>
      <c r="C1513" t="str">
        <f>EC_projects_original!C1513</f>
        <v>Heerenveen</v>
      </c>
      <c r="D1513" t="str" cm="1">
        <f t="array" ref="D1513">_xlfn.IFNA(INDEX(municipalities!B:B, MATCH(EC_projects!C1513,municipalities!C:C,0),0),"unknown")</f>
        <v>GM0074</v>
      </c>
      <c r="E1513">
        <f>EC_projects_original!D1513</f>
        <v>0</v>
      </c>
      <c r="F1513" t="str">
        <f>EC_projects_original!E1513</f>
        <v>SHEC/Zonnepark Oudehaske (alleen participatie)</v>
      </c>
      <c r="G1513" t="str">
        <f>EC_projects_original!G1513</f>
        <v>preparation</v>
      </c>
      <c r="H1513">
        <f>EC_projects_original!H1513</f>
        <v>2025</v>
      </c>
      <c r="I1513" t="str">
        <f>EC_projects_original!I1513</f>
        <v>PV</v>
      </c>
      <c r="J1513" t="str">
        <f>EC_projects_original!J1513</f>
        <v>field</v>
      </c>
      <c r="K1513" t="str">
        <f>EC_projects_original!K1513</f>
        <v>lokale coöperatie</v>
      </c>
      <c r="L1513" t="str">
        <f>EC_projects_original!L1513</f>
        <v>Samenwerkende Heerenveense Energie Coöperatie (SHEC)</v>
      </c>
      <c r="M1513">
        <f>EC_projects_original!P1513</f>
        <v>0</v>
      </c>
      <c r="N1513">
        <f>EC_projects_original!R1513</f>
        <v>0</v>
      </c>
    </row>
    <row r="1514" spans="1:14" x14ac:dyDescent="0.25">
      <c r="A1514" t="str">
        <f>EC_projects_original!A1514</f>
        <v>Friesland</v>
      </c>
      <c r="B1514" t="str">
        <f>EC_projects_original!B1514</f>
        <v>Friesland</v>
      </c>
      <c r="C1514" t="str">
        <f>EC_projects_original!C1514</f>
        <v>Tytsjerksteradiel</v>
      </c>
      <c r="D1514" t="str" cm="1">
        <f t="array" ref="D1514">_xlfn.IFNA(INDEX(municipalities!B:B, MATCH(EC_projects!C1514,municipalities!C:C,0),0),"unknown")</f>
        <v>GM0737</v>
      </c>
      <c r="E1514" t="str">
        <f>EC_projects_original!D1514</f>
        <v>Garyp</v>
      </c>
      <c r="F1514" t="str">
        <f>EC_projects_original!E1514</f>
        <v>EK Garyp/ zonnepark Oude zandwinlocatie ZWO</v>
      </c>
      <c r="G1514" t="str">
        <f>EC_projects_original!G1514</f>
        <v>preparation</v>
      </c>
      <c r="H1514">
        <f>EC_projects_original!H1514</f>
        <v>2025</v>
      </c>
      <c r="I1514" t="str">
        <f>EC_projects_original!I1514</f>
        <v>PV</v>
      </c>
      <c r="J1514" t="str">
        <f>EC_projects_original!J1514</f>
        <v>field</v>
      </c>
      <c r="K1514" t="str">
        <f>EC_projects_original!K1514</f>
        <v>lokale coöperatie</v>
      </c>
      <c r="L1514" t="str">
        <f>EC_projects_original!L1514</f>
        <v>Enerzjy Koöperaasje Garyp</v>
      </c>
      <c r="M1514">
        <f>EC_projects_original!P1514</f>
        <v>0</v>
      </c>
      <c r="N1514">
        <f>EC_projects_original!R1514</f>
        <v>0</v>
      </c>
    </row>
    <row r="1515" spans="1:14" x14ac:dyDescent="0.25">
      <c r="A1515" t="str">
        <f>EC_projects_original!A1515</f>
        <v>Friesland</v>
      </c>
      <c r="B1515" t="str">
        <f>EC_projects_original!B1515</f>
        <v>Friesland</v>
      </c>
      <c r="C1515" t="str">
        <f>EC_projects_original!C1515</f>
        <v>Tytsjerksteradiel</v>
      </c>
      <c r="D1515" t="str" cm="1">
        <f t="array" ref="D1515">_xlfn.IFNA(INDEX(municipalities!B:B, MATCH(EC_projects!C1515,municipalities!C:C,0),0),"unknown")</f>
        <v>GM0737</v>
      </c>
      <c r="E1515" t="str">
        <f>EC_projects_original!D1515</f>
        <v>Eastermar</v>
      </c>
      <c r="F1515" t="str">
        <f>EC_projects_original!E1515</f>
        <v>EnerzjykEastermar/ Drijvend zonnepark Enerzjyk Skulenboarch</v>
      </c>
      <c r="G1515" t="str">
        <f>EC_projects_original!G1515</f>
        <v>preparation</v>
      </c>
      <c r="H1515">
        <f>EC_projects_original!H1515</f>
        <v>2025</v>
      </c>
      <c r="I1515" t="str">
        <f>EC_projects_original!I1515</f>
        <v>PV</v>
      </c>
      <c r="J1515" t="str">
        <f>EC_projects_original!J1515</f>
        <v>water</v>
      </c>
      <c r="K1515" t="str">
        <f>EC_projects_original!K1515</f>
        <v>lokale coöperatie</v>
      </c>
      <c r="L1515" t="str">
        <f>EC_projects_original!L1515</f>
        <v>Doarpskooperaasje Enerzjyk Eastermar</v>
      </c>
      <c r="M1515">
        <f>EC_projects_original!P1515</f>
        <v>0</v>
      </c>
      <c r="N1515">
        <f>EC_projects_original!R1515</f>
        <v>0.5</v>
      </c>
    </row>
    <row r="1516" spans="1:14" x14ac:dyDescent="0.25">
      <c r="A1516" t="str">
        <f>EC_projects_original!A1516</f>
        <v>Gelderland</v>
      </c>
      <c r="B1516" t="str">
        <f>EC_projects_original!B1516</f>
        <v>Cleantech regio</v>
      </c>
      <c r="C1516" t="str">
        <f>EC_projects_original!C1516</f>
        <v>Apeldoorn</v>
      </c>
      <c r="D1516" t="str" cm="1">
        <f t="array" ref="D1516">_xlfn.IFNA(INDEX(municipalities!B:B, MATCH(EC_projects!C1516,municipalities!C:C,0),0),"unknown")</f>
        <v>GM0200</v>
      </c>
      <c r="E1516">
        <f>EC_projects_original!D1516</f>
        <v>0</v>
      </c>
      <c r="F1516" t="str">
        <f>EC_projects_original!E1516</f>
        <v>deA/ zonnepark Woudhuis</v>
      </c>
      <c r="G1516" t="str">
        <f>EC_projects_original!G1516</f>
        <v>preparation</v>
      </c>
      <c r="H1516">
        <f>EC_projects_original!H1516</f>
        <v>2025</v>
      </c>
      <c r="I1516" t="str">
        <f>EC_projects_original!I1516</f>
        <v>PV</v>
      </c>
      <c r="J1516" t="str">
        <f>EC_projects_original!J1516</f>
        <v>field</v>
      </c>
      <c r="K1516" t="str">
        <f>EC_projects_original!K1516</f>
        <v>lokale coöperatie</v>
      </c>
      <c r="L1516" t="str">
        <f>EC_projects_original!L1516</f>
        <v>deA Apeldoorn</v>
      </c>
      <c r="M1516">
        <f>EC_projects_original!P1516</f>
        <v>10843.2</v>
      </c>
      <c r="N1516">
        <f>EC_projects_original!R1516</f>
        <v>0.5</v>
      </c>
    </row>
    <row r="1517" spans="1:14" x14ac:dyDescent="0.25">
      <c r="A1517" t="str">
        <f>EC_projects_original!A1517</f>
        <v>Gelderland</v>
      </c>
      <c r="B1517" t="str">
        <f>EC_projects_original!B1517</f>
        <v>Arnhem/ Nijmegen</v>
      </c>
      <c r="C1517" t="str">
        <f>EC_projects_original!C1517</f>
        <v>Arnhem</v>
      </c>
      <c r="D1517" t="str" cm="1">
        <f t="array" ref="D1517">_xlfn.IFNA(INDEX(municipalities!B:B, MATCH(EC_projects!C1517,municipalities!C:C,0),0),"unknown")</f>
        <v>GM0202</v>
      </c>
      <c r="E1517">
        <f>EC_projects_original!D1517</f>
        <v>0</v>
      </c>
      <c r="F1517" t="str">
        <f>EC_projects_original!E1517</f>
        <v>RIJE RijnenIJssel/ zonnepark Ellecom</v>
      </c>
      <c r="G1517" t="str">
        <f>EC_projects_original!G1517</f>
        <v>preparation</v>
      </c>
      <c r="H1517">
        <f>EC_projects_original!H1517</f>
        <v>2025</v>
      </c>
      <c r="I1517" t="str">
        <f>EC_projects_original!I1517</f>
        <v>PV</v>
      </c>
      <c r="J1517" t="str">
        <f>EC_projects_original!J1517</f>
        <v>field</v>
      </c>
      <c r="K1517" t="str">
        <f>EC_projects_original!K1517</f>
        <v>lokale coöperatie</v>
      </c>
      <c r="L1517" t="str">
        <f>EC_projects_original!L1517</f>
        <v>RIJE RijnenIJssel</v>
      </c>
      <c r="M1517">
        <f>EC_projects_original!P1517</f>
        <v>2400</v>
      </c>
      <c r="N1517">
        <f>EC_projects_original!R1517</f>
        <v>1</v>
      </c>
    </row>
    <row r="1518" spans="1:14" x14ac:dyDescent="0.25">
      <c r="A1518" t="str">
        <f>EC_projects_original!A1518</f>
        <v>Gelderland</v>
      </c>
      <c r="B1518" t="str">
        <f>EC_projects_original!B1518</f>
        <v>Food Valley</v>
      </c>
      <c r="C1518" t="str">
        <f>EC_projects_original!C1518</f>
        <v>Barneveld</v>
      </c>
      <c r="D1518" t="str" cm="1">
        <f t="array" ref="D1518">_xlfn.IFNA(INDEX(municipalities!B:B, MATCH(EC_projects!C1518,municipalities!C:C,0),0),"unknown")</f>
        <v>GM0203</v>
      </c>
      <c r="E1518" t="str">
        <f>EC_projects_original!D1518</f>
        <v>Kootwijkerbroek</v>
      </c>
      <c r="F1518" t="str">
        <f>EC_projects_original!E1518</f>
        <v>DuurzaamKootwijkerbroek/ zonneveld Branderwal</v>
      </c>
      <c r="G1518" t="str">
        <f>EC_projects_original!G1518</f>
        <v>planned</v>
      </c>
      <c r="H1518">
        <f>EC_projects_original!H1518</f>
        <v>2024</v>
      </c>
      <c r="I1518" t="str">
        <f>EC_projects_original!I1518</f>
        <v>PV</v>
      </c>
      <c r="J1518" t="str">
        <f>EC_projects_original!J1518</f>
        <v>field</v>
      </c>
      <c r="K1518" t="str">
        <f>EC_projects_original!K1518</f>
        <v>lokale coöperatie</v>
      </c>
      <c r="L1518" t="str">
        <f>EC_projects_original!L1518</f>
        <v>Duurzaam Kootwijkerbroek</v>
      </c>
      <c r="M1518">
        <f>EC_projects_original!P1518</f>
        <v>440</v>
      </c>
      <c r="N1518">
        <f>EC_projects_original!R1518</f>
        <v>1</v>
      </c>
    </row>
    <row r="1519" spans="1:14" x14ac:dyDescent="0.25">
      <c r="A1519" t="str">
        <f>EC_projects_original!A1519</f>
        <v>Gelderland</v>
      </c>
      <c r="B1519" t="str">
        <f>EC_projects_original!B1519</f>
        <v>Achterhoek</v>
      </c>
      <c r="C1519" t="str">
        <f>EC_projects_original!C1519</f>
        <v>Bronckhorst</v>
      </c>
      <c r="D1519" t="str" cm="1">
        <f t="array" ref="D1519">_xlfn.IFNA(INDEX(municipalities!B:B, MATCH(EC_projects!C1519,municipalities!C:C,0),0),"unknown")</f>
        <v>GM1876</v>
      </c>
      <c r="E1519" t="str">
        <f>EC_projects_original!D1519</f>
        <v>Zelhem</v>
      </c>
      <c r="F1519" t="str">
        <f>EC_projects_original!E1519</f>
        <v xml:space="preserve">BioZon Achterhoek/ zonneveld Energietuin De Langenberg </v>
      </c>
      <c r="G1519" t="str">
        <f>EC_projects_original!G1519</f>
        <v>preparation</v>
      </c>
      <c r="H1519">
        <f>EC_projects_original!H1519</f>
        <v>2025</v>
      </c>
      <c r="I1519" t="str">
        <f>EC_projects_original!I1519</f>
        <v>PV</v>
      </c>
      <c r="J1519" t="str">
        <f>EC_projects_original!J1519</f>
        <v>field</v>
      </c>
      <c r="K1519" t="str">
        <f>EC_projects_original!K1519</f>
        <v>lokale coöperatie</v>
      </c>
      <c r="L1519" t="str">
        <f>EC_projects_original!L1519</f>
        <v>Coöperatie Biozon Achterhoek</v>
      </c>
      <c r="M1519">
        <f>EC_projects_original!P1519</f>
        <v>1500</v>
      </c>
      <c r="N1519">
        <f>EC_projects_original!R1519</f>
        <v>0</v>
      </c>
    </row>
    <row r="1520" spans="1:14" x14ac:dyDescent="0.25">
      <c r="A1520" t="str">
        <f>EC_projects_original!A1520</f>
        <v>Gelderland</v>
      </c>
      <c r="B1520" t="str">
        <f>EC_projects_original!B1520</f>
        <v>Achterhoek</v>
      </c>
      <c r="C1520" t="str">
        <f>EC_projects_original!C1520</f>
        <v>Bronckhorst</v>
      </c>
      <c r="D1520" t="str" cm="1">
        <f t="array" ref="D1520">_xlfn.IFNA(INDEX(municipalities!B:B, MATCH(EC_projects!C1520,municipalities!C:C,0),0),"unknown")</f>
        <v>GM1876</v>
      </c>
      <c r="E1520" t="str">
        <f>EC_projects_original!D1520</f>
        <v>Vorden</v>
      </c>
      <c r="F1520" t="str">
        <f>EC_projects_original!E1520</f>
        <v>ECVorden/ Zonnepark Het Hoge (voormalige waterzuivering)</v>
      </c>
      <c r="G1520" t="str">
        <f>EC_projects_original!G1520</f>
        <v>planned</v>
      </c>
      <c r="H1520">
        <f>EC_projects_original!H1520</f>
        <v>2024</v>
      </c>
      <c r="I1520" t="str">
        <f>EC_projects_original!I1520</f>
        <v>PV</v>
      </c>
      <c r="J1520" t="str">
        <f>EC_projects_original!J1520</f>
        <v>field</v>
      </c>
      <c r="K1520" t="str">
        <f>EC_projects_original!K1520</f>
        <v>lokale coöperatie</v>
      </c>
      <c r="L1520" t="str">
        <f>EC_projects_original!L1520</f>
        <v>Energie Coöperatie Vorden</v>
      </c>
      <c r="M1520">
        <f>EC_projects_original!P1520</f>
        <v>243</v>
      </c>
      <c r="N1520">
        <f>EC_projects_original!R1520</f>
        <v>1</v>
      </c>
    </row>
    <row r="1521" spans="1:14" x14ac:dyDescent="0.25">
      <c r="A1521" t="str">
        <f>EC_projects_original!A1521</f>
        <v>Gelderland</v>
      </c>
      <c r="B1521" t="str">
        <f>EC_projects_original!B1521</f>
        <v>Cleantech regio</v>
      </c>
      <c r="C1521" t="str">
        <f>EC_projects_original!C1521</f>
        <v>Brummen</v>
      </c>
      <c r="D1521" t="str" cm="1">
        <f t="array" ref="D1521">_xlfn.IFNA(INDEX(municipalities!B:B, MATCH(EC_projects!C1521,municipalities!C:C,0),0),"unknown")</f>
        <v>GM0213</v>
      </c>
      <c r="E1521">
        <f>EC_projects_original!D1521</f>
        <v>0</v>
      </c>
      <c r="F1521" t="str">
        <f>EC_projects_original!E1521</f>
        <v>BrummenEnergie/ zonnepark De Voort</v>
      </c>
      <c r="G1521" t="str">
        <f>EC_projects_original!G1521</f>
        <v>preparation</v>
      </c>
      <c r="H1521">
        <f>EC_projects_original!H1521</f>
        <v>2025</v>
      </c>
      <c r="I1521" t="str">
        <f>EC_projects_original!I1521</f>
        <v>PV</v>
      </c>
      <c r="J1521" t="str">
        <f>EC_projects_original!J1521</f>
        <v>field</v>
      </c>
      <c r="K1521" t="str">
        <f>EC_projects_original!K1521</f>
        <v>lokale coöperatie</v>
      </c>
      <c r="L1521" t="str">
        <f>EC_projects_original!L1521</f>
        <v>BrummenEnergie</v>
      </c>
      <c r="M1521">
        <f>EC_projects_original!P1521</f>
        <v>7500</v>
      </c>
      <c r="N1521">
        <f>EC_projects_original!R1521</f>
        <v>0.42857142857142855</v>
      </c>
    </row>
    <row r="1522" spans="1:14" x14ac:dyDescent="0.25">
      <c r="A1522" t="str">
        <f>EC_projects_original!A1522</f>
        <v>Gelderland</v>
      </c>
      <c r="B1522" t="str">
        <f>EC_projects_original!B1522</f>
        <v>Rivierenland</v>
      </c>
      <c r="C1522" t="str">
        <f>EC_projects_original!C1522</f>
        <v>Buren</v>
      </c>
      <c r="D1522" t="str" cm="1">
        <f t="array" ref="D1522">_xlfn.IFNA(INDEX(municipalities!B:B, MATCH(EC_projects!C1522,municipalities!C:C,0),0),"unknown")</f>
        <v>GM0214</v>
      </c>
      <c r="E1522">
        <f>EC_projects_original!D1522</f>
        <v>0</v>
      </c>
      <c r="F1522" t="str">
        <f>EC_projects_original!E1522</f>
        <v xml:space="preserve">EcoBuren/ drijvend zonnepark Lingepolder </v>
      </c>
      <c r="G1522" t="str">
        <f>EC_projects_original!G1522</f>
        <v>planned</v>
      </c>
      <c r="H1522">
        <f>EC_projects_original!H1522</f>
        <v>2024</v>
      </c>
      <c r="I1522" t="str">
        <f>EC_projects_original!I1522</f>
        <v>PV</v>
      </c>
      <c r="J1522" t="str">
        <f>EC_projects_original!J1522</f>
        <v>water</v>
      </c>
      <c r="K1522" t="str">
        <f>EC_projects_original!K1522</f>
        <v>participatie/ lokale coöperatie</v>
      </c>
      <c r="L1522" t="str">
        <f>EC_projects_original!L1522</f>
        <v>EcoBuren</v>
      </c>
      <c r="M1522">
        <f>EC_projects_original!P1522</f>
        <v>0</v>
      </c>
      <c r="N1522">
        <f>EC_projects_original!R1522</f>
        <v>0</v>
      </c>
    </row>
    <row r="1523" spans="1:14" x14ac:dyDescent="0.25">
      <c r="A1523" t="str">
        <f>EC_projects_original!A1523</f>
        <v>Gelderland</v>
      </c>
      <c r="B1523" t="str">
        <f>EC_projects_original!B1523</f>
        <v>Rivierenland</v>
      </c>
      <c r="C1523" t="str">
        <f>EC_projects_original!C1523</f>
        <v>Buren</v>
      </c>
      <c r="D1523" t="str" cm="1">
        <f t="array" ref="D1523">_xlfn.IFNA(INDEX(municipalities!B:B, MATCH(EC_projects!C1523,municipalities!C:C,0),0),"unknown")</f>
        <v>GM0214</v>
      </c>
      <c r="E1523">
        <f>EC_projects_original!D1523</f>
        <v>0</v>
      </c>
      <c r="F1523" t="str">
        <f>EC_projects_original!E1523</f>
        <v>EcoBuren/ Zonnepark Essenbos -Maurik</v>
      </c>
      <c r="G1523" t="str">
        <f>EC_projects_original!G1523</f>
        <v>preparation</v>
      </c>
      <c r="H1523">
        <f>EC_projects_original!H1523</f>
        <v>2025</v>
      </c>
      <c r="I1523" t="str">
        <f>EC_projects_original!I1523</f>
        <v>PV</v>
      </c>
      <c r="J1523" t="str">
        <f>EC_projects_original!J1523</f>
        <v>field</v>
      </c>
      <c r="K1523" t="str">
        <f>EC_projects_original!K1523</f>
        <v>lokale coöperatie</v>
      </c>
      <c r="L1523" t="str">
        <f>EC_projects_original!L1523</f>
        <v>EcoBuren</v>
      </c>
      <c r="M1523">
        <f>EC_projects_original!P1523</f>
        <v>0</v>
      </c>
      <c r="N1523">
        <f>EC_projects_original!R1523</f>
        <v>1</v>
      </c>
    </row>
    <row r="1524" spans="1:14" x14ac:dyDescent="0.25">
      <c r="A1524" t="str">
        <f>EC_projects_original!A1524</f>
        <v>Gelderland</v>
      </c>
      <c r="B1524" t="str">
        <f>EC_projects_original!B1524</f>
        <v>Rivierenland</v>
      </c>
      <c r="C1524" t="str">
        <f>EC_projects_original!C1524</f>
        <v>Buren</v>
      </c>
      <c r="D1524" t="str" cm="1">
        <f t="array" ref="D1524">_xlfn.IFNA(INDEX(municipalities!B:B, MATCH(EC_projects!C1524,municipalities!C:C,0),0),"unknown")</f>
        <v>GM0214</v>
      </c>
      <c r="E1524">
        <f>EC_projects_original!D1524</f>
        <v>0</v>
      </c>
      <c r="F1524" t="str">
        <f>EC_projects_original!E1524</f>
        <v>EcoBuren/ Zonnepark Roodakker</v>
      </c>
      <c r="G1524" t="str">
        <f>EC_projects_original!G1524</f>
        <v>preparation</v>
      </c>
      <c r="H1524">
        <f>EC_projects_original!H1524</f>
        <v>2025</v>
      </c>
      <c r="I1524" t="str">
        <f>EC_projects_original!I1524</f>
        <v>PV</v>
      </c>
      <c r="J1524" t="str">
        <f>EC_projects_original!J1524</f>
        <v>field</v>
      </c>
      <c r="K1524" t="str">
        <f>EC_projects_original!K1524</f>
        <v>lokale coöperatie</v>
      </c>
      <c r="L1524" t="str">
        <f>EC_projects_original!L1524</f>
        <v>EcoBuren</v>
      </c>
      <c r="M1524">
        <f>EC_projects_original!P1524</f>
        <v>0</v>
      </c>
      <c r="N1524">
        <f>EC_projects_original!R1524</f>
        <v>0</v>
      </c>
    </row>
    <row r="1525" spans="1:14" x14ac:dyDescent="0.25">
      <c r="A1525" t="str">
        <f>EC_projects_original!A1525</f>
        <v>Gelderland</v>
      </c>
      <c r="B1525" t="str">
        <f>EC_projects_original!B1525</f>
        <v>Rivierenland</v>
      </c>
      <c r="C1525" t="str">
        <f>EC_projects_original!C1525</f>
        <v>Buren</v>
      </c>
      <c r="D1525" t="str" cm="1">
        <f t="array" ref="D1525">_xlfn.IFNA(INDEX(municipalities!B:B, MATCH(EC_projects!C1525,municipalities!C:C,0),0),"unknown")</f>
        <v>GM0214</v>
      </c>
      <c r="E1525">
        <f>EC_projects_original!D1525</f>
        <v>0</v>
      </c>
      <c r="F1525" t="str">
        <f>EC_projects_original!E1525</f>
        <v>EcoBuren/ drijvend zonnepark De Beldert</v>
      </c>
      <c r="G1525" t="str">
        <f>EC_projects_original!G1525</f>
        <v>preparation</v>
      </c>
      <c r="H1525">
        <f>EC_projects_original!H1525</f>
        <v>2025</v>
      </c>
      <c r="I1525" t="str">
        <f>EC_projects_original!I1525</f>
        <v>PV</v>
      </c>
      <c r="J1525" t="str">
        <f>EC_projects_original!J1525</f>
        <v>water</v>
      </c>
      <c r="K1525" t="str">
        <f>EC_projects_original!K1525</f>
        <v>participatie/ lokale coöperatie</v>
      </c>
      <c r="L1525" t="str">
        <f>EC_projects_original!L1525</f>
        <v>EcoBuren</v>
      </c>
      <c r="M1525">
        <f>EC_projects_original!P1525</f>
        <v>0</v>
      </c>
      <c r="N1525">
        <f>EC_projects_original!R1525</f>
        <v>0.5</v>
      </c>
    </row>
    <row r="1526" spans="1:14" x14ac:dyDescent="0.25">
      <c r="A1526" t="str">
        <f>EC_projects_original!A1526</f>
        <v>Gelderland</v>
      </c>
      <c r="B1526" t="str">
        <f>EC_projects_original!B1526</f>
        <v>Rivierenland</v>
      </c>
      <c r="C1526" t="str">
        <f>EC_projects_original!C1526</f>
        <v>Buren</v>
      </c>
      <c r="D1526" t="str" cm="1">
        <f t="array" ref="D1526">_xlfn.IFNA(INDEX(municipalities!B:B, MATCH(EC_projects!C1526,municipalities!C:C,0),0),"unknown")</f>
        <v>GM0214</v>
      </c>
      <c r="E1526">
        <f>EC_projects_original!D1526</f>
        <v>0</v>
      </c>
      <c r="F1526" t="str">
        <f>EC_projects_original!E1526</f>
        <v>EcoBuren/ drijvend zonnepark Zon op de Molenkampen</v>
      </c>
      <c r="G1526" t="str">
        <f>EC_projects_original!G1526</f>
        <v>preparation</v>
      </c>
      <c r="H1526">
        <f>EC_projects_original!H1526</f>
        <v>2025</v>
      </c>
      <c r="I1526" t="str">
        <f>EC_projects_original!I1526</f>
        <v>PV</v>
      </c>
      <c r="J1526" t="str">
        <f>EC_projects_original!J1526</f>
        <v>water</v>
      </c>
      <c r="K1526" t="str">
        <f>EC_projects_original!K1526</f>
        <v>participatie/ lokale coöperatie</v>
      </c>
      <c r="L1526" t="str">
        <f>EC_projects_original!L1526</f>
        <v>EcoBuren</v>
      </c>
      <c r="M1526">
        <f>EC_projects_original!P1526</f>
        <v>0</v>
      </c>
      <c r="N1526">
        <f>EC_projects_original!R1526</f>
        <v>0.5</v>
      </c>
    </row>
    <row r="1527" spans="1:14" x14ac:dyDescent="0.25">
      <c r="A1527" t="str">
        <f>EC_projects_original!A1527</f>
        <v>Gelderland</v>
      </c>
      <c r="B1527" t="str">
        <f>EC_projects_original!B1527</f>
        <v>Arnhem/ Nijmegen</v>
      </c>
      <c r="C1527" t="str">
        <f>EC_projects_original!C1527</f>
        <v>Duiven</v>
      </c>
      <c r="D1527" t="str" cm="1">
        <f t="array" ref="D1527">_xlfn.IFNA(INDEX(municipalities!B:B, MATCH(EC_projects!C1527,municipalities!C:C,0),0),"unknown")</f>
        <v>GM0226</v>
      </c>
      <c r="E1527">
        <f>EC_projects_original!D1527</f>
        <v>0</v>
      </c>
      <c r="F1527" t="str">
        <f>EC_projects_original!E1527</f>
        <v>RIJE RijnenIJssel/Energie de Liemers/  zonnepark Zonnig Duiven</v>
      </c>
      <c r="G1527" t="str">
        <f>EC_projects_original!G1527</f>
        <v>planned</v>
      </c>
      <c r="H1527">
        <f>EC_projects_original!H1527</f>
        <v>2024</v>
      </c>
      <c r="I1527" t="str">
        <f>EC_projects_original!I1527</f>
        <v>PV</v>
      </c>
      <c r="J1527" t="str">
        <f>EC_projects_original!J1527</f>
        <v>field</v>
      </c>
      <c r="K1527" t="str">
        <f>EC_projects_original!K1527</f>
        <v>lokale coöperatie</v>
      </c>
      <c r="L1527" t="str">
        <f>EC_projects_original!L1527</f>
        <v>RIJE RijnenIJssel</v>
      </c>
      <c r="M1527">
        <f>EC_projects_original!P1527</f>
        <v>15518.249999999998</v>
      </c>
      <c r="N1527">
        <f>EC_projects_original!R1527</f>
        <v>0.5</v>
      </c>
    </row>
    <row r="1528" spans="1:14" x14ac:dyDescent="0.25">
      <c r="A1528" t="str">
        <f>EC_projects_original!A1528</f>
        <v>Gelderland</v>
      </c>
      <c r="B1528" t="str">
        <f>EC_projects_original!B1528</f>
        <v>Food Valley</v>
      </c>
      <c r="C1528" t="str">
        <f>EC_projects_original!C1528</f>
        <v>Ede</v>
      </c>
      <c r="D1528" t="str" cm="1">
        <f t="array" ref="D1528">_xlfn.IFNA(INDEX(municipalities!B:B, MATCH(EC_projects!C1528,municipalities!C:C,0),0),"unknown")</f>
        <v>GM0228</v>
      </c>
      <c r="E1528">
        <f>EC_projects_original!D1528</f>
        <v>0</v>
      </c>
      <c r="F1528" t="str">
        <f>EC_projects_original!E1528</f>
        <v>ValleiEnergie/ Zonnewal A12 Ede</v>
      </c>
      <c r="G1528" t="str">
        <f>EC_projects_original!G1528</f>
        <v>preparation</v>
      </c>
      <c r="H1528">
        <f>EC_projects_original!H1528</f>
        <v>2025</v>
      </c>
      <c r="I1528" t="str">
        <f>EC_projects_original!I1528</f>
        <v>PV</v>
      </c>
      <c r="J1528" t="str">
        <f>EC_projects_original!J1528</f>
        <v>field</v>
      </c>
      <c r="K1528" t="str">
        <f>EC_projects_original!K1528</f>
        <v>lokale coöperatie</v>
      </c>
      <c r="L1528" t="str">
        <f>EC_projects_original!L1528</f>
        <v>ValleiEnergie</v>
      </c>
      <c r="M1528">
        <f>EC_projects_original!P1528</f>
        <v>2538</v>
      </c>
      <c r="N1528">
        <f>EC_projects_original!R1528</f>
        <v>1</v>
      </c>
    </row>
    <row r="1529" spans="1:14" x14ac:dyDescent="0.25">
      <c r="A1529" t="str">
        <f>EC_projects_original!A1529</f>
        <v>Gelderland</v>
      </c>
      <c r="B1529" t="str">
        <f>EC_projects_original!B1529</f>
        <v>Noord-Veluwe</v>
      </c>
      <c r="C1529" t="str">
        <f>EC_projects_original!C1529</f>
        <v>Epe</v>
      </c>
      <c r="D1529" t="str" cm="1">
        <f t="array" ref="D1529">_xlfn.IFNA(INDEX(municipalities!B:B, MATCH(EC_projects!C1529,municipalities!C:C,0),0),"unknown")</f>
        <v>GM0232</v>
      </c>
      <c r="E1529">
        <f>EC_projects_original!D1529</f>
        <v>0</v>
      </c>
      <c r="F1529" t="str">
        <f>EC_projects_original!E1529</f>
        <v>ECEpe/ zonnepark De Horst</v>
      </c>
      <c r="G1529" t="str">
        <f>EC_projects_original!G1529</f>
        <v>preparation</v>
      </c>
      <c r="H1529">
        <f>EC_projects_original!H1529</f>
        <v>2025</v>
      </c>
      <c r="I1529" t="str">
        <f>EC_projects_original!I1529</f>
        <v>PV</v>
      </c>
      <c r="J1529" t="str">
        <f>EC_projects_original!J1529</f>
        <v>field</v>
      </c>
      <c r="K1529" t="str">
        <f>EC_projects_original!K1529</f>
        <v>lokale coöperatie</v>
      </c>
      <c r="L1529" t="str">
        <f>EC_projects_original!L1529</f>
        <v>EC Epe</v>
      </c>
      <c r="M1529">
        <f>EC_projects_original!P1529</f>
        <v>0</v>
      </c>
      <c r="N1529">
        <f>EC_projects_original!R1529</f>
        <v>0</v>
      </c>
    </row>
    <row r="1530" spans="1:14" x14ac:dyDescent="0.25">
      <c r="A1530" t="str">
        <f>EC_projects_original!A1530</f>
        <v>Gelderland</v>
      </c>
      <c r="B1530" t="str">
        <f>EC_projects_original!B1530</f>
        <v>Noord-Veluwe</v>
      </c>
      <c r="C1530" t="str">
        <f>EC_projects_original!C1530</f>
        <v>Harderwijk</v>
      </c>
      <c r="D1530" t="str" cm="1">
        <f t="array" ref="D1530">_xlfn.IFNA(INDEX(municipalities!B:B, MATCH(EC_projects!C1530,municipalities!C:C,0),0),"unknown")</f>
        <v>GM0243</v>
      </c>
      <c r="E1530">
        <f>EC_projects_original!D1530</f>
        <v>0</v>
      </c>
      <c r="F1530" t="str">
        <f>EC_projects_original!E1530</f>
        <v xml:space="preserve">Endura/Carport De Sypel </v>
      </c>
      <c r="G1530" t="str">
        <f>EC_projects_original!G1530</f>
        <v>preparation</v>
      </c>
      <c r="H1530">
        <f>EC_projects_original!H1530</f>
        <v>2025</v>
      </c>
      <c r="I1530" t="str">
        <f>EC_projects_original!I1530</f>
        <v>PV</v>
      </c>
      <c r="J1530" t="str">
        <f>EC_projects_original!J1530</f>
        <v>solar carport</v>
      </c>
      <c r="K1530" t="str">
        <f>EC_projects_original!K1530</f>
        <v>lokale coöperatie</v>
      </c>
      <c r="L1530" t="str">
        <f>EC_projects_original!L1530</f>
        <v>Endura</v>
      </c>
      <c r="M1530">
        <f>EC_projects_original!P1530</f>
        <v>460</v>
      </c>
      <c r="N1530">
        <f>EC_projects_original!R1530</f>
        <v>1</v>
      </c>
    </row>
    <row r="1531" spans="1:14" x14ac:dyDescent="0.25">
      <c r="A1531" t="str">
        <f>EC_projects_original!A1531</f>
        <v>Gelderland</v>
      </c>
      <c r="B1531" t="str">
        <f>EC_projects_original!B1531</f>
        <v>Noord-Veluwe</v>
      </c>
      <c r="C1531" t="str">
        <f>EC_projects_original!C1531</f>
        <v>Hattem</v>
      </c>
      <c r="D1531" t="str" cm="1">
        <f t="array" ref="D1531">_xlfn.IFNA(INDEX(municipalities!B:B, MATCH(EC_projects!C1531,municipalities!C:C,0),0),"unknown")</f>
        <v>GM0244</v>
      </c>
      <c r="E1531">
        <f>EC_projects_original!D1531</f>
        <v>0</v>
      </c>
      <c r="F1531" t="str">
        <f>EC_projects_original!E1531</f>
        <v>PoweredbyHattem/ Zonnepark Hattem (Nassaulaan)</v>
      </c>
      <c r="G1531" t="str">
        <f>EC_projects_original!G1531</f>
        <v>preparation</v>
      </c>
      <c r="H1531">
        <f>EC_projects_original!H1531</f>
        <v>2026</v>
      </c>
      <c r="I1531" t="str">
        <f>EC_projects_original!I1531</f>
        <v>PV</v>
      </c>
      <c r="J1531" t="str">
        <f>EC_projects_original!J1531</f>
        <v>field</v>
      </c>
      <c r="K1531" t="str">
        <f>EC_projects_original!K1531</f>
        <v>lokale coöperatie</v>
      </c>
      <c r="L1531" t="str">
        <f>EC_projects_original!L1531</f>
        <v>PoweredbyHattem</v>
      </c>
      <c r="M1531">
        <f>EC_projects_original!P1531</f>
        <v>0</v>
      </c>
      <c r="N1531">
        <f>EC_projects_original!R1531</f>
        <v>0.5</v>
      </c>
    </row>
    <row r="1532" spans="1:14" x14ac:dyDescent="0.25">
      <c r="A1532" t="str">
        <f>EC_projects_original!A1532</f>
        <v>Gelderland</v>
      </c>
      <c r="B1532" t="str">
        <f>EC_projects_original!B1532</f>
        <v>Noord-Veluwe</v>
      </c>
      <c r="C1532" t="str">
        <f>EC_projects_original!C1532</f>
        <v>Hattem</v>
      </c>
      <c r="D1532" t="str" cm="1">
        <f t="array" ref="D1532">_xlfn.IFNA(INDEX(municipalities!B:B, MATCH(EC_projects!C1532,municipalities!C:C,0),0),"unknown")</f>
        <v>GM0244</v>
      </c>
      <c r="E1532" t="str">
        <f>EC_projects_original!D1532</f>
        <v>Wezep</v>
      </c>
      <c r="F1532" t="str">
        <f>EC_projects_original!E1532</f>
        <v>PoweredbyHattem/ Zonnepark Zon op 't Zand</v>
      </c>
      <c r="G1532" t="str">
        <f>EC_projects_original!G1532</f>
        <v>preparation</v>
      </c>
      <c r="H1532">
        <f>EC_projects_original!H1532</f>
        <v>2026</v>
      </c>
      <c r="I1532" t="str">
        <f>EC_projects_original!I1532</f>
        <v>PV</v>
      </c>
      <c r="J1532" t="str">
        <f>EC_projects_original!J1532</f>
        <v>field</v>
      </c>
      <c r="K1532" t="str">
        <f>EC_projects_original!K1532</f>
        <v>lokale coöperatie</v>
      </c>
      <c r="L1532" t="str">
        <f>EC_projects_original!L1532</f>
        <v>PoweredbyHattem</v>
      </c>
      <c r="M1532">
        <f>EC_projects_original!P1532</f>
        <v>122.5</v>
      </c>
      <c r="N1532">
        <f>EC_projects_original!R1532</f>
        <v>0.05</v>
      </c>
    </row>
    <row r="1533" spans="1:14" x14ac:dyDescent="0.25">
      <c r="A1533" t="str">
        <f>EC_projects_original!A1533</f>
        <v>Gelderland</v>
      </c>
      <c r="B1533" t="str">
        <f>EC_projects_original!B1533</f>
        <v>Arnhem/ Nijmegen</v>
      </c>
      <c r="C1533" t="str">
        <f>EC_projects_original!C1533</f>
        <v>Heumen</v>
      </c>
      <c r="D1533" t="str" cm="1">
        <f t="array" ref="D1533">_xlfn.IFNA(INDEX(municipalities!B:B, MATCH(EC_projects!C1533,municipalities!C:C,0),0),"unknown")</f>
        <v>GM0252</v>
      </c>
      <c r="E1533">
        <f>EC_projects_original!D1533</f>
        <v>0</v>
      </c>
      <c r="F1533" t="str">
        <f>EC_projects_original!E1533</f>
        <v>ECHeumen/ zonnepark Teerse Sluispolder</v>
      </c>
      <c r="G1533" t="str">
        <f>EC_projects_original!G1533</f>
        <v>preparation</v>
      </c>
      <c r="H1533">
        <f>EC_projects_original!H1533</f>
        <v>2025</v>
      </c>
      <c r="I1533" t="str">
        <f>EC_projects_original!I1533</f>
        <v>PV</v>
      </c>
      <c r="J1533" t="str">
        <f>EC_projects_original!J1533</f>
        <v>field</v>
      </c>
      <c r="K1533" t="str">
        <f>EC_projects_original!K1533</f>
        <v>lokale coöperatie</v>
      </c>
      <c r="L1533" t="str">
        <f>EC_projects_original!L1533</f>
        <v>Energie Coöperatie Heumen</v>
      </c>
      <c r="M1533">
        <f>EC_projects_original!P1533</f>
        <v>13800</v>
      </c>
      <c r="N1533">
        <f>EC_projects_original!R1533</f>
        <v>0.5</v>
      </c>
    </row>
    <row r="1534" spans="1:14" x14ac:dyDescent="0.25">
      <c r="A1534" t="str">
        <f>EC_projects_original!A1534</f>
        <v>Gelderland</v>
      </c>
      <c r="B1534" t="str">
        <f>EC_projects_original!B1534</f>
        <v>Noord-Veluwe</v>
      </c>
      <c r="C1534" t="str">
        <f>EC_projects_original!C1534</f>
        <v>Oldebroek</v>
      </c>
      <c r="D1534" t="str" cm="1">
        <f t="array" ref="D1534">_xlfn.IFNA(INDEX(municipalities!B:B, MATCH(EC_projects!C1534,municipalities!C:C,0),0),"unknown")</f>
        <v>GM0269</v>
      </c>
      <c r="E1534">
        <f>EC_projects_original!D1534</f>
        <v>0</v>
      </c>
      <c r="F1534" t="str">
        <f>EC_projects_original!E1534</f>
        <v>ECOldebroek/ Zonnepark Heidehoek</v>
      </c>
      <c r="G1534" t="str">
        <f>EC_projects_original!G1534</f>
        <v>preparation</v>
      </c>
      <c r="H1534">
        <f>EC_projects_original!H1534</f>
        <v>2025</v>
      </c>
      <c r="I1534" t="str">
        <f>EC_projects_original!I1534</f>
        <v>PV</v>
      </c>
      <c r="J1534" t="str">
        <f>EC_projects_original!J1534</f>
        <v>field</v>
      </c>
      <c r="K1534" t="str">
        <f>EC_projects_original!K1534</f>
        <v>lokale coöperatie</v>
      </c>
      <c r="L1534" t="str">
        <f>EC_projects_original!L1534</f>
        <v>EC Oldebroek</v>
      </c>
      <c r="M1534">
        <f>EC_projects_original!P1534</f>
        <v>500</v>
      </c>
      <c r="N1534">
        <f>EC_projects_original!R1534</f>
        <v>1</v>
      </c>
    </row>
    <row r="1535" spans="1:14" x14ac:dyDescent="0.25">
      <c r="A1535" t="str">
        <f>EC_projects_original!A1535</f>
        <v>Gelderland</v>
      </c>
      <c r="B1535" t="str">
        <f>EC_projects_original!B1535</f>
        <v>Achterhoek</v>
      </c>
      <c r="C1535" t="str">
        <f>EC_projects_original!C1535</f>
        <v>Oost Gelre</v>
      </c>
      <c r="D1535" t="str" cm="1">
        <f t="array" ref="D1535">_xlfn.IFNA(INDEX(municipalities!B:B, MATCH(EC_projects!C1535,municipalities!C:C,0),0),"unknown")</f>
        <v>GM1586</v>
      </c>
      <c r="E1535" t="str">
        <f>EC_projects_original!D1535</f>
        <v>Groenlo</v>
      </c>
      <c r="F1535" t="str">
        <f>EC_projects_original!E1535</f>
        <v>Agem/ Zonnepark De Zomereiken (50% met Sunvest)</v>
      </c>
      <c r="G1535" t="str">
        <f>EC_projects_original!G1535</f>
        <v>planned</v>
      </c>
      <c r="H1535">
        <f>EC_projects_original!H1535</f>
        <v>2024</v>
      </c>
      <c r="I1535" t="str">
        <f>EC_projects_original!I1535</f>
        <v>PV</v>
      </c>
      <c r="J1535" t="str">
        <f>EC_projects_original!J1535</f>
        <v>field</v>
      </c>
      <c r="K1535" t="str">
        <f>EC_projects_original!K1535</f>
        <v>lokale coöperatie</v>
      </c>
      <c r="L1535" t="str">
        <f>EC_projects_original!L1535</f>
        <v>AGEM</v>
      </c>
      <c r="M1535">
        <f>EC_projects_original!P1535</f>
        <v>7500</v>
      </c>
      <c r="N1535">
        <f>EC_projects_original!R1535</f>
        <v>0.5</v>
      </c>
    </row>
    <row r="1536" spans="1:14" x14ac:dyDescent="0.25">
      <c r="A1536" t="str">
        <f>EC_projects_original!A1536</f>
        <v>Gelderland</v>
      </c>
      <c r="B1536" t="str">
        <f>EC_projects_original!B1536</f>
        <v>Arnhem/ Nijmegen</v>
      </c>
      <c r="C1536" t="str">
        <f>EC_projects_original!C1536</f>
        <v>Overbetuwe</v>
      </c>
      <c r="D1536" t="str" cm="1">
        <f t="array" ref="D1536">_xlfn.IFNA(INDEX(municipalities!B:B, MATCH(EC_projects!C1536,municipalities!C:C,0),0),"unknown")</f>
        <v>GM1734</v>
      </c>
      <c r="E1536" t="str">
        <f>EC_projects_original!D1536</f>
        <v>Reeth</v>
      </c>
      <c r="F1536" t="str">
        <f>EC_projects_original!E1536</f>
        <v>CoöperatieReethseVeld/ Zonnepark Reethseveld</v>
      </c>
      <c r="G1536" t="str">
        <f>EC_projects_original!G1536</f>
        <v>planned</v>
      </c>
      <c r="H1536">
        <f>EC_projects_original!H1536</f>
        <v>2024</v>
      </c>
      <c r="I1536" t="str">
        <f>EC_projects_original!I1536</f>
        <v>PV</v>
      </c>
      <c r="J1536" t="str">
        <f>EC_projects_original!J1536</f>
        <v>field</v>
      </c>
      <c r="K1536" t="str">
        <f>EC_projects_original!K1536</f>
        <v>productiecoöperatie/ bewonersinitiatief</v>
      </c>
      <c r="L1536" t="str">
        <f>EC_projects_original!L1536</f>
        <v>Coöperatie Reethse veld</v>
      </c>
      <c r="M1536">
        <f>EC_projects_original!P1536</f>
        <v>4000</v>
      </c>
      <c r="N1536">
        <f>EC_projects_original!R1536</f>
        <v>1</v>
      </c>
    </row>
    <row r="1537" spans="1:14" x14ac:dyDescent="0.25">
      <c r="A1537" t="str">
        <f>EC_projects_original!A1537</f>
        <v>Gelderland</v>
      </c>
      <c r="B1537" t="str">
        <f>EC_projects_original!B1537</f>
        <v>Arnhem/ Nijmegen</v>
      </c>
      <c r="C1537" t="str">
        <f>EC_projects_original!C1537</f>
        <v>Wijchen</v>
      </c>
      <c r="D1537" t="str" cm="1">
        <f t="array" ref="D1537">_xlfn.IFNA(INDEX(municipalities!B:B, MATCH(EC_projects!C1537,municipalities!C:C,0),0),"unknown")</f>
        <v>GM0296</v>
      </c>
      <c r="E1537" t="str">
        <f>EC_projects_original!D1537</f>
        <v>Hernen</v>
      </c>
      <c r="F1537" t="str">
        <f>EC_projects_original!E1537</f>
        <v>ECLeur/ Zonneveld Bankhoef (met Pure Energie)</v>
      </c>
      <c r="G1537" t="str">
        <f>EC_projects_original!G1537</f>
        <v>preparation</v>
      </c>
      <c r="H1537">
        <f>EC_projects_original!H1537</f>
        <v>2025</v>
      </c>
      <c r="I1537" t="str">
        <f>EC_projects_original!I1537</f>
        <v>PV</v>
      </c>
      <c r="J1537" t="str">
        <f>EC_projects_original!J1537</f>
        <v>field</v>
      </c>
      <c r="K1537" t="str">
        <f>EC_projects_original!K1537</f>
        <v>lokale coöperatie</v>
      </c>
      <c r="L1537" t="str">
        <f>EC_projects_original!L1537</f>
        <v>Energiecoöperatie Leur</v>
      </c>
      <c r="M1537">
        <f>EC_projects_original!P1537</f>
        <v>9750</v>
      </c>
      <c r="N1537">
        <f>EC_projects_original!R1537</f>
        <v>0.5</v>
      </c>
    </row>
    <row r="1538" spans="1:14" x14ac:dyDescent="0.25">
      <c r="A1538" t="str">
        <f>EC_projects_original!A1538</f>
        <v>Gelderland</v>
      </c>
      <c r="B1538" t="str">
        <f>EC_projects_original!B1538</f>
        <v>Arnhem/ Nijmegen</v>
      </c>
      <c r="C1538" t="str">
        <f>EC_projects_original!C1538</f>
        <v>Zevenaar</v>
      </c>
      <c r="D1538" t="str" cm="1">
        <f t="array" ref="D1538">_xlfn.IFNA(INDEX(municipalities!B:B, MATCH(EC_projects!C1538,municipalities!C:C,0),0),"unknown")</f>
        <v>GM0299</v>
      </c>
      <c r="E1538" t="str">
        <f>EC_projects_original!D1538</f>
        <v>Angerlo</v>
      </c>
      <c r="F1538" t="str">
        <f>EC_projects_original!E1538</f>
        <v>ZieDeZonSchijnt/ Zonnepark Bijvanck (naast windpark)</v>
      </c>
      <c r="G1538" t="str">
        <f>EC_projects_original!G1538</f>
        <v>planned</v>
      </c>
      <c r="H1538">
        <f>EC_projects_original!H1538</f>
        <v>2024</v>
      </c>
      <c r="I1538" t="str">
        <f>EC_projects_original!I1538</f>
        <v>PV</v>
      </c>
      <c r="J1538" t="str">
        <f>EC_projects_original!J1538</f>
        <v>field</v>
      </c>
      <c r="K1538" t="str">
        <f>EC_projects_original!K1538</f>
        <v>productiecoöperatie/ bewonersinitiatief</v>
      </c>
      <c r="L1538" t="str">
        <f>EC_projects_original!L1538</f>
        <v>ZDZS ZieDeZonSchijnt</v>
      </c>
      <c r="M1538">
        <f>EC_projects_original!P1538</f>
        <v>17500</v>
      </c>
      <c r="N1538">
        <f>EC_projects_original!R1538</f>
        <v>0.5</v>
      </c>
    </row>
    <row r="1539" spans="1:14" x14ac:dyDescent="0.25">
      <c r="A1539" t="str">
        <f>EC_projects_original!A1539</f>
        <v>Groningen</v>
      </c>
      <c r="B1539" t="str">
        <f>EC_projects_original!B1539</f>
        <v>Groningen</v>
      </c>
      <c r="C1539" t="str">
        <f>EC_projects_original!C1539</f>
        <v>Eemsdelta</v>
      </c>
      <c r="D1539" t="str" cm="1">
        <f t="array" ref="D1539">_xlfn.IFNA(INDEX(municipalities!B:B, MATCH(EC_projects!C1539,municipalities!C:C,0),0),"unknown")</f>
        <v>GM1979</v>
      </c>
      <c r="E1539">
        <f>EC_projects_original!D1539</f>
        <v>0</v>
      </c>
      <c r="F1539" t="str">
        <f>EC_projects_original!E1539</f>
        <v>BVO/ EemsdeltaEnergiek/ zonnepark Geefweer(sterweg)</v>
      </c>
      <c r="G1539" t="str">
        <f>EC_projects_original!G1539</f>
        <v>preparation</v>
      </c>
      <c r="H1539">
        <f>EC_projects_original!H1539</f>
        <v>2025</v>
      </c>
      <c r="I1539" t="str">
        <f>EC_projects_original!I1539</f>
        <v>PV</v>
      </c>
      <c r="J1539" t="str">
        <f>EC_projects_original!J1539</f>
        <v>field</v>
      </c>
      <c r="K1539" t="str">
        <f>EC_projects_original!K1539</f>
        <v>lokale coöperatie</v>
      </c>
      <c r="L1539" t="str">
        <f>EC_projects_original!L1539</f>
        <v>Eemsdelta Energiek</v>
      </c>
      <c r="M1539">
        <f>EC_projects_original!P1539</f>
        <v>0</v>
      </c>
      <c r="N1539">
        <f>EC_projects_original!R1539</f>
        <v>0.5</v>
      </c>
    </row>
    <row r="1540" spans="1:14" x14ac:dyDescent="0.25">
      <c r="A1540" t="str">
        <f>EC_projects_original!A1540</f>
        <v>Groningen</v>
      </c>
      <c r="B1540" t="str">
        <f>EC_projects_original!B1540</f>
        <v>Groningen</v>
      </c>
      <c r="C1540" t="str">
        <f>EC_projects_original!C1540</f>
        <v>Eemsdelta</v>
      </c>
      <c r="D1540" t="str" cm="1">
        <f t="array" ref="D1540">_xlfn.IFNA(INDEX(municipalities!B:B, MATCH(EC_projects!C1540,municipalities!C:C,0),0),"unknown")</f>
        <v>GM1979</v>
      </c>
      <c r="E1540" t="str">
        <f>EC_projects_original!D1540</f>
        <v>Loppersum</v>
      </c>
      <c r="F1540" t="str">
        <f>EC_projects_original!E1540</f>
        <v>Zonnedorpen/ Zonneveld Korendijk</v>
      </c>
      <c r="G1540" t="str">
        <f>EC_projects_original!G1540</f>
        <v>preparation</v>
      </c>
      <c r="H1540">
        <f>EC_projects_original!H1540</f>
        <v>2025</v>
      </c>
      <c r="I1540" t="str">
        <f>EC_projects_original!I1540</f>
        <v>PV</v>
      </c>
      <c r="J1540" t="str">
        <f>EC_projects_original!J1540</f>
        <v>field</v>
      </c>
      <c r="K1540" t="str">
        <f>EC_projects_original!K1540</f>
        <v>lokale coöperatie</v>
      </c>
      <c r="L1540" t="str">
        <f>EC_projects_original!L1540</f>
        <v>Zonnedorpen</v>
      </c>
      <c r="M1540">
        <f>EC_projects_original!P1540</f>
        <v>0</v>
      </c>
      <c r="N1540">
        <f>EC_projects_original!R1540</f>
        <v>0.5</v>
      </c>
    </row>
    <row r="1541" spans="1:14" x14ac:dyDescent="0.25">
      <c r="A1541" t="str">
        <f>EC_projects_original!A1541</f>
        <v>Groningen</v>
      </c>
      <c r="B1541" t="str">
        <f>EC_projects_original!B1541</f>
        <v>Groningen</v>
      </c>
      <c r="C1541" t="str">
        <f>EC_projects_original!C1541</f>
        <v>Groningen</v>
      </c>
      <c r="D1541" t="str" cm="1">
        <f t="array" ref="D1541">_xlfn.IFNA(INDEX(municipalities!B:B, MATCH(EC_projects!C1541,municipalities!C:C,0),0),"unknown")</f>
        <v>GM0014</v>
      </c>
      <c r="E1541" t="str">
        <f>EC_projects_original!D1541</f>
        <v>Garmerwolde, Ten Boer</v>
      </c>
      <c r="F1541" t="str">
        <f>EC_projects_original!E1541</f>
        <v>BvO/ ECTB/ zonnepark Fledderbosch Ten Boer (duurzaamheidsfonds)</v>
      </c>
      <c r="G1541" t="str">
        <f>EC_projects_original!G1541</f>
        <v>planned</v>
      </c>
      <c r="H1541">
        <f>EC_projects_original!H1541</f>
        <v>2024</v>
      </c>
      <c r="I1541" t="str">
        <f>EC_projects_original!I1541</f>
        <v>PV</v>
      </c>
      <c r="J1541" t="str">
        <f>EC_projects_original!J1541</f>
        <v>field</v>
      </c>
      <c r="K1541" t="str">
        <f>EC_projects_original!K1541</f>
        <v>lokale coöperatie</v>
      </c>
      <c r="L1541" t="str">
        <f>EC_projects_original!L1541</f>
        <v xml:space="preserve">EC Ten Boer </v>
      </c>
      <c r="M1541">
        <f>EC_projects_original!P1541</f>
        <v>0</v>
      </c>
      <c r="N1541">
        <f>EC_projects_original!R1541</f>
        <v>0</v>
      </c>
    </row>
    <row r="1542" spans="1:14" x14ac:dyDescent="0.25">
      <c r="A1542" t="str">
        <f>EC_projects_original!A1542</f>
        <v>Groningen</v>
      </c>
      <c r="B1542" t="str">
        <f>EC_projects_original!B1542</f>
        <v>Groningen</v>
      </c>
      <c r="C1542" t="str">
        <f>EC_projects_original!C1542</f>
        <v>Midden-Groningen</v>
      </c>
      <c r="D1542" t="str" cm="1">
        <f t="array" ref="D1542">_xlfn.IFNA(INDEX(municipalities!B:B, MATCH(EC_projects!C1542,municipalities!C:C,0),0),"unknown")</f>
        <v>GM1952</v>
      </c>
      <c r="E1542" t="str">
        <f>EC_projects_original!D1542</f>
        <v>Meeden</v>
      </c>
      <c r="F1542" t="str">
        <f>EC_projects_original!E1542</f>
        <v xml:space="preserve">EC Eekerpolder/ Zonnepark Eekerpolder Midden-Groningen - fase 1 </v>
      </c>
      <c r="G1542" t="str">
        <f>EC_projects_original!G1542</f>
        <v>planned</v>
      </c>
      <c r="H1542">
        <f>EC_projects_original!H1542</f>
        <v>2024</v>
      </c>
      <c r="I1542" t="str">
        <f>EC_projects_original!I1542</f>
        <v>PV</v>
      </c>
      <c r="J1542" t="str">
        <f>EC_projects_original!J1542</f>
        <v>field</v>
      </c>
      <c r="K1542" t="str">
        <f>EC_projects_original!K1542</f>
        <v>lokale coöperatie</v>
      </c>
      <c r="L1542" t="str">
        <f>EC_projects_original!L1542</f>
        <v>EC Eekerpolder</v>
      </c>
      <c r="M1542">
        <f>EC_projects_original!P1542</f>
        <v>47200</v>
      </c>
      <c r="N1542">
        <f>EC_projects_original!R1542</f>
        <v>0.5</v>
      </c>
    </row>
    <row r="1543" spans="1:14" x14ac:dyDescent="0.25">
      <c r="A1543" t="str">
        <f>EC_projects_original!A1543</f>
        <v>Groningen</v>
      </c>
      <c r="B1543" t="str">
        <f>EC_projects_original!B1543</f>
        <v>Groningen</v>
      </c>
      <c r="C1543" t="str">
        <f>EC_projects_original!C1543</f>
        <v>Midden-Groningen</v>
      </c>
      <c r="D1543" t="str" cm="1">
        <f t="array" ref="D1543">_xlfn.IFNA(INDEX(municipalities!B:B, MATCH(EC_projects!C1543,municipalities!C:C,0),0),"unknown")</f>
        <v>GM1952</v>
      </c>
      <c r="E1543" t="str">
        <f>EC_projects_original!D1543</f>
        <v>Noordbroek</v>
      </c>
      <c r="F1543" t="str">
        <f>EC_projects_original!E1543</f>
        <v>Duurzaam Menterwolde/ Zonnepark Noordbroek</v>
      </c>
      <c r="G1543" t="str">
        <f>EC_projects_original!G1543</f>
        <v>preparation</v>
      </c>
      <c r="H1543">
        <f>EC_projects_original!H1543</f>
        <v>2025</v>
      </c>
      <c r="I1543" t="str">
        <f>EC_projects_original!I1543</f>
        <v>PV</v>
      </c>
      <c r="J1543" t="str">
        <f>EC_projects_original!J1543</f>
        <v>field</v>
      </c>
      <c r="K1543" t="str">
        <f>EC_projects_original!K1543</f>
        <v>lokale coöperatie</v>
      </c>
      <c r="L1543" t="str">
        <f>EC_projects_original!L1543</f>
        <v>Duurzaam Menterwolde</v>
      </c>
      <c r="M1543">
        <f>EC_projects_original!P1543</f>
        <v>0</v>
      </c>
      <c r="N1543">
        <f>EC_projects_original!R1543</f>
        <v>0</v>
      </c>
    </row>
    <row r="1544" spans="1:14" x14ac:dyDescent="0.25">
      <c r="A1544" t="str">
        <f>EC_projects_original!A1544</f>
        <v>Groningen</v>
      </c>
      <c r="B1544" t="str">
        <f>EC_projects_original!B1544</f>
        <v>Groningen</v>
      </c>
      <c r="C1544" t="str">
        <f>EC_projects_original!C1544</f>
        <v>Oldambt</v>
      </c>
      <c r="D1544" t="str" cm="1">
        <f t="array" ref="D1544">_xlfn.IFNA(INDEX(municipalities!B:B, MATCH(EC_projects!C1544,municipalities!C:C,0),0),"unknown")</f>
        <v>GM1895</v>
      </c>
      <c r="E1544" t="str">
        <f>EC_projects_original!D1544</f>
        <v>Oostwolde</v>
      </c>
      <c r="F1544" t="str">
        <f>EC_projects_original!E1544</f>
        <v>EC Oostwolde/ Zonnewal Oostwold (langs snelweg)</v>
      </c>
      <c r="G1544" t="str">
        <f>EC_projects_original!G1544</f>
        <v>planned</v>
      </c>
      <c r="H1544">
        <f>EC_projects_original!H1544</f>
        <v>2024</v>
      </c>
      <c r="I1544" t="str">
        <f>EC_projects_original!I1544</f>
        <v>PV</v>
      </c>
      <c r="J1544" t="str">
        <f>EC_projects_original!J1544</f>
        <v>field</v>
      </c>
      <c r="K1544" t="str">
        <f>EC_projects_original!K1544</f>
        <v>lokale coöperatie</v>
      </c>
      <c r="L1544" t="str">
        <f>EC_projects_original!L1544</f>
        <v>Energie Coöperatie Oostwold (ECO)</v>
      </c>
      <c r="M1544">
        <f>EC_projects_original!P1544</f>
        <v>2327.25</v>
      </c>
      <c r="N1544">
        <f>EC_projects_original!R1544</f>
        <v>1</v>
      </c>
    </row>
    <row r="1545" spans="1:14" x14ac:dyDescent="0.25">
      <c r="A1545" t="str">
        <f>EC_projects_original!A1545</f>
        <v>Groningen</v>
      </c>
      <c r="B1545" t="str">
        <f>EC_projects_original!B1545</f>
        <v>Groningen</v>
      </c>
      <c r="C1545" t="str">
        <f>EC_projects_original!C1545</f>
        <v>Oldambt</v>
      </c>
      <c r="D1545" t="str" cm="1">
        <f t="array" ref="D1545">_xlfn.IFNA(INDEX(municipalities!B:B, MATCH(EC_projects!C1545,municipalities!C:C,0),0),"unknown")</f>
        <v>GM1895</v>
      </c>
      <c r="E1545">
        <f>EC_projects_original!D1545</f>
        <v>0</v>
      </c>
      <c r="F1545" t="str">
        <f>EC_projects_original!E1545</f>
        <v xml:space="preserve">EC Eekerpolder/ Zonnepark Eekerpolder Oldambt - fase 2 </v>
      </c>
      <c r="G1545" t="str">
        <f>EC_projects_original!G1545</f>
        <v>preparation</v>
      </c>
      <c r="H1545">
        <f>EC_projects_original!H1545</f>
        <v>2025</v>
      </c>
      <c r="I1545" t="str">
        <f>EC_projects_original!I1545</f>
        <v>PV</v>
      </c>
      <c r="J1545" t="str">
        <f>EC_projects_original!J1545</f>
        <v>field</v>
      </c>
      <c r="K1545" t="str">
        <f>EC_projects_original!K1545</f>
        <v>lokale coöperatie</v>
      </c>
      <c r="L1545" t="str">
        <f>EC_projects_original!L1545</f>
        <v>EC Eekerpolder</v>
      </c>
      <c r="M1545">
        <f>EC_projects_original!P1545</f>
        <v>0</v>
      </c>
      <c r="N1545">
        <f>EC_projects_original!R1545</f>
        <v>0.5</v>
      </c>
    </row>
    <row r="1546" spans="1:14" x14ac:dyDescent="0.25">
      <c r="A1546" t="str">
        <f>EC_projects_original!A1546</f>
        <v>Groningen</v>
      </c>
      <c r="B1546" t="str">
        <f>EC_projects_original!B1546</f>
        <v>Groningen</v>
      </c>
      <c r="C1546" t="str">
        <f>EC_projects_original!C1546</f>
        <v>Westerkwartier</v>
      </c>
      <c r="D1546" t="str" cm="1">
        <f t="array" ref="D1546">_xlfn.IFNA(INDEX(municipalities!B:B, MATCH(EC_projects!C1546,municipalities!C:C,0),0),"unknown")</f>
        <v>GM1969</v>
      </c>
      <c r="E1546">
        <f>EC_projects_original!D1546</f>
        <v>0</v>
      </c>
      <c r="F1546" t="str">
        <f>EC_projects_original!E1546</f>
        <v>EC Oostwolde/ Zonnepark Oostwold</v>
      </c>
      <c r="G1546" t="str">
        <f>EC_projects_original!G1546</f>
        <v>planned</v>
      </c>
      <c r="H1546">
        <f>EC_projects_original!H1546</f>
        <v>2025</v>
      </c>
      <c r="I1546" t="str">
        <f>EC_projects_original!I1546</f>
        <v>PV</v>
      </c>
      <c r="J1546" t="str">
        <f>EC_projects_original!J1546</f>
        <v>field</v>
      </c>
      <c r="K1546" t="str">
        <f>EC_projects_original!K1546</f>
        <v>lokale coöperatie</v>
      </c>
      <c r="L1546" t="str">
        <f>EC_projects_original!L1546</f>
        <v>Energie Coöperatie Oostwold (ECO)</v>
      </c>
      <c r="M1546">
        <f>EC_projects_original!P1546</f>
        <v>2327.25</v>
      </c>
      <c r="N1546">
        <f>EC_projects_original!R1546</f>
        <v>1</v>
      </c>
    </row>
    <row r="1547" spans="1:14" x14ac:dyDescent="0.25">
      <c r="A1547" t="str">
        <f>EC_projects_original!A1547</f>
        <v>Limburg</v>
      </c>
      <c r="B1547" t="str">
        <f>EC_projects_original!B1547</f>
        <v>Noord en Midden Limburg</v>
      </c>
      <c r="C1547" t="str">
        <f>EC_projects_original!C1547</f>
        <v>Echt-Susteren</v>
      </c>
      <c r="D1547" t="str" cm="1">
        <f t="array" ref="D1547">_xlfn.IFNA(INDEX(municipalities!B:B, MATCH(EC_projects!C1547,municipalities!C:C,0),0),"unknown")</f>
        <v>GM1711</v>
      </c>
      <c r="E1547" t="str">
        <f>EC_projects_original!D1547</f>
        <v>St Joost</v>
      </c>
      <c r="F1547" t="str">
        <f>EC_projects_original!E1547</f>
        <v>EchtSusterenEnergie/ zonnepark 1 Groensebos</v>
      </c>
      <c r="G1547" t="str">
        <f>EC_projects_original!G1547</f>
        <v>planned</v>
      </c>
      <c r="H1547">
        <f>EC_projects_original!H1547</f>
        <v>2024</v>
      </c>
      <c r="I1547" t="str">
        <f>EC_projects_original!I1547</f>
        <v>PV</v>
      </c>
      <c r="J1547" t="str">
        <f>EC_projects_original!J1547</f>
        <v>field</v>
      </c>
      <c r="K1547" t="str">
        <f>EC_projects_original!K1547</f>
        <v>lokale coöperatie</v>
      </c>
      <c r="L1547" t="str">
        <f>EC_projects_original!L1547</f>
        <v>EC ECHT Susteren</v>
      </c>
      <c r="M1547">
        <f>EC_projects_original!P1547</f>
        <v>6400</v>
      </c>
      <c r="N1547">
        <f>EC_projects_original!R1547</f>
        <v>0.5</v>
      </c>
    </row>
    <row r="1548" spans="1:14" x14ac:dyDescent="0.25">
      <c r="A1548" t="str">
        <f>EC_projects_original!A1548</f>
        <v>Limburg</v>
      </c>
      <c r="B1548" t="str">
        <f>EC_projects_original!B1548</f>
        <v>Noord en Midden Limburg</v>
      </c>
      <c r="C1548" t="str">
        <f>EC_projects_original!C1548</f>
        <v>Echt-Susteren</v>
      </c>
      <c r="D1548" t="str" cm="1">
        <f t="array" ref="D1548">_xlfn.IFNA(INDEX(municipalities!B:B, MATCH(EC_projects!C1548,municipalities!C:C,0),0),"unknown")</f>
        <v>GM1711</v>
      </c>
      <c r="E1548" t="str">
        <f>EC_projects_original!D1548</f>
        <v>Koningsbosch</v>
      </c>
      <c r="F1548" t="str">
        <f>EC_projects_original!E1548</f>
        <v>EchtSusterenEnergie/ zonnepark 2 Bosserheide  (koningsbosch)</v>
      </c>
      <c r="G1548" t="str">
        <f>EC_projects_original!G1548</f>
        <v>planned</v>
      </c>
      <c r="H1548">
        <f>EC_projects_original!H1548</f>
        <v>2024</v>
      </c>
      <c r="I1548" t="str">
        <f>EC_projects_original!I1548</f>
        <v>PV</v>
      </c>
      <c r="J1548" t="str">
        <f>EC_projects_original!J1548</f>
        <v>field</v>
      </c>
      <c r="K1548" t="str">
        <f>EC_projects_original!K1548</f>
        <v>lokale coöperatie</v>
      </c>
      <c r="L1548" t="str">
        <f>EC_projects_original!L1548</f>
        <v>EC ECHT Susteren</v>
      </c>
      <c r="M1548">
        <f>EC_projects_original!P1548</f>
        <v>0</v>
      </c>
      <c r="N1548">
        <f>EC_projects_original!R1548</f>
        <v>0</v>
      </c>
    </row>
    <row r="1549" spans="1:14" x14ac:dyDescent="0.25">
      <c r="A1549" t="str">
        <f>EC_projects_original!A1549</f>
        <v>Limburg</v>
      </c>
      <c r="B1549" t="str">
        <f>EC_projects_original!B1549</f>
        <v>Noord en Midden Limburg</v>
      </c>
      <c r="C1549" t="str">
        <f>EC_projects_original!C1549</f>
        <v>Echt-Susteren</v>
      </c>
      <c r="D1549" t="str" cm="1">
        <f t="array" ref="D1549">_xlfn.IFNA(INDEX(municipalities!B:B, MATCH(EC_projects!C1549,municipalities!C:C,0),0),"unknown")</f>
        <v>GM1711</v>
      </c>
      <c r="E1549" t="str">
        <f>EC_projects_original!D1549</f>
        <v>Maria Hoop</v>
      </c>
      <c r="F1549" t="str">
        <f>EC_projects_original!E1549</f>
        <v>EchtSusterenEnergie/ zonnepark 3 Dominicusweg</v>
      </c>
      <c r="G1549" t="str">
        <f>EC_projects_original!G1549</f>
        <v>planned</v>
      </c>
      <c r="H1549">
        <f>EC_projects_original!H1549</f>
        <v>2024</v>
      </c>
      <c r="I1549" t="str">
        <f>EC_projects_original!I1549</f>
        <v>PV</v>
      </c>
      <c r="J1549" t="str">
        <f>EC_projects_original!J1549</f>
        <v>field</v>
      </c>
      <c r="K1549" t="str">
        <f>EC_projects_original!K1549</f>
        <v>participatie/ lokale coöperatie</v>
      </c>
      <c r="L1549" t="str">
        <f>EC_projects_original!L1549</f>
        <v>EC ECHT Susteren</v>
      </c>
      <c r="M1549">
        <f>EC_projects_original!P1549</f>
        <v>0</v>
      </c>
      <c r="N1549">
        <f>EC_projects_original!R1549</f>
        <v>0</v>
      </c>
    </row>
    <row r="1550" spans="1:14" x14ac:dyDescent="0.25">
      <c r="A1550" t="str">
        <f>EC_projects_original!A1550</f>
        <v>Limburg</v>
      </c>
      <c r="B1550" t="str">
        <f>EC_projects_original!B1550</f>
        <v>Noord en Midden Limburg</v>
      </c>
      <c r="C1550" t="str">
        <f>EC_projects_original!C1550</f>
        <v>Echt-Susteren</v>
      </c>
      <c r="D1550" t="str" cm="1">
        <f t="array" ref="D1550">_xlfn.IFNA(INDEX(municipalities!B:B, MATCH(EC_projects!C1550,municipalities!C:C,0),0),"unknown")</f>
        <v>GM1711</v>
      </c>
      <c r="E1550" t="str">
        <f>EC_projects_original!D1550</f>
        <v>Berkelaar</v>
      </c>
      <c r="F1550" t="str">
        <f>EC_projects_original!E1550</f>
        <v>EchtSusterenEnergie/ zonnepark 4 Hoeve de Ruif (Berkelaar)</v>
      </c>
      <c r="G1550" t="str">
        <f>EC_projects_original!G1550</f>
        <v>planned</v>
      </c>
      <c r="H1550">
        <f>EC_projects_original!H1550</f>
        <v>2024</v>
      </c>
      <c r="I1550" t="str">
        <f>EC_projects_original!I1550</f>
        <v>PV</v>
      </c>
      <c r="J1550" t="str">
        <f>EC_projects_original!J1550</f>
        <v>field</v>
      </c>
      <c r="K1550" t="str">
        <f>EC_projects_original!K1550</f>
        <v>lokale coöperatie</v>
      </c>
      <c r="L1550" t="str">
        <f>EC_projects_original!L1550</f>
        <v>EC ECHT Susteren</v>
      </c>
      <c r="M1550">
        <f>EC_projects_original!P1550</f>
        <v>0</v>
      </c>
      <c r="N1550">
        <f>EC_projects_original!R1550</f>
        <v>0</v>
      </c>
    </row>
    <row r="1551" spans="1:14" x14ac:dyDescent="0.25">
      <c r="A1551" t="str">
        <f>EC_projects_original!A1551</f>
        <v>Limburg</v>
      </c>
      <c r="B1551" t="str">
        <f>EC_projects_original!B1551</f>
        <v>Noord en Midden Limburg</v>
      </c>
      <c r="C1551" t="str">
        <f>EC_projects_original!C1551</f>
        <v>Echt-Susteren</v>
      </c>
      <c r="D1551" t="str" cm="1">
        <f t="array" ref="D1551">_xlfn.IFNA(INDEX(municipalities!B:B, MATCH(EC_projects!C1551,municipalities!C:C,0),0),"unknown")</f>
        <v>GM1711</v>
      </c>
      <c r="E1551" t="str">
        <f>EC_projects_original!D1551</f>
        <v>Maria Hoop</v>
      </c>
      <c r="F1551" t="str">
        <f>EC_projects_original!E1551</f>
        <v>EchtSusterenEnergie/ zonnepark 4 Maria Hoop</v>
      </c>
      <c r="G1551" t="str">
        <f>EC_projects_original!G1551</f>
        <v>planned</v>
      </c>
      <c r="H1551">
        <f>EC_projects_original!H1551</f>
        <v>2024</v>
      </c>
      <c r="I1551" t="str">
        <f>EC_projects_original!I1551</f>
        <v>PV</v>
      </c>
      <c r="J1551" t="str">
        <f>EC_projects_original!J1551</f>
        <v>field</v>
      </c>
      <c r="K1551" t="str">
        <f>EC_projects_original!K1551</f>
        <v>participatie/ lokale coöperatie</v>
      </c>
      <c r="L1551" t="str">
        <f>EC_projects_original!L1551</f>
        <v>EC ECHT Susteren</v>
      </c>
      <c r="M1551">
        <f>EC_projects_original!P1551</f>
        <v>0</v>
      </c>
      <c r="N1551">
        <f>EC_projects_original!R1551</f>
        <v>0</v>
      </c>
    </row>
    <row r="1552" spans="1:14" x14ac:dyDescent="0.25">
      <c r="A1552" t="str">
        <f>EC_projects_original!A1552</f>
        <v>Limburg</v>
      </c>
      <c r="B1552" t="str">
        <f>EC_projects_original!B1552</f>
        <v>Noord en Midden Limburg</v>
      </c>
      <c r="C1552" t="str">
        <f>EC_projects_original!C1552</f>
        <v>Leudal</v>
      </c>
      <c r="D1552" t="str" cm="1">
        <f t="array" ref="D1552">_xlfn.IFNA(INDEX(municipalities!B:B, MATCH(EC_projects!C1552,municipalities!C:C,0),0),"unknown")</f>
        <v>GM1640</v>
      </c>
      <c r="E1552" t="str">
        <f>EC_projects_original!D1552</f>
        <v>Leudal</v>
      </c>
      <c r="F1552" t="str">
        <f>EC_projects_original!E1552</f>
        <v>LeudalEnergie/ zonnepark  Nunhem</v>
      </c>
      <c r="G1552" t="str">
        <f>EC_projects_original!G1552</f>
        <v>planned</v>
      </c>
      <c r="H1552">
        <f>EC_projects_original!H1552</f>
        <v>2024</v>
      </c>
      <c r="I1552" t="str">
        <f>EC_projects_original!I1552</f>
        <v>PV</v>
      </c>
      <c r="J1552" t="str">
        <f>EC_projects_original!J1552</f>
        <v>field</v>
      </c>
      <c r="K1552" t="str">
        <f>EC_projects_original!K1552</f>
        <v>lokale coöperatie</v>
      </c>
      <c r="L1552" t="str">
        <f>EC_projects_original!L1552</f>
        <v>LeudalEnergie</v>
      </c>
      <c r="M1552">
        <f>EC_projects_original!P1552</f>
        <v>2250</v>
      </c>
      <c r="N1552">
        <f>EC_projects_original!R1552</f>
        <v>1</v>
      </c>
    </row>
    <row r="1553" spans="1:14" x14ac:dyDescent="0.25">
      <c r="A1553" t="str">
        <f>EC_projects_original!A1553</f>
        <v>Limburg</v>
      </c>
      <c r="B1553" t="str">
        <f>EC_projects_original!B1553</f>
        <v>Noord en Midden Limburg</v>
      </c>
      <c r="C1553" t="str">
        <f>EC_projects_original!C1553</f>
        <v>Maasgouw</v>
      </c>
      <c r="D1553" t="str" cm="1">
        <f t="array" ref="D1553">_xlfn.IFNA(INDEX(municipalities!B:B, MATCH(EC_projects!C1553,municipalities!C:C,0),0),"unknown")</f>
        <v>GM1641</v>
      </c>
      <c r="E1553">
        <f>EC_projects_original!D1553</f>
        <v>0</v>
      </c>
      <c r="F1553" t="str">
        <f>EC_projects_original!E1553</f>
        <v>DuurzaamMaasgouw/ Zonneweide Hofstraat</v>
      </c>
      <c r="G1553" t="str">
        <f>EC_projects_original!G1553</f>
        <v>planned</v>
      </c>
      <c r="H1553">
        <f>EC_projects_original!H1553</f>
        <v>2024</v>
      </c>
      <c r="I1553" t="str">
        <f>EC_projects_original!I1553</f>
        <v>PV</v>
      </c>
      <c r="J1553" t="str">
        <f>EC_projects_original!J1553</f>
        <v>field</v>
      </c>
      <c r="K1553" t="str">
        <f>EC_projects_original!K1553</f>
        <v>lokale coöperatie</v>
      </c>
      <c r="L1553" t="str">
        <f>EC_projects_original!L1553</f>
        <v>Duurzaam Maasgouw</v>
      </c>
      <c r="M1553">
        <f>EC_projects_original!P1553</f>
        <v>537.12</v>
      </c>
      <c r="N1553">
        <f>EC_projects_original!R1553</f>
        <v>0.6</v>
      </c>
    </row>
    <row r="1554" spans="1:14" x14ac:dyDescent="0.25">
      <c r="A1554" t="str">
        <f>EC_projects_original!A1554</f>
        <v>Limburg</v>
      </c>
      <c r="B1554" t="str">
        <f>EC_projects_original!B1554</f>
        <v>Zuid-Limburg</v>
      </c>
      <c r="C1554" t="str">
        <f>EC_projects_original!C1554</f>
        <v>Maastricht</v>
      </c>
      <c r="D1554" t="str" cm="1">
        <f t="array" ref="D1554">_xlfn.IFNA(INDEX(municipalities!B:B, MATCH(EC_projects!C1554,municipalities!C:C,0),0),"unknown")</f>
        <v>GM0935</v>
      </c>
      <c r="E1554">
        <f>EC_projects_original!D1554</f>
        <v>0</v>
      </c>
      <c r="F1554" t="str">
        <f>EC_projects_original!E1554</f>
        <v>Maasstroom/ zonneweide Lanakerveld (met Sunvest)</v>
      </c>
      <c r="G1554" t="str">
        <f>EC_projects_original!G1554</f>
        <v>planned</v>
      </c>
      <c r="H1554">
        <f>EC_projects_original!H1554</f>
        <v>2024</v>
      </c>
      <c r="I1554" t="str">
        <f>EC_projects_original!I1554</f>
        <v>PV</v>
      </c>
      <c r="J1554" t="str">
        <f>EC_projects_original!J1554</f>
        <v>field</v>
      </c>
      <c r="K1554" t="str">
        <f>EC_projects_original!K1554</f>
        <v>lokale coöperatie</v>
      </c>
      <c r="L1554" t="str">
        <f>EC_projects_original!L1554</f>
        <v>Maastricht Energie (EMEC)</v>
      </c>
      <c r="M1554">
        <f>EC_projects_original!P1554</f>
        <v>15300</v>
      </c>
      <c r="N1554">
        <f>EC_projects_original!R1554</f>
        <v>0.17728852838933953</v>
      </c>
    </row>
    <row r="1555" spans="1:14" x14ac:dyDescent="0.25">
      <c r="A1555" t="str">
        <f>EC_projects_original!A1555</f>
        <v>Limburg</v>
      </c>
      <c r="B1555" t="str">
        <f>EC_projects_original!B1555</f>
        <v>Zuid-Limburg</v>
      </c>
      <c r="C1555" t="str">
        <f>EC_projects_original!C1555</f>
        <v>Maastricht</v>
      </c>
      <c r="D1555" t="str" cm="1">
        <f t="array" ref="D1555">_xlfn.IFNA(INDEX(municipalities!B:B, MATCH(EC_projects!C1555,municipalities!C:C,0),0),"unknown")</f>
        <v>GM0935</v>
      </c>
      <c r="E1555" t="str">
        <f>EC_projects_original!D1555</f>
        <v>Ulestraten</v>
      </c>
      <c r="F1555" t="str">
        <f>EC_projects_original!E1555</f>
        <v>MaastrichtEnergie/ zonneweide Schietcoven</v>
      </c>
      <c r="G1555" t="str">
        <f>EC_projects_original!G1555</f>
        <v>preparation</v>
      </c>
      <c r="H1555">
        <f>EC_projects_original!H1555</f>
        <v>2025</v>
      </c>
      <c r="I1555" t="str">
        <f>EC_projects_original!I1555</f>
        <v>PV</v>
      </c>
      <c r="J1555" t="str">
        <f>EC_projects_original!J1555</f>
        <v>field</v>
      </c>
      <c r="K1555" t="str">
        <f>EC_projects_original!K1555</f>
        <v>lokale coöperatie</v>
      </c>
      <c r="L1555" t="str">
        <f>EC_projects_original!L1555</f>
        <v>Maastricht Energie (EMEC)</v>
      </c>
      <c r="M1555">
        <f>EC_projects_original!P1555</f>
        <v>1000</v>
      </c>
      <c r="N1555">
        <f>EC_projects_original!R1555</f>
        <v>0.5</v>
      </c>
    </row>
    <row r="1556" spans="1:14" x14ac:dyDescent="0.25">
      <c r="A1556" t="str">
        <f>EC_projects_original!A1556</f>
        <v>Limburg</v>
      </c>
      <c r="B1556" t="str">
        <f>EC_projects_original!B1556</f>
        <v>Noord en Midden Limburg</v>
      </c>
      <c r="C1556" t="str">
        <f>EC_projects_original!C1556</f>
        <v>Nederweert</v>
      </c>
      <c r="D1556" t="str" cm="1">
        <f t="array" ref="D1556">_xlfn.IFNA(INDEX(municipalities!B:B, MATCH(EC_projects!C1556,municipalities!C:C,0),0),"unknown")</f>
        <v>GM0946</v>
      </c>
      <c r="E1556">
        <f>EC_projects_original!D1556</f>
        <v>0</v>
      </c>
      <c r="F1556" t="str">
        <f>EC_projects_original!E1556</f>
        <v>NEWECOOP/ zonnepark Het Kruis  (aandeel grootschalig zonnepark)</v>
      </c>
      <c r="G1556" t="str">
        <f>EC_projects_original!G1556</f>
        <v>preparation</v>
      </c>
      <c r="H1556">
        <f>EC_projects_original!H1556</f>
        <v>2025</v>
      </c>
      <c r="I1556" t="str">
        <f>EC_projects_original!I1556</f>
        <v>PV</v>
      </c>
      <c r="J1556" t="str">
        <f>EC_projects_original!J1556</f>
        <v>field</v>
      </c>
      <c r="K1556" t="str">
        <f>EC_projects_original!K1556</f>
        <v>lokale coöperatie</v>
      </c>
      <c r="L1556" t="str">
        <f>EC_projects_original!L1556</f>
        <v>Nederweerter Energiecoöperatie (NEWECOOP)</v>
      </c>
      <c r="M1556">
        <f>EC_projects_original!P1556</f>
        <v>1702.624</v>
      </c>
      <c r="N1556">
        <f>EC_projects_original!R1556</f>
        <v>0.08</v>
      </c>
    </row>
    <row r="1557" spans="1:14" x14ac:dyDescent="0.25">
      <c r="A1557" t="str">
        <f>EC_projects_original!A1557</f>
        <v>Limburg</v>
      </c>
      <c r="B1557" t="str">
        <f>EC_projects_original!B1557</f>
        <v>Noord en Midden Limburg</v>
      </c>
      <c r="C1557" t="str">
        <f>EC_projects_original!C1557</f>
        <v>Peel en Maas</v>
      </c>
      <c r="D1557" t="str" cm="1">
        <f t="array" ref="D1557">_xlfn.IFNA(INDEX(municipalities!B:B, MATCH(EC_projects!C1557,municipalities!C:C,0),0),"unknown")</f>
        <v>GM1894</v>
      </c>
      <c r="E1557" t="str">
        <f>EC_projects_original!D1557</f>
        <v>Grashoek</v>
      </c>
      <c r="F1557" t="str">
        <f>EC_projects_original!E1557</f>
        <v>PeelEnergie/ Zonnepark Spiesberg</v>
      </c>
      <c r="G1557" t="str">
        <f>EC_projects_original!G1557</f>
        <v>planned</v>
      </c>
      <c r="H1557">
        <f>EC_projects_original!H1557</f>
        <v>2025</v>
      </c>
      <c r="I1557" t="str">
        <f>EC_projects_original!I1557</f>
        <v>PV</v>
      </c>
      <c r="J1557" t="str">
        <f>EC_projects_original!J1557</f>
        <v>field</v>
      </c>
      <c r="K1557" t="str">
        <f>EC_projects_original!K1557</f>
        <v>lokale coöperatie</v>
      </c>
      <c r="L1557" t="str">
        <f>EC_projects_original!L1557</f>
        <v>Peel Energie</v>
      </c>
      <c r="M1557">
        <f>EC_projects_original!P1557</f>
        <v>7560</v>
      </c>
      <c r="N1557">
        <f>EC_projects_original!R1557</f>
        <v>0.5</v>
      </c>
    </row>
    <row r="1558" spans="1:14" x14ac:dyDescent="0.25">
      <c r="A1558" t="str">
        <f>EC_projects_original!A1558</f>
        <v>Limburg</v>
      </c>
      <c r="B1558" t="str">
        <f>EC_projects_original!B1558</f>
        <v>Noord en Midden Limburg</v>
      </c>
      <c r="C1558" t="str">
        <f>EC_projects_original!C1558</f>
        <v>Roerdalen</v>
      </c>
      <c r="D1558" t="str" cm="1">
        <f t="array" ref="D1558">_xlfn.IFNA(INDEX(municipalities!B:B, MATCH(EC_projects!C1558,municipalities!C:C,0),0),"unknown")</f>
        <v>GM1669</v>
      </c>
      <c r="E1558" t="str">
        <f>EC_projects_original!D1558</f>
        <v>Montfort</v>
      </c>
      <c r="F1558" t="str">
        <f>EC_projects_original!E1558</f>
        <v>Roerdalen/ Zonneweide Aan de Voet  (voormalige stortplaats)</v>
      </c>
      <c r="G1558" t="str">
        <f>EC_projects_original!G1558</f>
        <v>preparation</v>
      </c>
      <c r="H1558">
        <f>EC_projects_original!H1558</f>
        <v>2025</v>
      </c>
      <c r="I1558" t="str">
        <f>EC_projects_original!I1558</f>
        <v>PV</v>
      </c>
      <c r="J1558" t="str">
        <f>EC_projects_original!J1558</f>
        <v>field</v>
      </c>
      <c r="K1558" t="str">
        <f>EC_projects_original!K1558</f>
        <v>lokale coöperatie</v>
      </c>
      <c r="L1558" t="str">
        <f>EC_projects_original!L1558</f>
        <v xml:space="preserve">Duurzaam Roerdalen </v>
      </c>
      <c r="M1558">
        <f>EC_projects_original!P1558</f>
        <v>0</v>
      </c>
      <c r="N1558">
        <f>EC_projects_original!R1558</f>
        <v>0</v>
      </c>
    </row>
    <row r="1559" spans="1:14" x14ac:dyDescent="0.25">
      <c r="A1559" t="str">
        <f>EC_projects_original!A1559</f>
        <v>Limburg</v>
      </c>
      <c r="B1559" t="str">
        <f>EC_projects_original!B1559</f>
        <v>Noord en Midden Limburg</v>
      </c>
      <c r="C1559" t="str">
        <f>EC_projects_original!C1559</f>
        <v>Roerdalen</v>
      </c>
      <c r="D1559" t="str" cm="1">
        <f t="array" ref="D1559">_xlfn.IFNA(INDEX(municipalities!B:B, MATCH(EC_projects!C1559,municipalities!C:C,0),0),"unknown")</f>
        <v>GM1669</v>
      </c>
      <c r="E1559">
        <f>EC_projects_original!D1559</f>
        <v>0</v>
      </c>
      <c r="F1559" t="str">
        <f>EC_projects_original!E1559</f>
        <v>Roerdalen/ Zonneweide Kleine Bergerweg</v>
      </c>
      <c r="G1559" t="str">
        <f>EC_projects_original!G1559</f>
        <v>preparation</v>
      </c>
      <c r="H1559">
        <f>EC_projects_original!H1559</f>
        <v>2025</v>
      </c>
      <c r="I1559" t="str">
        <f>EC_projects_original!I1559</f>
        <v>PV</v>
      </c>
      <c r="J1559" t="str">
        <f>EC_projects_original!J1559</f>
        <v>field</v>
      </c>
      <c r="K1559" t="str">
        <f>EC_projects_original!K1559</f>
        <v>lokale coöperatie</v>
      </c>
      <c r="L1559" t="str">
        <f>EC_projects_original!L1559</f>
        <v xml:space="preserve">Duurzaam Roerdalen </v>
      </c>
      <c r="M1559">
        <f>EC_projects_original!P1559</f>
        <v>0</v>
      </c>
      <c r="N1559">
        <f>EC_projects_original!R1559</f>
        <v>0</v>
      </c>
    </row>
    <row r="1560" spans="1:14" x14ac:dyDescent="0.25">
      <c r="A1560" t="str">
        <f>EC_projects_original!A1560</f>
        <v>Limburg</v>
      </c>
      <c r="B1560" t="str">
        <f>EC_projects_original!B1560</f>
        <v>Noord en Midden Limburg</v>
      </c>
      <c r="C1560" t="str">
        <f>EC_projects_original!C1560</f>
        <v>Roerdalen</v>
      </c>
      <c r="D1560" t="str" cm="1">
        <f t="array" ref="D1560">_xlfn.IFNA(INDEX(municipalities!B:B, MATCH(EC_projects!C1560,municipalities!C:C,0),0),"unknown")</f>
        <v>GM1669</v>
      </c>
      <c r="E1560">
        <f>EC_projects_original!D1560</f>
        <v>0</v>
      </c>
      <c r="F1560" t="str">
        <f>EC_projects_original!E1560</f>
        <v>Roerdalen/ Zonneweide Waarderweg</v>
      </c>
      <c r="G1560" t="str">
        <f>EC_projects_original!G1560</f>
        <v>preparation</v>
      </c>
      <c r="H1560">
        <f>EC_projects_original!H1560</f>
        <v>2025</v>
      </c>
      <c r="I1560" t="str">
        <f>EC_projects_original!I1560</f>
        <v>PV</v>
      </c>
      <c r="J1560" t="str">
        <f>EC_projects_original!J1560</f>
        <v>field</v>
      </c>
      <c r="K1560" t="str">
        <f>EC_projects_original!K1560</f>
        <v>lokale coöperatie</v>
      </c>
      <c r="L1560" t="str">
        <f>EC_projects_original!L1560</f>
        <v xml:space="preserve">Duurzaam Roerdalen </v>
      </c>
      <c r="M1560">
        <f>EC_projects_original!P1560</f>
        <v>0</v>
      </c>
      <c r="N1560">
        <f>EC_projects_original!R1560</f>
        <v>0</v>
      </c>
    </row>
    <row r="1561" spans="1:14" x14ac:dyDescent="0.25">
      <c r="A1561" t="str">
        <f>EC_projects_original!A1561</f>
        <v>Noord-Brabant</v>
      </c>
      <c r="B1561" t="str">
        <f>EC_projects_original!B1561</f>
        <v>Noord-oost Brabant</v>
      </c>
      <c r="C1561" t="str">
        <f>EC_projects_original!C1561</f>
        <v>Bernheze</v>
      </c>
      <c r="D1561" t="str" cm="1">
        <f t="array" ref="D1561">_xlfn.IFNA(INDEX(municipalities!B:B, MATCH(EC_projects!C1561,municipalities!C:C,0),0),"unknown")</f>
        <v>GM1721</v>
      </c>
      <c r="E1561">
        <f>EC_projects_original!D1561</f>
        <v>0</v>
      </c>
      <c r="F1561" t="str">
        <f>EC_projects_original!E1561</f>
        <v>BECO/ zonneweide Blekenseweg</v>
      </c>
      <c r="G1561" t="str">
        <f>EC_projects_original!G1561</f>
        <v>preparation</v>
      </c>
      <c r="H1561">
        <f>EC_projects_original!H1561</f>
        <v>2025</v>
      </c>
      <c r="I1561" t="str">
        <f>EC_projects_original!I1561</f>
        <v>PV</v>
      </c>
      <c r="J1561" t="str">
        <f>EC_projects_original!J1561</f>
        <v>field</v>
      </c>
      <c r="K1561" t="str">
        <f>EC_projects_original!K1561</f>
        <v>lokale coöperatie</v>
      </c>
      <c r="L1561" t="str">
        <f>EC_projects_original!L1561</f>
        <v>BECO (Bernhezer Energie Coöperatie)</v>
      </c>
      <c r="M1561">
        <f>EC_projects_original!P1561</f>
        <v>0</v>
      </c>
      <c r="N1561">
        <f>EC_projects_original!R1561</f>
        <v>0</v>
      </c>
    </row>
    <row r="1562" spans="1:14" x14ac:dyDescent="0.25">
      <c r="A1562" t="str">
        <f>EC_projects_original!A1562</f>
        <v>Noord-Brabant</v>
      </c>
      <c r="B1562" t="str">
        <f>EC_projects_original!B1562</f>
        <v>Noord-oost Brabant</v>
      </c>
      <c r="C1562" t="str">
        <f>EC_projects_original!C1562</f>
        <v>Boxtel</v>
      </c>
      <c r="D1562" t="str" cm="1">
        <f t="array" ref="D1562">_xlfn.IFNA(INDEX(municipalities!B:B, MATCH(EC_projects!C1562,municipalities!C:C,0),0),"unknown")</f>
        <v>GM0757</v>
      </c>
      <c r="E1562">
        <f>EC_projects_original!D1562</f>
        <v>0</v>
      </c>
      <c r="F1562" t="str">
        <f>EC_projects_original!E1562</f>
        <v>Dommelstroom/ zonnepark RWZI Boxtel</v>
      </c>
      <c r="G1562" t="str">
        <f>EC_projects_original!G1562</f>
        <v>planned</v>
      </c>
      <c r="H1562">
        <f>EC_projects_original!H1562</f>
        <v>2024</v>
      </c>
      <c r="I1562" t="str">
        <f>EC_projects_original!I1562</f>
        <v>PV</v>
      </c>
      <c r="J1562" t="str">
        <f>EC_projects_original!J1562</f>
        <v>field</v>
      </c>
      <c r="K1562" t="str">
        <f>EC_projects_original!K1562</f>
        <v>lokale coöperatie</v>
      </c>
      <c r="L1562" t="str">
        <f>EC_projects_original!L1562</f>
        <v>Dommelstroom</v>
      </c>
      <c r="M1562">
        <f>EC_projects_original!P1562</f>
        <v>240</v>
      </c>
      <c r="N1562">
        <f>EC_projects_original!R1562</f>
        <v>1</v>
      </c>
    </row>
    <row r="1563" spans="1:14" x14ac:dyDescent="0.25">
      <c r="A1563" t="str">
        <f>EC_projects_original!A1563</f>
        <v>Noord-Brabant</v>
      </c>
      <c r="B1563" t="str">
        <f>EC_projects_original!B1563</f>
        <v>West Brabant</v>
      </c>
      <c r="C1563" t="str">
        <f>EC_projects_original!C1563</f>
        <v>Breda</v>
      </c>
      <c r="D1563" t="str" cm="1">
        <f t="array" ref="D1563">_xlfn.IFNA(INDEX(municipalities!B:B, MATCH(EC_projects!C1563,municipalities!C:C,0),0),"unknown")</f>
        <v>GM0758</v>
      </c>
      <c r="E1563">
        <f>EC_projects_original!D1563</f>
        <v>0</v>
      </c>
      <c r="F1563" t="str">
        <f>EC_projects_original!E1563</f>
        <v>BRES/ Zonnepark Beekse Stroom (RWZI Nieuwveer)</v>
      </c>
      <c r="G1563" t="str">
        <f>EC_projects_original!G1563</f>
        <v>planned</v>
      </c>
      <c r="H1563">
        <f>EC_projects_original!H1563</f>
        <v>2024</v>
      </c>
      <c r="I1563" t="str">
        <f>EC_projects_original!I1563</f>
        <v>PV</v>
      </c>
      <c r="J1563" t="str">
        <f>EC_projects_original!J1563</f>
        <v>field</v>
      </c>
      <c r="K1563" t="str">
        <f>EC_projects_original!K1563</f>
        <v>lokale coöperatie</v>
      </c>
      <c r="L1563" t="str">
        <f>EC_projects_original!L1563</f>
        <v>BRES Breda</v>
      </c>
      <c r="M1563">
        <f>EC_projects_original!P1563</f>
        <v>499.5</v>
      </c>
      <c r="N1563">
        <f>EC_projects_original!R1563</f>
        <v>1</v>
      </c>
    </row>
    <row r="1564" spans="1:14" x14ac:dyDescent="0.25">
      <c r="A1564" t="str">
        <f>EC_projects_original!A1564</f>
        <v>Noord-Brabant</v>
      </c>
      <c r="B1564" t="str">
        <f>EC_projects_original!B1564</f>
        <v>Metropoolregio Eindhoven</v>
      </c>
      <c r="C1564" t="str">
        <f>EC_projects_original!C1564</f>
        <v>Cranendonck</v>
      </c>
      <c r="D1564" t="str" cm="1">
        <f t="array" ref="D1564">_xlfn.IFNA(INDEX(municipalities!B:B, MATCH(EC_projects!C1564,municipalities!C:C,0),0),"unknown")</f>
        <v>GM1706</v>
      </c>
      <c r="E1564">
        <f>EC_projects_original!D1564</f>
        <v>0</v>
      </c>
      <c r="F1564" t="str">
        <f>EC_projects_original!E1564</f>
        <v>EC Cranendonck/ zonnepark D'Aasdonken A2</v>
      </c>
      <c r="G1564" t="str">
        <f>EC_projects_original!G1564</f>
        <v>planned</v>
      </c>
      <c r="H1564">
        <f>EC_projects_original!H1564</f>
        <v>2024</v>
      </c>
      <c r="I1564" t="str">
        <f>EC_projects_original!I1564</f>
        <v>PV</v>
      </c>
      <c r="J1564" t="str">
        <f>EC_projects_original!J1564</f>
        <v>field</v>
      </c>
      <c r="K1564" t="str">
        <f>EC_projects_original!K1564</f>
        <v>lokale coöperatie</v>
      </c>
      <c r="L1564" t="str">
        <f>EC_projects_original!L1564</f>
        <v>EC Cranendonck</v>
      </c>
      <c r="M1564">
        <f>EC_projects_original!P1564</f>
        <v>12222.5</v>
      </c>
      <c r="N1564">
        <f>EC_projects_original!R1564</f>
        <v>0.5</v>
      </c>
    </row>
    <row r="1565" spans="1:14" x14ac:dyDescent="0.25">
      <c r="A1565" t="str">
        <f>EC_projects_original!A1565</f>
        <v>Noord-Brabant</v>
      </c>
      <c r="B1565" t="str">
        <f>EC_projects_original!B1565</f>
        <v>Metropoolregio Eindhoven</v>
      </c>
      <c r="C1565" t="str">
        <f>EC_projects_original!C1565</f>
        <v>Cranendonck</v>
      </c>
      <c r="D1565" t="str" cm="1">
        <f t="array" ref="D1565">_xlfn.IFNA(INDEX(municipalities!B:B, MATCH(EC_projects!C1565,municipalities!C:C,0),0),"unknown")</f>
        <v>GM1706</v>
      </c>
      <c r="E1565" t="str">
        <f>EC_projects_original!D1565</f>
        <v>Maarheeze</v>
      </c>
      <c r="F1565" t="str">
        <f>EC_projects_original!E1565</f>
        <v>EC Romrijten/ zonnepark De Raak I tm V (5x SCE)</v>
      </c>
      <c r="G1565" t="str">
        <f>EC_projects_original!G1565</f>
        <v>planned</v>
      </c>
      <c r="H1565">
        <f>EC_projects_original!H1565</f>
        <v>2024</v>
      </c>
      <c r="I1565" t="str">
        <f>EC_projects_original!I1565</f>
        <v>PV</v>
      </c>
      <c r="J1565" t="str">
        <f>EC_projects_original!J1565</f>
        <v>field</v>
      </c>
      <c r="K1565" t="str">
        <f>EC_projects_original!K1565</f>
        <v>lokale coöperatie</v>
      </c>
      <c r="L1565" t="str">
        <f>EC_projects_original!L1565</f>
        <v>EC Romrijten</v>
      </c>
      <c r="M1565">
        <f>EC_projects_original!P1565</f>
        <v>2495</v>
      </c>
      <c r="N1565">
        <f>EC_projects_original!R1565</f>
        <v>5.8023255813953491E-2</v>
      </c>
    </row>
    <row r="1566" spans="1:14" x14ac:dyDescent="0.25">
      <c r="A1566" t="str">
        <f>EC_projects_original!A1566</f>
        <v>Noord-Brabant</v>
      </c>
      <c r="B1566" t="str">
        <f>EC_projects_original!B1566</f>
        <v>West Brabant</v>
      </c>
      <c r="C1566" t="str">
        <f>EC_projects_original!C1566</f>
        <v>Drimmelen</v>
      </c>
      <c r="D1566" t="str" cm="1">
        <f t="array" ref="D1566">_xlfn.IFNA(INDEX(municipalities!B:B, MATCH(EC_projects!C1566,municipalities!C:C,0),0),"unknown")</f>
        <v>GM1719</v>
      </c>
      <c r="E1566" t="str">
        <f>EC_projects_original!D1566</f>
        <v>Terheijden</v>
      </c>
      <c r="F1566" t="str">
        <f>EC_projects_original!E1566</f>
        <v>TraaisEnergieCollectief/ zonnepark aan de Bergen</v>
      </c>
      <c r="G1566" t="str">
        <f>EC_projects_original!G1566</f>
        <v>preparation</v>
      </c>
      <c r="H1566">
        <f>EC_projects_original!H1566</f>
        <v>2025</v>
      </c>
      <c r="I1566" t="str">
        <f>EC_projects_original!I1566</f>
        <v>PV</v>
      </c>
      <c r="J1566" t="str">
        <f>EC_projects_original!J1566</f>
        <v>field</v>
      </c>
      <c r="K1566" t="str">
        <f>EC_projects_original!K1566</f>
        <v>lokale coöperatie</v>
      </c>
      <c r="L1566" t="str">
        <f>EC_projects_original!L1566</f>
        <v>Traais Energiecollectief</v>
      </c>
      <c r="M1566">
        <f>EC_projects_original!P1566</f>
        <v>9900</v>
      </c>
      <c r="N1566">
        <f>EC_projects_original!R1566</f>
        <v>1</v>
      </c>
    </row>
    <row r="1567" spans="1:14" x14ac:dyDescent="0.25">
      <c r="A1567" t="str">
        <f>EC_projects_original!A1567</f>
        <v>Noord-Brabant</v>
      </c>
      <c r="B1567" t="str">
        <f>EC_projects_original!B1567</f>
        <v>Metropoolregio Eindhoven</v>
      </c>
      <c r="C1567" t="str">
        <f>EC_projects_original!C1567</f>
        <v>Eersel</v>
      </c>
      <c r="D1567" t="str" cm="1">
        <f t="array" ref="D1567">_xlfn.IFNA(INDEX(municipalities!B:B, MATCH(EC_projects!C1567,municipalities!C:C,0),0),"unknown")</f>
        <v>GM0770</v>
      </c>
      <c r="E1567" t="str">
        <f>EC_projects_original!D1567</f>
        <v>Winterle</v>
      </c>
      <c r="F1567" t="str">
        <f>EC_projects_original!E1567</f>
        <v>KempenStroom/ Project Landardsweg</v>
      </c>
      <c r="G1567" t="str">
        <f>EC_projects_original!G1567</f>
        <v>preparation</v>
      </c>
      <c r="H1567">
        <f>EC_projects_original!H1567</f>
        <v>2025</v>
      </c>
      <c r="I1567" t="str">
        <f>EC_projects_original!I1567</f>
        <v>PV</v>
      </c>
      <c r="J1567" t="str">
        <f>EC_projects_original!J1567</f>
        <v>field</v>
      </c>
      <c r="K1567" t="str">
        <f>EC_projects_original!K1567</f>
        <v>lokale coöperatie</v>
      </c>
      <c r="L1567" t="str">
        <f>EC_projects_original!L1567</f>
        <v>KempenStroom</v>
      </c>
      <c r="M1567">
        <f>EC_projects_original!P1567</f>
        <v>0</v>
      </c>
      <c r="N1567">
        <f>EC_projects_original!R1567</f>
        <v>0.5</v>
      </c>
    </row>
    <row r="1568" spans="1:14" x14ac:dyDescent="0.25">
      <c r="A1568" t="str">
        <f>EC_projects_original!A1568</f>
        <v>Noord-Brabant</v>
      </c>
      <c r="B1568" t="str">
        <f>EC_projects_original!B1568</f>
        <v>Metropoolregio Eindhoven</v>
      </c>
      <c r="C1568" t="str">
        <f>EC_projects_original!C1568</f>
        <v>Geldrop-Mierlo</v>
      </c>
      <c r="D1568" t="str" cm="1">
        <f t="array" ref="D1568">_xlfn.IFNA(INDEX(municipalities!B:B, MATCH(EC_projects!C1568,municipalities!C:C,0),0),"unknown")</f>
        <v>GM1771</v>
      </c>
      <c r="E1568" t="str">
        <f>EC_projects_original!D1568</f>
        <v>Mierlo</v>
      </c>
      <c r="F1568" t="str">
        <f>EC_projects_original!E1568</f>
        <v>MorgenGroeneEnergie/ zonnepark Hazenwinkel</v>
      </c>
      <c r="G1568" t="str">
        <f>EC_projects_original!G1568</f>
        <v>planned</v>
      </c>
      <c r="H1568">
        <f>EC_projects_original!H1568</f>
        <v>2024</v>
      </c>
      <c r="I1568" t="str">
        <f>EC_projects_original!I1568</f>
        <v>PV</v>
      </c>
      <c r="J1568" t="str">
        <f>EC_projects_original!J1568</f>
        <v>field</v>
      </c>
      <c r="K1568" t="str">
        <f>EC_projects_original!K1568</f>
        <v>lokale coöperatie</v>
      </c>
      <c r="L1568" t="str">
        <f>EC_projects_original!L1568</f>
        <v>MorgenGroeneEnergie</v>
      </c>
      <c r="M1568">
        <f>EC_projects_original!P1568</f>
        <v>4400</v>
      </c>
      <c r="N1568">
        <f>EC_projects_original!R1568</f>
        <v>0.2</v>
      </c>
    </row>
    <row r="1569" spans="1:14" x14ac:dyDescent="0.25">
      <c r="A1569" t="str">
        <f>EC_projects_original!A1569</f>
        <v>Noord-Brabant</v>
      </c>
      <c r="B1569" t="str">
        <f>EC_projects_original!B1569</f>
        <v>Hart van Brabant</v>
      </c>
      <c r="C1569" t="str">
        <f>EC_projects_original!C1569</f>
        <v>Heusden</v>
      </c>
      <c r="D1569" t="str" cm="1">
        <f t="array" ref="D1569">_xlfn.IFNA(INDEX(municipalities!B:B, MATCH(EC_projects!C1569,municipalities!C:C,0),0),"unknown")</f>
        <v>GM0797</v>
      </c>
      <c r="E1569">
        <f>EC_projects_original!D1569</f>
        <v>0</v>
      </c>
      <c r="F1569" t="str">
        <f>EC_projects_original!E1569</f>
        <v>EnergiekHeusden/Zonnepark Hooibroeken</v>
      </c>
      <c r="G1569" t="str">
        <f>EC_projects_original!G1569</f>
        <v>planned</v>
      </c>
      <c r="H1569">
        <f>EC_projects_original!H1569</f>
        <v>2025</v>
      </c>
      <c r="I1569" t="str">
        <f>EC_projects_original!I1569</f>
        <v>PV</v>
      </c>
      <c r="J1569" t="str">
        <f>EC_projects_original!J1569</f>
        <v>field</v>
      </c>
      <c r="K1569" t="str">
        <f>EC_projects_original!K1569</f>
        <v>lokale coöperatie</v>
      </c>
      <c r="L1569" t="str">
        <f>EC_projects_original!L1569</f>
        <v>EnergiekHeusden</v>
      </c>
      <c r="M1569">
        <f>EC_projects_original!P1569</f>
        <v>12375</v>
      </c>
      <c r="N1569">
        <f>EC_projects_original!R1569</f>
        <v>0.5</v>
      </c>
    </row>
    <row r="1570" spans="1:14" x14ac:dyDescent="0.25">
      <c r="A1570" t="str">
        <f>EC_projects_original!A1570</f>
        <v>Noord-Brabant</v>
      </c>
      <c r="B1570" t="str">
        <f>EC_projects_original!B1570</f>
        <v>Hart van Brabant</v>
      </c>
      <c r="C1570" t="str">
        <f>EC_projects_original!C1570</f>
        <v>Heusden</v>
      </c>
      <c r="D1570" t="str" cm="1">
        <f t="array" ref="D1570">_xlfn.IFNA(INDEX(municipalities!B:B, MATCH(EC_projects!C1570,municipalities!C:C,0),0),"unknown")</f>
        <v>GM0797</v>
      </c>
      <c r="E1570" t="str">
        <f>EC_projects_original!D1570</f>
        <v>Hedikhuizen</v>
      </c>
      <c r="F1570" t="str">
        <f>EC_projects_original!E1570</f>
        <v>HedikhuizenDuurzaam/ Pomodoristroom (drijvende panelen op waterbassins)</v>
      </c>
      <c r="G1570" t="str">
        <f>EC_projects_original!G1570</f>
        <v>preparation</v>
      </c>
      <c r="H1570">
        <f>EC_projects_original!H1570</f>
        <v>2025</v>
      </c>
      <c r="I1570" t="str">
        <f>EC_projects_original!I1570</f>
        <v>PV</v>
      </c>
      <c r="J1570" t="str">
        <f>EC_projects_original!J1570</f>
        <v>water</v>
      </c>
      <c r="K1570" t="str">
        <f>EC_projects_original!K1570</f>
        <v>lokale coöperatie</v>
      </c>
      <c r="L1570" t="str">
        <f>EC_projects_original!L1570</f>
        <v>Hedikhuizen Duurzaam</v>
      </c>
      <c r="M1570">
        <f>EC_projects_original!P1570</f>
        <v>450</v>
      </c>
      <c r="N1570">
        <f>EC_projects_original!R1570</f>
        <v>1</v>
      </c>
    </row>
    <row r="1571" spans="1:14" x14ac:dyDescent="0.25">
      <c r="A1571" t="str">
        <f>EC_projects_original!A1571</f>
        <v>Noord-Brabant</v>
      </c>
      <c r="B1571" t="str">
        <f>EC_projects_original!B1571</f>
        <v>Metropoolregio Eindhoven</v>
      </c>
      <c r="C1571" t="str">
        <f>EC_projects_original!C1571</f>
        <v>Laarbeek</v>
      </c>
      <c r="D1571" t="str" cm="1">
        <f t="array" ref="D1571">_xlfn.IFNA(INDEX(municipalities!B:B, MATCH(EC_projects!C1571,municipalities!C:C,0),0),"unknown")</f>
        <v>GM1659</v>
      </c>
      <c r="E1571" t="str">
        <f>EC_projects_original!D1571</f>
        <v>Lieshout</v>
      </c>
      <c r="F1571" t="str">
        <f>EC_projects_original!E1571</f>
        <v>LaarbeekEnergie/ Zonneweide de Blauwe Poort</v>
      </c>
      <c r="G1571" t="str">
        <f>EC_projects_original!G1571</f>
        <v>planned</v>
      </c>
      <c r="H1571">
        <f>EC_projects_original!H1571</f>
        <v>2024</v>
      </c>
      <c r="I1571" t="str">
        <f>EC_projects_original!I1571</f>
        <v>PV</v>
      </c>
      <c r="J1571" t="str">
        <f>EC_projects_original!J1571</f>
        <v>field</v>
      </c>
      <c r="K1571" t="str">
        <f>EC_projects_original!K1571</f>
        <v>lokale coöperatie</v>
      </c>
      <c r="L1571" t="str">
        <f>EC_projects_original!L1571</f>
        <v>Laarbeek Energie</v>
      </c>
      <c r="M1571">
        <f>EC_projects_original!P1571</f>
        <v>4750</v>
      </c>
      <c r="N1571">
        <f>EC_projects_original!R1571</f>
        <v>0.5</v>
      </c>
    </row>
    <row r="1572" spans="1:14" x14ac:dyDescent="0.25">
      <c r="A1572" t="str">
        <f>EC_projects_original!A1572</f>
        <v>Noord-Brabant</v>
      </c>
      <c r="B1572" t="str">
        <f>EC_projects_original!B1572</f>
        <v>Noord-oost Brabant</v>
      </c>
      <c r="C1572" t="str">
        <f>EC_projects_original!C1572</f>
        <v>Meierijstad</v>
      </c>
      <c r="D1572" t="str" cm="1">
        <f t="array" ref="D1572">_xlfn.IFNA(INDEX(municipalities!B:B, MATCH(EC_projects!C1572,municipalities!C:C,0),0),"unknown")</f>
        <v>GM1948</v>
      </c>
      <c r="E1572">
        <f>EC_projects_original!D1572</f>
        <v>0</v>
      </c>
      <c r="F1572" t="str">
        <f>EC_projects_original!E1572</f>
        <v>EC Meierijstad/ zonneparken (voorbereiding)</v>
      </c>
      <c r="G1572" t="str">
        <f>EC_projects_original!G1572</f>
        <v>preparation</v>
      </c>
      <c r="H1572">
        <f>EC_projects_original!H1572</f>
        <v>2025</v>
      </c>
      <c r="I1572" t="str">
        <f>EC_projects_original!I1572</f>
        <v>PV</v>
      </c>
      <c r="J1572" t="str">
        <f>EC_projects_original!J1572</f>
        <v>field</v>
      </c>
      <c r="K1572" t="str">
        <f>EC_projects_original!K1572</f>
        <v>lokale coöperatie</v>
      </c>
      <c r="L1572" t="str">
        <f>EC_projects_original!L1572</f>
        <v>EC Meierijstad</v>
      </c>
      <c r="M1572">
        <f>EC_projects_original!P1572</f>
        <v>0</v>
      </c>
      <c r="N1572">
        <f>EC_projects_original!R1572</f>
        <v>0.5</v>
      </c>
    </row>
    <row r="1573" spans="1:14" x14ac:dyDescent="0.25">
      <c r="A1573" t="str">
        <f>EC_projects_original!A1573</f>
        <v>Noord-Brabant</v>
      </c>
      <c r="B1573" t="str">
        <f>EC_projects_original!B1573</f>
        <v>Metropoolregio Eindhoven</v>
      </c>
      <c r="C1573" t="str">
        <f>EC_projects_original!C1573</f>
        <v>Oirschot</v>
      </c>
      <c r="D1573" t="str" cm="1">
        <f t="array" ref="D1573">_xlfn.IFNA(INDEX(municipalities!B:B, MATCH(EC_projects!C1573,municipalities!C:C,0),0),"unknown")</f>
        <v>GM0823</v>
      </c>
      <c r="E1573">
        <f>EC_projects_original!D1573</f>
        <v>0</v>
      </c>
      <c r="F1573" t="str">
        <f>EC_projects_original!E1573</f>
        <v>KempenStroom/ zonnepark Kriekampen</v>
      </c>
      <c r="G1573" t="str">
        <f>EC_projects_original!G1573</f>
        <v>preparation</v>
      </c>
      <c r="H1573">
        <f>EC_projects_original!H1573</f>
        <v>2025</v>
      </c>
      <c r="I1573" t="str">
        <f>EC_projects_original!I1573</f>
        <v>PV</v>
      </c>
      <c r="J1573" t="str">
        <f>EC_projects_original!J1573</f>
        <v>field</v>
      </c>
      <c r="K1573" t="str">
        <f>EC_projects_original!K1573</f>
        <v>lokale coöperatie</v>
      </c>
      <c r="L1573" t="str">
        <f>EC_projects_original!L1573</f>
        <v>KempenStroom</v>
      </c>
      <c r="M1573">
        <f>EC_projects_original!P1573</f>
        <v>12500</v>
      </c>
      <c r="N1573">
        <f>EC_projects_original!R1573</f>
        <v>0.5</v>
      </c>
    </row>
    <row r="1574" spans="1:14" x14ac:dyDescent="0.25">
      <c r="A1574" t="str">
        <f>EC_projects_original!A1574</f>
        <v>Noord-Brabant</v>
      </c>
      <c r="B1574" t="str">
        <f>EC_projects_original!B1574</f>
        <v>West Brabant</v>
      </c>
      <c r="C1574" t="str">
        <f>EC_projects_original!C1574</f>
        <v>Oosterhout</v>
      </c>
      <c r="D1574" t="str" cm="1">
        <f t="array" ref="D1574">_xlfn.IFNA(INDEX(municipalities!B:B, MATCH(EC_projects!C1574,municipalities!C:C,0),0),"unknown")</f>
        <v>GM0826</v>
      </c>
      <c r="E1574" t="str">
        <f>EC_projects_original!D1574</f>
        <v>Dorst</v>
      </c>
      <c r="F1574" t="str">
        <f>EC_projects_original!E1574</f>
        <v>OosterhoutNieuweEnergie/ zonnepark Dorst</v>
      </c>
      <c r="G1574" t="str">
        <f>EC_projects_original!G1574</f>
        <v>preparation</v>
      </c>
      <c r="H1574">
        <f>EC_projects_original!H1574</f>
        <v>2025</v>
      </c>
      <c r="I1574" t="str">
        <f>EC_projects_original!I1574</f>
        <v>PV</v>
      </c>
      <c r="J1574" t="str">
        <f>EC_projects_original!J1574</f>
        <v>field</v>
      </c>
      <c r="K1574" t="str">
        <f>EC_projects_original!K1574</f>
        <v>lokale coöperatie</v>
      </c>
      <c r="L1574" t="str">
        <f>EC_projects_original!L1574</f>
        <v>EC Oosterhout (ONE)</v>
      </c>
      <c r="M1574">
        <f>EC_projects_original!P1574</f>
        <v>0</v>
      </c>
      <c r="N1574">
        <f>EC_projects_original!R1574</f>
        <v>0</v>
      </c>
    </row>
    <row r="1575" spans="1:14" x14ac:dyDescent="0.25">
      <c r="A1575" t="str">
        <f>EC_projects_original!A1575</f>
        <v>Noord-Brabant</v>
      </c>
      <c r="B1575" t="str">
        <f>EC_projects_original!B1575</f>
        <v>Metropoolregio Eindhoven</v>
      </c>
      <c r="C1575" t="str">
        <f>EC_projects_original!C1575</f>
        <v>Reusel-De Mierden</v>
      </c>
      <c r="D1575" t="str" cm="1">
        <f t="array" ref="D1575">_xlfn.IFNA(INDEX(municipalities!B:B, MATCH(EC_projects!C1575,municipalities!C:C,0),0),"unknown")</f>
        <v>GM1667</v>
      </c>
      <c r="E1575">
        <f>EC_projects_original!D1575</f>
        <v>0</v>
      </c>
      <c r="F1575" t="str">
        <f>EC_projects_original!E1575</f>
        <v>KempenStroom/ zonnepark Laarakkerdijk</v>
      </c>
      <c r="G1575" t="str">
        <f>EC_projects_original!G1575</f>
        <v>preparation</v>
      </c>
      <c r="H1575">
        <f>EC_projects_original!H1575</f>
        <v>2025</v>
      </c>
      <c r="I1575" t="str">
        <f>EC_projects_original!I1575</f>
        <v>PV</v>
      </c>
      <c r="J1575" t="str">
        <f>EC_projects_original!J1575</f>
        <v>field</v>
      </c>
      <c r="K1575" t="str">
        <f>EC_projects_original!K1575</f>
        <v>lokale coöperatie</v>
      </c>
      <c r="L1575" t="str">
        <f>EC_projects_original!L1575</f>
        <v>KempenStroom</v>
      </c>
      <c r="M1575">
        <f>EC_projects_original!P1575</f>
        <v>0</v>
      </c>
      <c r="N1575">
        <f>EC_projects_original!R1575</f>
        <v>0.5</v>
      </c>
    </row>
    <row r="1576" spans="1:14" x14ac:dyDescent="0.25">
      <c r="A1576" t="str">
        <f>EC_projects_original!A1576</f>
        <v>Noord-Brabant</v>
      </c>
      <c r="B1576" t="str">
        <f>EC_projects_original!B1576</f>
        <v>Noord-oost Brabant</v>
      </c>
      <c r="C1576" t="str">
        <f>EC_projects_original!C1576</f>
        <v>'s-Hertogenbosch</v>
      </c>
      <c r="D1576" t="str" cm="1">
        <f t="array" ref="D1576">_xlfn.IFNA(INDEX(municipalities!B:B, MATCH(EC_projects!C1576,municipalities!C:C,0),0),"unknown")</f>
        <v>GM0796</v>
      </c>
      <c r="E1576">
        <f>EC_projects_original!D1576</f>
        <v>0</v>
      </c>
      <c r="F1576" t="str">
        <f>EC_projects_original!E1576</f>
        <v>EnergiecentraleSparrenburg/ Energietuin</v>
      </c>
      <c r="G1576" t="str">
        <f>EC_projects_original!G1576</f>
        <v>preparation</v>
      </c>
      <c r="H1576">
        <f>EC_projects_original!H1576</f>
        <v>2025</v>
      </c>
      <c r="I1576" t="str">
        <f>EC_projects_original!I1576</f>
        <v>PV</v>
      </c>
      <c r="J1576" t="str">
        <f>EC_projects_original!J1576</f>
        <v>field</v>
      </c>
      <c r="K1576" t="str">
        <f>EC_projects_original!K1576</f>
        <v>lokale coöperatie</v>
      </c>
      <c r="L1576" t="str">
        <f>EC_projects_original!L1576</f>
        <v>Energiecentrale Sparrenburg</v>
      </c>
      <c r="M1576">
        <f>EC_projects_original!P1576</f>
        <v>0</v>
      </c>
      <c r="N1576">
        <f>EC_projects_original!R1576</f>
        <v>1</v>
      </c>
    </row>
    <row r="1577" spans="1:14" x14ac:dyDescent="0.25">
      <c r="A1577" t="str">
        <f>EC_projects_original!A1577</f>
        <v>Noord-Brabant</v>
      </c>
      <c r="B1577" t="str">
        <f>EC_projects_original!B1577</f>
        <v>Noord-oost Brabant</v>
      </c>
      <c r="C1577" t="str">
        <f>EC_projects_original!C1577</f>
        <v>'s-Hertogenbosch</v>
      </c>
      <c r="D1577" t="str" cm="1">
        <f t="array" ref="D1577">_xlfn.IFNA(INDEX(municipalities!B:B, MATCH(EC_projects!C1577,municipalities!C:C,0),0),"unknown")</f>
        <v>GM0796</v>
      </c>
      <c r="E1577">
        <f>EC_projects_original!D1577</f>
        <v>0</v>
      </c>
      <c r="F1577" t="str">
        <f>EC_projects_original!E1577</f>
        <v>PCD/ zonnepark Kloosterstraat &amp; Dungensepolder</v>
      </c>
      <c r="G1577" t="str">
        <f>EC_projects_original!G1577</f>
        <v>preparation</v>
      </c>
      <c r="H1577">
        <f>EC_projects_original!H1577</f>
        <v>2026</v>
      </c>
      <c r="I1577" t="str">
        <f>EC_projects_original!I1577</f>
        <v>PV</v>
      </c>
      <c r="J1577" t="str">
        <f>EC_projects_original!J1577</f>
        <v>field</v>
      </c>
      <c r="K1577" t="str">
        <f>EC_projects_original!K1577</f>
        <v>lokale coöperatie</v>
      </c>
      <c r="L1577" t="str">
        <f>EC_projects_original!L1577</f>
        <v>PCD Platform Duurzaam Coöperatief</v>
      </c>
      <c r="M1577">
        <f>EC_projects_original!P1577</f>
        <v>0</v>
      </c>
      <c r="N1577">
        <f>EC_projects_original!R1577</f>
        <v>0</v>
      </c>
    </row>
    <row r="1578" spans="1:14" x14ac:dyDescent="0.25">
      <c r="A1578" t="str">
        <f>EC_projects_original!A1578</f>
        <v>Noord-Brabant</v>
      </c>
      <c r="B1578" t="str">
        <f>EC_projects_original!B1578</f>
        <v>Hart van Brabant</v>
      </c>
      <c r="C1578" t="str">
        <f>EC_projects_original!C1578</f>
        <v>Tilburg</v>
      </c>
      <c r="D1578" t="str" cm="1">
        <f t="array" ref="D1578">_xlfn.IFNA(INDEX(municipalities!B:B, MATCH(EC_projects!C1578,municipalities!C:C,0),0),"unknown")</f>
        <v>GM0855</v>
      </c>
      <c r="E1578">
        <f>EC_projects_original!D1578</f>
        <v>0</v>
      </c>
      <c r="F1578" t="str">
        <f>EC_projects_original!E1578</f>
        <v>Energiefabriek013/EC Berkel-Enschot Energiefabriek Kempenbaan (3 SCE)</v>
      </c>
      <c r="G1578" t="str">
        <f>EC_projects_original!G1578</f>
        <v>planned</v>
      </c>
      <c r="H1578">
        <f>EC_projects_original!H1578</f>
        <v>2024</v>
      </c>
      <c r="I1578" t="str">
        <f>EC_projects_original!I1578</f>
        <v>PV</v>
      </c>
      <c r="J1578" t="str">
        <f>EC_projects_original!J1578</f>
        <v>field</v>
      </c>
      <c r="K1578" t="str">
        <f>EC_projects_original!K1578</f>
        <v>lokale coöperatie</v>
      </c>
      <c r="L1578" t="str">
        <f>EC_projects_original!L1578</f>
        <v>Energiefabriek013</v>
      </c>
      <c r="M1578">
        <f>EC_projects_original!P1578</f>
        <v>1485</v>
      </c>
      <c r="N1578">
        <f>EC_projects_original!R1578</f>
        <v>1</v>
      </c>
    </row>
    <row r="1579" spans="1:14" x14ac:dyDescent="0.25">
      <c r="A1579" t="str">
        <f>EC_projects_original!A1579</f>
        <v>Noord-Brabant</v>
      </c>
      <c r="B1579" t="str">
        <f>EC_projects_original!B1579</f>
        <v>Noord-oost Brabant</v>
      </c>
      <c r="C1579" t="str">
        <f>EC_projects_original!C1579</f>
        <v>Vught</v>
      </c>
      <c r="D1579" t="str" cm="1">
        <f t="array" ref="D1579">_xlfn.IFNA(INDEX(municipalities!B:B, MATCH(EC_projects!C1579,municipalities!C:C,0),0),"unknown")</f>
        <v>GM0865</v>
      </c>
      <c r="E1579">
        <f>EC_projects_original!D1579</f>
        <v>0</v>
      </c>
      <c r="F1579" t="str">
        <f>EC_projects_original!E1579</f>
        <v>VET Vught/ Zonnecarport Bergenshuizen</v>
      </c>
      <c r="G1579" t="str">
        <f>EC_projects_original!G1579</f>
        <v>preparation</v>
      </c>
      <c r="H1579">
        <f>EC_projects_original!H1579</f>
        <v>2025</v>
      </c>
      <c r="I1579" t="str">
        <f>EC_projects_original!I1579</f>
        <v>PV</v>
      </c>
      <c r="J1579" t="str">
        <f>EC_projects_original!J1579</f>
        <v>solar carport</v>
      </c>
      <c r="K1579" t="str">
        <f>EC_projects_original!K1579</f>
        <v>lokale coöperatie</v>
      </c>
      <c r="L1579" t="str">
        <f>EC_projects_original!L1579</f>
        <v>VET Vught</v>
      </c>
      <c r="M1579">
        <f>EC_projects_original!P1579</f>
        <v>1125</v>
      </c>
      <c r="N1579">
        <f>EC_projects_original!R1579</f>
        <v>0</v>
      </c>
    </row>
    <row r="1580" spans="1:14" x14ac:dyDescent="0.25">
      <c r="A1580" t="str">
        <f>EC_projects_original!A1580</f>
        <v>Noord-Brabant</v>
      </c>
      <c r="B1580" t="str">
        <f>EC_projects_original!B1580</f>
        <v>Hart van Brabant</v>
      </c>
      <c r="C1580" t="str">
        <f>EC_projects_original!C1580</f>
        <v>Waalwijk</v>
      </c>
      <c r="D1580" t="str" cm="1">
        <f t="array" ref="D1580">_xlfn.IFNA(INDEX(municipalities!B:B, MATCH(EC_projects!C1580,municipalities!C:C,0),0),"unknown")</f>
        <v>GM0867</v>
      </c>
      <c r="E1580">
        <f>EC_projects_original!D1580</f>
        <v>0</v>
      </c>
      <c r="F1580" t="str">
        <f>EC_projects_original!E1580</f>
        <v>LangstraatEnergie/ Geluidswal Sprakelaet</v>
      </c>
      <c r="G1580" t="str">
        <f>EC_projects_original!G1580</f>
        <v>preparation</v>
      </c>
      <c r="H1580">
        <f>EC_projects_original!H1580</f>
        <v>2025</v>
      </c>
      <c r="I1580" t="str">
        <f>EC_projects_original!I1580</f>
        <v>PV</v>
      </c>
      <c r="J1580" t="str">
        <f>EC_projects_original!J1580</f>
        <v>field</v>
      </c>
      <c r="K1580" t="str">
        <f>EC_projects_original!K1580</f>
        <v>lokale coöperatie</v>
      </c>
      <c r="L1580" t="str">
        <f>EC_projects_original!L1580</f>
        <v>Langstraat Energie</v>
      </c>
      <c r="M1580">
        <f>EC_projects_original!P1580</f>
        <v>1435</v>
      </c>
      <c r="N1580">
        <f>EC_projects_original!R1580</f>
        <v>1</v>
      </c>
    </row>
    <row r="1581" spans="1:14" x14ac:dyDescent="0.25">
      <c r="A1581" t="str">
        <f>EC_projects_original!A1581</f>
        <v>Noord-Brabant</v>
      </c>
      <c r="B1581" t="str">
        <f>EC_projects_original!B1581</f>
        <v>Hart van Brabant</v>
      </c>
      <c r="C1581" t="str">
        <f>EC_projects_original!C1581</f>
        <v>Waalwijk</v>
      </c>
      <c r="D1581" t="str" cm="1">
        <f t="array" ref="D1581">_xlfn.IFNA(INDEX(municipalities!B:B, MATCH(EC_projects!C1581,municipalities!C:C,0),0),"unknown")</f>
        <v>GM0867</v>
      </c>
      <c r="E1581">
        <f>EC_projects_original!D1581</f>
        <v>0</v>
      </c>
      <c r="F1581" t="str">
        <f>EC_projects_original!E1581</f>
        <v>LangstraatEnergie/ zonnepark LangstraatZon/ uitbreiding Taluds</v>
      </c>
      <c r="G1581" t="str">
        <f>EC_projects_original!G1581</f>
        <v>preparation</v>
      </c>
      <c r="H1581">
        <f>EC_projects_original!H1581</f>
        <v>2025</v>
      </c>
      <c r="I1581" t="str">
        <f>EC_projects_original!I1581</f>
        <v>PV</v>
      </c>
      <c r="J1581" t="str">
        <f>EC_projects_original!J1581</f>
        <v>field</v>
      </c>
      <c r="K1581" t="str">
        <f>EC_projects_original!K1581</f>
        <v>lokale coöperatie</v>
      </c>
      <c r="L1581" t="str">
        <f>EC_projects_original!L1581</f>
        <v>Langstraat Energie</v>
      </c>
      <c r="M1581">
        <f>EC_projects_original!P1581</f>
        <v>2870</v>
      </c>
      <c r="N1581">
        <f>EC_projects_original!R1581</f>
        <v>1</v>
      </c>
    </row>
    <row r="1582" spans="1:14" x14ac:dyDescent="0.25">
      <c r="A1582" t="str">
        <f>EC_projects_original!A1582</f>
        <v>Noord-Holland</v>
      </c>
      <c r="B1582" t="str">
        <f>EC_projects_original!B1582</f>
        <v>Noord-Holland Zuid</v>
      </c>
      <c r="C1582" t="str">
        <f>EC_projects_original!C1582</f>
        <v>Amsterdam</v>
      </c>
      <c r="D1582" t="str" cm="1">
        <f t="array" ref="D1582">_xlfn.IFNA(INDEX(municipalities!B:B, MATCH(EC_projects!C1582,municipalities!C:C,0),0),"unknown")</f>
        <v>GM0363</v>
      </c>
      <c r="E1582">
        <f>EC_projects_original!D1582</f>
        <v>0</v>
      </c>
      <c r="F1582" t="str">
        <f>EC_projects_original!E1582</f>
        <v>AmsterdamEnergie/ NDSMEnergie Ecopark drijvend zonnepark Noorderijplas (met NDSM Energie)</v>
      </c>
      <c r="G1582" t="str">
        <f>EC_projects_original!G1582</f>
        <v>preparation</v>
      </c>
      <c r="H1582">
        <f>EC_projects_original!H1582</f>
        <v>2025</v>
      </c>
      <c r="I1582" t="str">
        <f>EC_projects_original!I1582</f>
        <v>PV</v>
      </c>
      <c r="J1582" t="str">
        <f>EC_projects_original!J1582</f>
        <v>water</v>
      </c>
      <c r="K1582" t="str">
        <f>EC_projects_original!K1582</f>
        <v>lokale coöperatie</v>
      </c>
      <c r="L1582" t="str">
        <f>EC_projects_original!L1582</f>
        <v>AmsterdamEnergie</v>
      </c>
      <c r="M1582">
        <f>EC_projects_original!P1582</f>
        <v>2800</v>
      </c>
      <c r="N1582">
        <f>EC_projects_original!R1582</f>
        <v>1</v>
      </c>
    </row>
    <row r="1583" spans="1:14" x14ac:dyDescent="0.25">
      <c r="A1583" t="str">
        <f>EC_projects_original!A1583</f>
        <v>Noord-Holland</v>
      </c>
      <c r="B1583" t="str">
        <f>EC_projects_original!B1583</f>
        <v>Noord-Holland Noord</v>
      </c>
      <c r="C1583" t="str">
        <f>EC_projects_original!C1583</f>
        <v>Bergen (NH.)</v>
      </c>
      <c r="D1583" t="str" cm="1">
        <f t="array" ref="D1583">_xlfn.IFNA(INDEX(municipalities!B:B, MATCH(EC_projects!C1583,municipalities!C:C,0),0),"unknown")</f>
        <v>GM0373</v>
      </c>
      <c r="E1583">
        <f>EC_projects_original!D1583</f>
        <v>0</v>
      </c>
      <c r="F1583" t="str">
        <f>EC_projects_original!E1583</f>
        <v>BergenEnergie/ Zonneweide Bergen Fase 3 (Bergerweg)</v>
      </c>
      <c r="G1583" t="str">
        <f>EC_projects_original!G1583</f>
        <v>planned</v>
      </c>
      <c r="H1583">
        <f>EC_projects_original!H1583</f>
        <v>2024</v>
      </c>
      <c r="I1583" t="str">
        <f>EC_projects_original!I1583</f>
        <v>PV</v>
      </c>
      <c r="J1583" t="str">
        <f>EC_projects_original!J1583</f>
        <v>field</v>
      </c>
      <c r="K1583" t="str">
        <f>EC_projects_original!K1583</f>
        <v>lokale coöperatie</v>
      </c>
      <c r="L1583" t="str">
        <f>EC_projects_original!L1583</f>
        <v>BergenEnergie</v>
      </c>
      <c r="M1583">
        <f>EC_projects_original!P1583</f>
        <v>1884.9999999999998</v>
      </c>
      <c r="N1583">
        <f>EC_projects_original!R1583</f>
        <v>1</v>
      </c>
    </row>
    <row r="1584" spans="1:14" x14ac:dyDescent="0.25">
      <c r="A1584" t="str">
        <f>EC_projects_original!A1584</f>
        <v>Noord-Holland</v>
      </c>
      <c r="B1584">
        <f>EC_projects_original!B1584</f>
        <v>0</v>
      </c>
      <c r="C1584" t="str">
        <f>EC_projects_original!C1584</f>
        <v>Beverwijk</v>
      </c>
      <c r="D1584" t="str" cm="1">
        <f t="array" ref="D1584">_xlfn.IFNA(INDEX(municipalities!B:B, MATCH(EC_projects!C1584,municipalities!C:C,0),0),"unknown")</f>
        <v>GM0375</v>
      </c>
      <c r="E1584">
        <f>EC_projects_original!D1584</f>
        <v>0</v>
      </c>
      <c r="F1584" t="str">
        <f>EC_projects_original!E1584</f>
        <v>Energiek Ijmond/ zonnepark Wijkermeer</v>
      </c>
      <c r="G1584" t="str">
        <f>EC_projects_original!G1584</f>
        <v>preparation</v>
      </c>
      <c r="H1584">
        <f>EC_projects_original!H1584</f>
        <v>2025</v>
      </c>
      <c r="I1584" t="str">
        <f>EC_projects_original!I1584</f>
        <v>PV</v>
      </c>
      <c r="J1584" t="str">
        <f>EC_projects_original!J1584</f>
        <v>field</v>
      </c>
      <c r="K1584" t="str">
        <f>EC_projects_original!K1584</f>
        <v>lokale coöperatie</v>
      </c>
      <c r="L1584" t="str">
        <f>EC_projects_original!L1584</f>
        <v>Energiek Ijmond</v>
      </c>
      <c r="M1584">
        <f>EC_projects_original!P1584</f>
        <v>0</v>
      </c>
      <c r="N1584">
        <f>EC_projects_original!R1584</f>
        <v>0.8</v>
      </c>
    </row>
    <row r="1585" spans="1:14" x14ac:dyDescent="0.25">
      <c r="A1585" t="str">
        <f>EC_projects_original!A1585</f>
        <v>Noord-Holland</v>
      </c>
      <c r="B1585" t="str">
        <f>EC_projects_original!B1585</f>
        <v>Noord-Holland Noord</v>
      </c>
      <c r="C1585" t="str">
        <f>EC_projects_original!C1585</f>
        <v>Den Helder</v>
      </c>
      <c r="D1585" t="str" cm="1">
        <f t="array" ref="D1585">_xlfn.IFNA(INDEX(municipalities!B:B, MATCH(EC_projects!C1585,municipalities!C:C,0),0),"unknown")</f>
        <v>GM0400</v>
      </c>
      <c r="E1585" t="str">
        <f>EC_projects_original!D1585</f>
        <v>Den Helder</v>
      </c>
      <c r="F1585" t="str">
        <f>EC_projects_original!E1585</f>
        <v>HCWCEendragt/ zonnepark</v>
      </c>
      <c r="G1585" t="str">
        <f>EC_projects_original!G1585</f>
        <v>preparation</v>
      </c>
      <c r="H1585">
        <f>EC_projects_original!H1585</f>
        <v>2025</v>
      </c>
      <c r="I1585" t="str">
        <f>EC_projects_original!I1585</f>
        <v>PV</v>
      </c>
      <c r="J1585" t="str">
        <f>EC_projects_original!J1585</f>
        <v>field</v>
      </c>
      <c r="K1585" t="str">
        <f>EC_projects_original!K1585</f>
        <v>lokale coöperatie</v>
      </c>
      <c r="L1585" t="str">
        <f>EC_projects_original!L1585</f>
        <v>HCWC De Eendragt</v>
      </c>
      <c r="M1585">
        <f>EC_projects_original!P1585</f>
        <v>0</v>
      </c>
      <c r="N1585">
        <f>EC_projects_original!R1585</f>
        <v>0</v>
      </c>
    </row>
    <row r="1586" spans="1:14" x14ac:dyDescent="0.25">
      <c r="A1586" t="str">
        <f>EC_projects_original!A1586</f>
        <v>Noord-Holland</v>
      </c>
      <c r="B1586" t="str">
        <f>EC_projects_original!B1586</f>
        <v>Noord-Holland Noord</v>
      </c>
      <c r="C1586" t="str">
        <f>EC_projects_original!C1586</f>
        <v>Drechterland</v>
      </c>
      <c r="D1586" t="str" cm="1">
        <f t="array" ref="D1586">_xlfn.IFNA(INDEX(municipalities!B:B, MATCH(EC_projects!C1586,municipalities!C:C,0),0),"unknown")</f>
        <v>GM0498</v>
      </c>
      <c r="E1586" t="str">
        <f>EC_projects_original!D1586</f>
        <v>Zwaagdijk-West en -Oost, gemeente Medemblik.</v>
      </c>
      <c r="F1586" t="str">
        <f>EC_projects_original!E1586</f>
        <v>Zonnecoöperatie West-Friesland/ Zonneparken Zwaagdijk (3x SCE)</v>
      </c>
      <c r="G1586" t="str">
        <f>EC_projects_original!G1586</f>
        <v>planned</v>
      </c>
      <c r="H1586">
        <f>EC_projects_original!H1586</f>
        <v>2025</v>
      </c>
      <c r="I1586" t="str">
        <f>EC_projects_original!I1586</f>
        <v>PV</v>
      </c>
      <c r="J1586" t="str">
        <f>EC_projects_original!J1586</f>
        <v>field</v>
      </c>
      <c r="K1586" t="str">
        <f>EC_projects_original!K1586</f>
        <v>lokale coöperatie</v>
      </c>
      <c r="L1586" t="str">
        <f>EC_projects_original!L1586</f>
        <v>Zonnecoöperatie WestFriesland</v>
      </c>
      <c r="M1586">
        <f>EC_projects_original!P1586</f>
        <v>1500</v>
      </c>
      <c r="N1586">
        <f>EC_projects_original!R1586</f>
        <v>0.1875</v>
      </c>
    </row>
    <row r="1587" spans="1:14" x14ac:dyDescent="0.25">
      <c r="A1587" t="str">
        <f>EC_projects_original!A1587</f>
        <v>Noord-Holland</v>
      </c>
      <c r="B1587" t="str">
        <f>EC_projects_original!B1587</f>
        <v>Noord-Holland Zuid</v>
      </c>
      <c r="C1587" t="str">
        <f>EC_projects_original!C1587</f>
        <v>Gooise Meren</v>
      </c>
      <c r="D1587" t="str" cm="1">
        <f t="array" ref="D1587">_xlfn.IFNA(INDEX(municipalities!B:B, MATCH(EC_projects!C1587,municipalities!C:C,0),0),"unknown")</f>
        <v>GM1942</v>
      </c>
      <c r="E1587" t="str">
        <f>EC_projects_original!D1587</f>
        <v>Bussum</v>
      </c>
      <c r="F1587" t="str">
        <f>EC_projects_original!E1587</f>
        <v>WattNu/ Solar carport 't Spant</v>
      </c>
      <c r="G1587" t="str">
        <f>EC_projects_original!G1587</f>
        <v>preparation</v>
      </c>
      <c r="H1587">
        <f>EC_projects_original!H1587</f>
        <v>2025</v>
      </c>
      <c r="I1587" t="str">
        <f>EC_projects_original!I1587</f>
        <v>PV</v>
      </c>
      <c r="J1587" t="str">
        <f>EC_projects_original!J1587</f>
        <v>solar carport</v>
      </c>
      <c r="K1587" t="str">
        <f>EC_projects_original!K1587</f>
        <v>lokale coöperatie</v>
      </c>
      <c r="L1587" t="str">
        <f>EC_projects_original!L1587</f>
        <v>WattNu</v>
      </c>
      <c r="M1587">
        <f>EC_projects_original!P1587</f>
        <v>424.35</v>
      </c>
      <c r="N1587">
        <f>EC_projects_original!R1587</f>
        <v>1</v>
      </c>
    </row>
    <row r="1588" spans="1:14" x14ac:dyDescent="0.25">
      <c r="A1588" t="str">
        <f>EC_projects_original!A1588</f>
        <v>Noord-Holland</v>
      </c>
      <c r="B1588" t="str">
        <f>EC_projects_original!B1588</f>
        <v>Noord-Holland Noord</v>
      </c>
      <c r="C1588" t="str">
        <f>EC_projects_original!C1588</f>
        <v>Opmeer</v>
      </c>
      <c r="D1588" t="str" cm="1">
        <f t="array" ref="D1588">_xlfn.IFNA(INDEX(municipalities!B:B, MATCH(EC_projects!C1588,municipalities!C:C,0),0),"unknown")</f>
        <v>GM0432</v>
      </c>
      <c r="E1588">
        <f>EC_projects_original!D1588</f>
        <v>0</v>
      </c>
      <c r="F1588" t="str">
        <f>EC_projects_original!E1588</f>
        <v>NHEC/ Zonnepark Koningspade</v>
      </c>
      <c r="G1588" t="str">
        <f>EC_projects_original!G1588</f>
        <v>preparation</v>
      </c>
      <c r="H1588">
        <f>EC_projects_original!H1588</f>
        <v>2025</v>
      </c>
      <c r="I1588" t="str">
        <f>EC_projects_original!I1588</f>
        <v>PV</v>
      </c>
      <c r="J1588" t="str">
        <f>EC_projects_original!J1588</f>
        <v>field</v>
      </c>
      <c r="K1588" t="str">
        <f>EC_projects_original!K1588</f>
        <v>lokale coöperatie</v>
      </c>
      <c r="L1588" t="str">
        <f>EC_projects_original!L1588</f>
        <v>NHEC</v>
      </c>
      <c r="M1588">
        <f>EC_projects_original!P1588</f>
        <v>0</v>
      </c>
      <c r="N1588">
        <f>EC_projects_original!R1588</f>
        <v>0.5</v>
      </c>
    </row>
    <row r="1589" spans="1:14" x14ac:dyDescent="0.25">
      <c r="A1589" t="str">
        <f>EC_projects_original!A1589</f>
        <v>Noord-Holland</v>
      </c>
      <c r="B1589" t="str">
        <f>EC_projects_original!B1589</f>
        <v>Noord-Holland Noord</v>
      </c>
      <c r="C1589" t="str">
        <f>EC_projects_original!C1589</f>
        <v>Schagen</v>
      </c>
      <c r="D1589" t="str" cm="1">
        <f t="array" ref="D1589">_xlfn.IFNA(INDEX(municipalities!B:B, MATCH(EC_projects!C1589,municipalities!C:C,0),0),"unknown")</f>
        <v>GM0441</v>
      </c>
      <c r="E1589">
        <f>EC_projects_original!D1589</f>
        <v>0</v>
      </c>
      <c r="F1589" t="str">
        <f>EC_projects_original!E1589</f>
        <v>NHEC/ Zonnepark Oude Sluis</v>
      </c>
      <c r="G1589" t="str">
        <f>EC_projects_original!G1589</f>
        <v>preparation</v>
      </c>
      <c r="H1589">
        <f>EC_projects_original!H1589</f>
        <v>2025</v>
      </c>
      <c r="I1589" t="str">
        <f>EC_projects_original!I1589</f>
        <v>PV</v>
      </c>
      <c r="J1589" t="str">
        <f>EC_projects_original!J1589</f>
        <v>field</v>
      </c>
      <c r="K1589" t="str">
        <f>EC_projects_original!K1589</f>
        <v>lokale coöperatie</v>
      </c>
      <c r="L1589" t="str">
        <f>EC_projects_original!L1589</f>
        <v>NHEC</v>
      </c>
      <c r="M1589">
        <f>EC_projects_original!P1589</f>
        <v>0</v>
      </c>
      <c r="N1589">
        <f>EC_projects_original!R1589</f>
        <v>0.5</v>
      </c>
    </row>
    <row r="1590" spans="1:14" x14ac:dyDescent="0.25">
      <c r="A1590" t="str">
        <f>EC_projects_original!A1590</f>
        <v>Noord-Holland</v>
      </c>
      <c r="B1590" t="str">
        <f>EC_projects_original!B1590</f>
        <v>Noord-Holland Noord</v>
      </c>
      <c r="C1590" t="str">
        <f>EC_projects_original!C1590</f>
        <v>Uitgeest</v>
      </c>
      <c r="D1590" t="str" cm="1">
        <f t="array" ref="D1590">_xlfn.IFNA(INDEX(municipalities!B:B, MATCH(EC_projects!C1590,municipalities!C:C,0),0),"unknown")</f>
        <v>GM0450</v>
      </c>
      <c r="E1590">
        <f>EC_projects_original!D1590</f>
        <v>0</v>
      </c>
      <c r="F1590" t="str">
        <f>EC_projects_original!E1590</f>
        <v xml:space="preserve">DUEC DuurzaamUitgeest/ Kennemerwind/ zonnepark Winterzon  </v>
      </c>
      <c r="G1590" t="str">
        <f>EC_projects_original!G1590</f>
        <v>planned</v>
      </c>
      <c r="H1590">
        <f>EC_projects_original!H1590</f>
        <v>2025</v>
      </c>
      <c r="I1590" t="str">
        <f>EC_projects_original!I1590</f>
        <v>PV</v>
      </c>
      <c r="J1590" t="str">
        <f>EC_projects_original!J1590</f>
        <v>field</v>
      </c>
      <c r="K1590" t="str">
        <f>EC_projects_original!K1590</f>
        <v>lokale coöperatie</v>
      </c>
      <c r="L1590" t="str">
        <f>EC_projects_original!L1590</f>
        <v>Duurzaam Uitgeest/ Kennemerwind</v>
      </c>
      <c r="M1590">
        <f>EC_projects_original!P1590</f>
        <v>12800</v>
      </c>
      <c r="N1590">
        <f>EC_projects_original!R1590</f>
        <v>1</v>
      </c>
    </row>
    <row r="1591" spans="1:14" x14ac:dyDescent="0.25">
      <c r="A1591" t="str">
        <f>EC_projects_original!A1591</f>
        <v>Noord-Holland</v>
      </c>
      <c r="B1591" t="str">
        <f>EC_projects_original!B1591</f>
        <v>Noord-Holland Noord</v>
      </c>
      <c r="C1591" t="str">
        <f>EC_projects_original!C1591</f>
        <v>Uitgeest</v>
      </c>
      <c r="D1591" t="str" cm="1">
        <f t="array" ref="D1591">_xlfn.IFNA(INDEX(municipalities!B:B, MATCH(EC_projects!C1591,municipalities!C:C,0),0),"unknown")</f>
        <v>GM0450</v>
      </c>
      <c r="E1591">
        <f>EC_projects_original!D1591</f>
        <v>0</v>
      </c>
      <c r="F1591" t="str">
        <f>EC_projects_original!E1591</f>
        <v>DUEC DuurzaamUitgeest/ Zonnepark (UGT00-GA-206, UGT00-GA-207)</v>
      </c>
      <c r="G1591" t="str">
        <f>EC_projects_original!G1591</f>
        <v>planned</v>
      </c>
      <c r="H1591">
        <f>EC_projects_original!H1591</f>
        <v>2024</v>
      </c>
      <c r="I1591" t="str">
        <f>EC_projects_original!I1591</f>
        <v>PV</v>
      </c>
      <c r="J1591" t="str">
        <f>EC_projects_original!J1591</f>
        <v>field</v>
      </c>
      <c r="K1591" t="str">
        <f>EC_projects_original!K1591</f>
        <v>lokale coöperatie</v>
      </c>
      <c r="L1591" t="str">
        <f>EC_projects_original!L1591</f>
        <v>Duurzaam Uitgeest</v>
      </c>
      <c r="M1591">
        <f>EC_projects_original!P1591</f>
        <v>1000</v>
      </c>
      <c r="N1591">
        <f>EC_projects_original!R1591</f>
        <v>1</v>
      </c>
    </row>
    <row r="1592" spans="1:14" x14ac:dyDescent="0.25">
      <c r="A1592" t="str">
        <f>EC_projects_original!A1592</f>
        <v>Noord-Holland</v>
      </c>
      <c r="B1592" t="str">
        <f>EC_projects_original!B1592</f>
        <v>Noord-Holland Noord</v>
      </c>
      <c r="C1592" t="str">
        <f>EC_projects_original!C1592</f>
        <v>Uitgeest</v>
      </c>
      <c r="D1592" t="str" cm="1">
        <f t="array" ref="D1592">_xlfn.IFNA(INDEX(municipalities!B:B, MATCH(EC_projects!C1592,municipalities!C:C,0),0),"unknown")</f>
        <v>GM0450</v>
      </c>
      <c r="E1592">
        <f>EC_projects_original!D1592</f>
        <v>0</v>
      </c>
      <c r="F1592" t="str">
        <f>EC_projects_original!E1592</f>
        <v>KennemerWind/ zonnepark (UGT00-GA-208, UGT00-GA-209)</v>
      </c>
      <c r="G1592" t="str">
        <f>EC_projects_original!G1592</f>
        <v>planned</v>
      </c>
      <c r="H1592">
        <f>EC_projects_original!H1592</f>
        <v>2024</v>
      </c>
      <c r="I1592" t="str">
        <f>EC_projects_original!I1592</f>
        <v>PV</v>
      </c>
      <c r="J1592" t="str">
        <f>EC_projects_original!J1592</f>
        <v>field</v>
      </c>
      <c r="K1592" t="str">
        <f>EC_projects_original!K1592</f>
        <v>lokale coöperatie</v>
      </c>
      <c r="L1592" t="str">
        <f>EC_projects_original!L1592</f>
        <v>Kennemerwind</v>
      </c>
      <c r="M1592">
        <f>EC_projects_original!P1592</f>
        <v>1000</v>
      </c>
      <c r="N1592">
        <f>EC_projects_original!R1592</f>
        <v>1</v>
      </c>
    </row>
    <row r="1593" spans="1:14" x14ac:dyDescent="0.25">
      <c r="A1593" t="str">
        <f>EC_projects_original!A1593</f>
        <v>Noord-Holland</v>
      </c>
      <c r="B1593" t="str">
        <f>EC_projects_original!B1593</f>
        <v>Noord-Holland Zuid</v>
      </c>
      <c r="C1593" t="str">
        <f>EC_projects_original!C1593</f>
        <v>Amsterdam</v>
      </c>
      <c r="D1593" t="str" cm="1">
        <f t="array" ref="D1593">_xlfn.IFNA(INDEX(municipalities!B:B, MATCH(EC_projects!C1593,municipalities!C:C,0),0),"unknown")</f>
        <v>GM0363</v>
      </c>
      <c r="E1593">
        <f>EC_projects_original!D1593</f>
        <v>0</v>
      </c>
      <c r="F1593" t="str">
        <f>EC_projects_original!E1593</f>
        <v>WeespEcoEnergie/ zonnepark Strandeiland</v>
      </c>
      <c r="G1593" t="str">
        <f>EC_projects_original!G1593</f>
        <v>preparation</v>
      </c>
      <c r="H1593">
        <f>EC_projects_original!H1593</f>
        <v>2025</v>
      </c>
      <c r="I1593" t="str">
        <f>EC_projects_original!I1593</f>
        <v>PV</v>
      </c>
      <c r="J1593" t="str">
        <f>EC_projects_original!J1593</f>
        <v>field</v>
      </c>
      <c r="K1593" t="str">
        <f>EC_projects_original!K1593</f>
        <v>lokale coöperatie</v>
      </c>
      <c r="L1593" t="str">
        <f>EC_projects_original!L1593</f>
        <v>Weesp Eco Energie</v>
      </c>
      <c r="M1593">
        <f>EC_projects_original!P1593</f>
        <v>500</v>
      </c>
      <c r="N1593">
        <f>EC_projects_original!R1593</f>
        <v>1</v>
      </c>
    </row>
    <row r="1594" spans="1:14" x14ac:dyDescent="0.25">
      <c r="A1594" t="str">
        <f>EC_projects_original!A1594</f>
        <v>Noord-Holland</v>
      </c>
      <c r="B1594" t="str">
        <f>EC_projects_original!B1594</f>
        <v>Noord-Holland Noord</v>
      </c>
      <c r="C1594" t="str">
        <f>EC_projects_original!C1594</f>
        <v>Zaanstad</v>
      </c>
      <c r="D1594" t="str" cm="1">
        <f t="array" ref="D1594">_xlfn.IFNA(INDEX(municipalities!B:B, MATCH(EC_projects!C1594,municipalities!C:C,0),0),"unknown")</f>
        <v>GM0479</v>
      </c>
      <c r="E1594" t="str">
        <f>EC_projects_original!D1594</f>
        <v>Assendelft</v>
      </c>
      <c r="F1594" t="str">
        <f>EC_projects_original!E1594</f>
        <v>3 cooperaties/ Zonnepark Assendelft</v>
      </c>
      <c r="G1594" t="str">
        <f>EC_projects_original!G1594</f>
        <v>preparation</v>
      </c>
      <c r="H1594">
        <f>EC_projects_original!H1594</f>
        <v>2025</v>
      </c>
      <c r="I1594" t="str">
        <f>EC_projects_original!I1594</f>
        <v>PV</v>
      </c>
      <c r="J1594" t="str">
        <f>EC_projects_original!J1594</f>
        <v>field</v>
      </c>
      <c r="K1594" t="str">
        <f>EC_projects_original!K1594</f>
        <v>lokale coöperatie</v>
      </c>
      <c r="L1594" t="str">
        <f>EC_projects_original!L1594</f>
        <v xml:space="preserve">meerdere cooperaties </v>
      </c>
      <c r="M1594">
        <f>EC_projects_original!P1594</f>
        <v>0</v>
      </c>
      <c r="N1594">
        <f>EC_projects_original!R1594</f>
        <v>0</v>
      </c>
    </row>
    <row r="1595" spans="1:14" x14ac:dyDescent="0.25">
      <c r="A1595" t="str">
        <f>EC_projects_original!A1595</f>
        <v>Overijssel</v>
      </c>
      <c r="B1595" t="str">
        <f>EC_projects_original!B1595</f>
        <v>West-Overijssel</v>
      </c>
      <c r="C1595" t="str">
        <f>EC_projects_original!C1595</f>
        <v>Dalfsen</v>
      </c>
      <c r="D1595" t="str" cm="1">
        <f t="array" ref="D1595">_xlfn.IFNA(INDEX(municipalities!B:B, MATCH(EC_projects!C1595,municipalities!C:C,0),0),"unknown")</f>
        <v>GM0148</v>
      </c>
      <c r="E1595">
        <f>EC_projects_original!D1595</f>
        <v>0</v>
      </c>
      <c r="F1595" t="str">
        <f>EC_projects_original!E1595</f>
        <v xml:space="preserve">Duurzaam Leefbaar Lemelerveld/ Zonnepark Zonnig Lemelerveld </v>
      </c>
      <c r="G1595" t="str">
        <f>EC_projects_original!G1595</f>
        <v>preparation</v>
      </c>
      <c r="H1595">
        <f>EC_projects_original!H1595</f>
        <v>2025</v>
      </c>
      <c r="I1595" t="str">
        <f>EC_projects_original!I1595</f>
        <v>PV</v>
      </c>
      <c r="J1595" t="str">
        <f>EC_projects_original!J1595</f>
        <v>field</v>
      </c>
      <c r="K1595" t="str">
        <f>EC_projects_original!K1595</f>
        <v>lokale coöperatie</v>
      </c>
      <c r="L1595" t="str">
        <f>EC_projects_original!L1595</f>
        <v>Duurzaam Leefbaar lemelerveld</v>
      </c>
      <c r="M1595">
        <f>EC_projects_original!P1595</f>
        <v>832</v>
      </c>
      <c r="N1595">
        <f>EC_projects_original!R1595</f>
        <v>1</v>
      </c>
    </row>
    <row r="1596" spans="1:14" x14ac:dyDescent="0.25">
      <c r="A1596" t="str">
        <f>EC_projects_original!A1596</f>
        <v>Overijssel</v>
      </c>
      <c r="B1596" t="str">
        <f>EC_projects_original!B1596</f>
        <v>West-Overijssel</v>
      </c>
      <c r="C1596" t="str">
        <f>EC_projects_original!C1596</f>
        <v>Deventer</v>
      </c>
      <c r="D1596" t="str" cm="1">
        <f t="array" ref="D1596">_xlfn.IFNA(INDEX(municipalities!B:B, MATCH(EC_projects!C1596,municipalities!C:C,0),0),"unknown")</f>
        <v>GM0150</v>
      </c>
      <c r="E1596">
        <f>EC_projects_original!D1596</f>
        <v>0</v>
      </c>
      <c r="F1596" t="str">
        <f>EC_projects_original!E1596</f>
        <v>DeventerEnergie/ Zonnedaken Dec Coöperatie/ KEI-13</v>
      </c>
      <c r="G1596" t="str">
        <f>EC_projects_original!G1596</f>
        <v>planned</v>
      </c>
      <c r="H1596">
        <f>EC_projects_original!H1596</f>
        <v>2024</v>
      </c>
      <c r="I1596" t="str">
        <f>EC_projects_original!I1596</f>
        <v>PV</v>
      </c>
      <c r="J1596" t="str">
        <f>EC_projects_original!J1596</f>
        <v>field</v>
      </c>
      <c r="K1596" t="str">
        <f>EC_projects_original!K1596</f>
        <v>lokale coöperatie</v>
      </c>
      <c r="L1596" t="str">
        <f>EC_projects_original!L1596</f>
        <v>DeventerEnergie</v>
      </c>
      <c r="M1596">
        <f>EC_projects_original!P1596</f>
        <v>100</v>
      </c>
      <c r="N1596">
        <f>EC_projects_original!R1596</f>
        <v>1</v>
      </c>
    </row>
    <row r="1597" spans="1:14" x14ac:dyDescent="0.25">
      <c r="A1597" t="str">
        <f>EC_projects_original!A1597</f>
        <v>Overijssel</v>
      </c>
      <c r="B1597" t="str">
        <f>EC_projects_original!B1597</f>
        <v>Twente</v>
      </c>
      <c r="C1597" t="str">
        <f>EC_projects_original!C1597</f>
        <v>Haaksbergen</v>
      </c>
      <c r="D1597" t="str" cm="1">
        <f t="array" ref="D1597">_xlfn.IFNA(INDEX(municipalities!B:B, MATCH(EC_projects!C1597,municipalities!C:C,0),0),"unknown")</f>
        <v>GM0158</v>
      </c>
      <c r="E1597">
        <f>EC_projects_original!D1597</f>
        <v>0</v>
      </c>
      <c r="F1597" t="str">
        <f>EC_projects_original!E1597</f>
        <v>ECHaaksbergen/ zonneveld N18 Eeltinkveld</v>
      </c>
      <c r="G1597" t="str">
        <f>EC_projects_original!G1597</f>
        <v>planned</v>
      </c>
      <c r="H1597">
        <f>EC_projects_original!H1597</f>
        <v>2024</v>
      </c>
      <c r="I1597" t="str">
        <f>EC_projects_original!I1597</f>
        <v>PV</v>
      </c>
      <c r="J1597" t="str">
        <f>EC_projects_original!J1597</f>
        <v>field</v>
      </c>
      <c r="K1597" t="str">
        <f>EC_projects_original!K1597</f>
        <v>lokale coöperatie</v>
      </c>
      <c r="L1597" t="str">
        <f>EC_projects_original!L1597</f>
        <v>EC Haaksbergen</v>
      </c>
      <c r="M1597">
        <f>EC_projects_original!P1597</f>
        <v>4500</v>
      </c>
      <c r="N1597">
        <f>EC_projects_original!R1597</f>
        <v>0.5</v>
      </c>
    </row>
    <row r="1598" spans="1:14" x14ac:dyDescent="0.25">
      <c r="A1598" t="str">
        <f>EC_projects_original!A1598</f>
        <v>Overijssel</v>
      </c>
      <c r="B1598" t="str">
        <f>EC_projects_original!B1598</f>
        <v>Twente</v>
      </c>
      <c r="C1598" t="str">
        <f>EC_projects_original!C1598</f>
        <v>Haaksbergen</v>
      </c>
      <c r="D1598" t="str" cm="1">
        <f t="array" ref="D1598">_xlfn.IFNA(INDEX(municipalities!B:B, MATCH(EC_projects!C1598,municipalities!C:C,0),0),"unknown")</f>
        <v>GM0158</v>
      </c>
      <c r="E1598">
        <f>EC_projects_original!D1598</f>
        <v>0</v>
      </c>
      <c r="F1598" t="str">
        <f>EC_projects_original!E1598</f>
        <v>ECHaaksbergen/ zonneveld N18 Noord</v>
      </c>
      <c r="G1598" t="str">
        <f>EC_projects_original!G1598</f>
        <v>planned</v>
      </c>
      <c r="H1598">
        <f>EC_projects_original!H1598</f>
        <v>2024</v>
      </c>
      <c r="I1598" t="str">
        <f>EC_projects_original!I1598</f>
        <v>PV</v>
      </c>
      <c r="J1598" t="str">
        <f>EC_projects_original!J1598</f>
        <v>field</v>
      </c>
      <c r="K1598" t="str">
        <f>EC_projects_original!K1598</f>
        <v>lokale coöperatie</v>
      </c>
      <c r="L1598" t="str">
        <f>EC_projects_original!L1598</f>
        <v>EC Haaksbergen</v>
      </c>
      <c r="M1598">
        <f>EC_projects_original!P1598</f>
        <v>9250</v>
      </c>
      <c r="N1598">
        <f>EC_projects_original!R1598</f>
        <v>0.5</v>
      </c>
    </row>
    <row r="1599" spans="1:14" x14ac:dyDescent="0.25">
      <c r="A1599" t="str">
        <f>EC_projects_original!A1599</f>
        <v>Overijssel</v>
      </c>
      <c r="B1599" t="str">
        <f>EC_projects_original!B1599</f>
        <v>West-Overijssel</v>
      </c>
      <c r="C1599" t="str">
        <f>EC_projects_original!C1599</f>
        <v>Hellendoorn</v>
      </c>
      <c r="D1599" t="str" cm="1">
        <f t="array" ref="D1599">_xlfn.IFNA(INDEX(municipalities!B:B, MATCH(EC_projects!C1599,municipalities!C:C,0),0),"unknown")</f>
        <v>GM0163</v>
      </c>
      <c r="E1599">
        <f>EC_projects_original!D1599</f>
        <v>0</v>
      </c>
      <c r="F1599" t="str">
        <f>EC_projects_original!E1599</f>
        <v>Noaber&amp;Co Duurzaam Hellendoorn/ Zonnepark Haarle</v>
      </c>
      <c r="G1599" t="str">
        <f>EC_projects_original!G1599</f>
        <v>preparation</v>
      </c>
      <c r="H1599">
        <f>EC_projects_original!H1599</f>
        <v>2025</v>
      </c>
      <c r="I1599" t="str">
        <f>EC_projects_original!I1599</f>
        <v>PV</v>
      </c>
      <c r="J1599" t="str">
        <f>EC_projects_original!J1599</f>
        <v>field</v>
      </c>
      <c r="K1599" t="str">
        <f>EC_projects_original!K1599</f>
        <v>lokale coöperatie</v>
      </c>
      <c r="L1599" t="str">
        <f>EC_projects_original!L1599</f>
        <v>Noaber&amp;Co Duurzaam Hellendoorn</v>
      </c>
      <c r="M1599">
        <f>EC_projects_original!P1599</f>
        <v>1500</v>
      </c>
      <c r="N1599">
        <f>EC_projects_original!R1599</f>
        <v>1</v>
      </c>
    </row>
    <row r="1600" spans="1:14" x14ac:dyDescent="0.25">
      <c r="A1600" t="str">
        <f>EC_projects_original!A1600</f>
        <v>Overijssel</v>
      </c>
      <c r="B1600" t="str">
        <f>EC_projects_original!B1600</f>
        <v>Twente</v>
      </c>
      <c r="C1600" t="str">
        <f>EC_projects_original!C1600</f>
        <v>Hengelo</v>
      </c>
      <c r="D1600" t="str" cm="1">
        <f t="array" ref="D1600">_xlfn.IFNA(INDEX(municipalities!B:B, MATCH(EC_projects!C1600,municipalities!C:C,0),0),"unknown")</f>
        <v>GM0164</v>
      </c>
      <c r="E1600">
        <f>EC_projects_original!D1600</f>
        <v>0</v>
      </c>
      <c r="F1600" t="str">
        <f>EC_projects_original!E1600</f>
        <v>HengeloEnergie/ zonnepark Boeldershoek</v>
      </c>
      <c r="G1600" t="str">
        <f>EC_projects_original!G1600</f>
        <v>preparation</v>
      </c>
      <c r="H1600">
        <f>EC_projects_original!H1600</f>
        <v>2026</v>
      </c>
      <c r="I1600" t="str">
        <f>EC_projects_original!I1600</f>
        <v>PV</v>
      </c>
      <c r="J1600" t="str">
        <f>EC_projects_original!J1600</f>
        <v>field</v>
      </c>
      <c r="K1600" t="str">
        <f>EC_projects_original!K1600</f>
        <v>lokale coöperatie</v>
      </c>
      <c r="L1600" t="str">
        <f>EC_projects_original!L1600</f>
        <v>Hengelo Energie</v>
      </c>
      <c r="M1600">
        <f>EC_projects_original!P1600</f>
        <v>0</v>
      </c>
      <c r="N1600">
        <f>EC_projects_original!R1600</f>
        <v>0</v>
      </c>
    </row>
    <row r="1601" spans="1:14" x14ac:dyDescent="0.25">
      <c r="A1601" t="str">
        <f>EC_projects_original!A1601</f>
        <v>Overijssel</v>
      </c>
      <c r="B1601" t="str">
        <f>EC_projects_original!B1601</f>
        <v>West-Overijssel</v>
      </c>
      <c r="C1601" t="str">
        <f>EC_projects_original!C1601</f>
        <v>Olst-Wijhe</v>
      </c>
      <c r="D1601" t="str" cm="1">
        <f t="array" ref="D1601">_xlfn.IFNA(INDEX(municipalities!B:B, MATCH(EC_projects!C1601,municipalities!C:C,0),0),"unknown")</f>
        <v>GM1773</v>
      </c>
      <c r="E1601">
        <f>EC_projects_original!D1601</f>
        <v>0</v>
      </c>
      <c r="F1601" t="str">
        <f>EC_projects_original!E1601</f>
        <v>GoedVeurMekare/SCE project Zonneweide Overkamp</v>
      </c>
      <c r="G1601" t="str">
        <f>EC_projects_original!G1601</f>
        <v>planned</v>
      </c>
      <c r="H1601">
        <f>EC_projects_original!H1601</f>
        <v>2024</v>
      </c>
      <c r="I1601" t="str">
        <f>EC_projects_original!I1601</f>
        <v>PV</v>
      </c>
      <c r="J1601" t="str">
        <f>EC_projects_original!J1601</f>
        <v>field</v>
      </c>
      <c r="K1601" t="str">
        <f>EC_projects_original!K1601</f>
        <v>lokale coöperatie</v>
      </c>
      <c r="L1601" t="str">
        <f>EC_projects_original!L1601</f>
        <v>Goed Veur Mekare</v>
      </c>
      <c r="M1601">
        <f>EC_projects_original!P1601</f>
        <v>500</v>
      </c>
      <c r="N1601">
        <f>EC_projects_original!R1601</f>
        <v>0.13584905660377358</v>
      </c>
    </row>
    <row r="1602" spans="1:14" x14ac:dyDescent="0.25">
      <c r="A1602" t="str">
        <f>EC_projects_original!A1602</f>
        <v>Overijssel</v>
      </c>
      <c r="B1602" t="str">
        <f>EC_projects_original!B1602</f>
        <v>West-Overijssel</v>
      </c>
      <c r="C1602" t="str">
        <f>EC_projects_original!C1602</f>
        <v>Raalte</v>
      </c>
      <c r="D1602" t="str" cm="1">
        <f t="array" ref="D1602">_xlfn.IFNA(INDEX(municipalities!B:B, MATCH(EC_projects!C1602,municipalities!C:C,0),0),"unknown")</f>
        <v>GM0177</v>
      </c>
      <c r="E1602" t="str">
        <f>EC_projects_original!D1602</f>
        <v>Heeten</v>
      </c>
      <c r="F1602" t="str">
        <f>EC_projects_original!E1602</f>
        <v>Endona/ Zonnepark Heeten  (fase 2)</v>
      </c>
      <c r="G1602" t="str">
        <f>EC_projects_original!G1602</f>
        <v>planned</v>
      </c>
      <c r="H1602">
        <f>EC_projects_original!H1602</f>
        <v>2024</v>
      </c>
      <c r="I1602" t="str">
        <f>EC_projects_original!I1602</f>
        <v>PV</v>
      </c>
      <c r="J1602" t="str">
        <f>EC_projects_original!J1602</f>
        <v>field</v>
      </c>
      <c r="K1602" t="str">
        <f>EC_projects_original!K1602</f>
        <v>lokale coöperatie</v>
      </c>
      <c r="L1602" t="str">
        <f>EC_projects_original!L1602</f>
        <v>Endona</v>
      </c>
      <c r="M1602">
        <f>EC_projects_original!P1602</f>
        <v>800</v>
      </c>
      <c r="N1602">
        <f>EC_projects_original!R1602</f>
        <v>1</v>
      </c>
    </row>
    <row r="1603" spans="1:14" x14ac:dyDescent="0.25">
      <c r="A1603" t="str">
        <f>EC_projects_original!A1603</f>
        <v>Overijssel</v>
      </c>
      <c r="B1603" t="str">
        <f>EC_projects_original!B1603</f>
        <v>West-Overijssel</v>
      </c>
      <c r="C1603" t="str">
        <f>EC_projects_original!C1603</f>
        <v>Raalte</v>
      </c>
      <c r="D1603" t="str" cm="1">
        <f t="array" ref="D1603">_xlfn.IFNA(INDEX(municipalities!B:B, MATCH(EC_projects!C1603,municipalities!C:C,0),0),"unknown")</f>
        <v>GM0177</v>
      </c>
      <c r="E1603" t="str">
        <f>EC_projects_original!D1603</f>
        <v>Heino</v>
      </c>
      <c r="F1603" t="str">
        <f>EC_projects_original!E1603</f>
        <v>Endona/ Zonnepark Heino Kanaaldijk Zuid</v>
      </c>
      <c r="G1603" t="str">
        <f>EC_projects_original!G1603</f>
        <v>planned</v>
      </c>
      <c r="H1603">
        <f>EC_projects_original!H1603</f>
        <v>2024</v>
      </c>
      <c r="I1603" t="str">
        <f>EC_projects_original!I1603</f>
        <v>PV</v>
      </c>
      <c r="J1603" t="str">
        <f>EC_projects_original!J1603</f>
        <v>field</v>
      </c>
      <c r="K1603" t="str">
        <f>EC_projects_original!K1603</f>
        <v>lokale coöperatie</v>
      </c>
      <c r="L1603" t="str">
        <f>EC_projects_original!L1603</f>
        <v>Endona</v>
      </c>
      <c r="M1603">
        <f>EC_projects_original!P1603</f>
        <v>8567.5</v>
      </c>
      <c r="N1603">
        <f>EC_projects_original!R1603</f>
        <v>0.5</v>
      </c>
    </row>
    <row r="1604" spans="1:14" x14ac:dyDescent="0.25">
      <c r="A1604" t="str">
        <f>EC_projects_original!A1604</f>
        <v>Overijssel</v>
      </c>
      <c r="B1604" t="str">
        <f>EC_projects_original!B1604</f>
        <v>West-Overijssel</v>
      </c>
      <c r="C1604" t="str">
        <f>EC_projects_original!C1604</f>
        <v>Steenwijkerland</v>
      </c>
      <c r="D1604" t="str" cm="1">
        <f t="array" ref="D1604">_xlfn.IFNA(INDEX(municipalities!B:B, MATCH(EC_projects!C1604,municipalities!C:C,0),0),"unknown")</f>
        <v>GM1708</v>
      </c>
      <c r="E1604">
        <f>EC_projects_original!D1604</f>
        <v>0</v>
      </c>
      <c r="F1604" t="str">
        <f>EC_projects_original!E1604</f>
        <v>DuurzaamWillemsoord/ zonnepark De Ronde Blesse I&amp;II</v>
      </c>
      <c r="G1604" t="str">
        <f>EC_projects_original!G1604</f>
        <v>planned</v>
      </c>
      <c r="H1604">
        <f>EC_projects_original!H1604</f>
        <v>2024</v>
      </c>
      <c r="I1604" t="str">
        <f>EC_projects_original!I1604</f>
        <v>PV</v>
      </c>
      <c r="J1604" t="str">
        <f>EC_projects_original!J1604</f>
        <v>field</v>
      </c>
      <c r="K1604" t="str">
        <f>EC_projects_original!K1604</f>
        <v>lokale coöperatie</v>
      </c>
      <c r="L1604" t="str">
        <f>EC_projects_original!L1604</f>
        <v>Duurzaam Willemsoord</v>
      </c>
      <c r="M1604">
        <f>EC_projects_original!P1604</f>
        <v>3579.3</v>
      </c>
      <c r="N1604">
        <f>EC_projects_original!R1604</f>
        <v>0.1</v>
      </c>
    </row>
    <row r="1605" spans="1:14" x14ac:dyDescent="0.25">
      <c r="A1605" t="str">
        <f>EC_projects_original!A1605</f>
        <v>Overijssel</v>
      </c>
      <c r="B1605" t="str">
        <f>EC_projects_original!B1605</f>
        <v>Twente</v>
      </c>
      <c r="C1605" t="str">
        <f>EC_projects_original!C1605</f>
        <v>Wierden</v>
      </c>
      <c r="D1605" t="str" cm="1">
        <f t="array" ref="D1605">_xlfn.IFNA(INDEX(municipalities!B:B, MATCH(EC_projects!C1605,municipalities!C:C,0),0),"unknown")</f>
        <v>GM0189</v>
      </c>
      <c r="E1605" t="str">
        <f>EC_projects_original!D1605</f>
        <v>Wierden</v>
      </c>
      <c r="F1605" t="str">
        <f>EC_projects_original!E1605</f>
        <v>WierdenEnter/  Zonnepark Wierdensche Aa</v>
      </c>
      <c r="G1605" t="str">
        <f>EC_projects_original!G1605</f>
        <v>planned</v>
      </c>
      <c r="H1605">
        <f>EC_projects_original!H1605</f>
        <v>2024</v>
      </c>
      <c r="I1605" t="str">
        <f>EC_projects_original!I1605</f>
        <v>PV</v>
      </c>
      <c r="J1605" t="str">
        <f>EC_projects_original!J1605</f>
        <v>field</v>
      </c>
      <c r="K1605" t="str">
        <f>EC_projects_original!K1605</f>
        <v>lokale coöperatie</v>
      </c>
      <c r="L1605" t="str">
        <f>EC_projects_original!L1605</f>
        <v>Duurzame Energie Wierden Enter</v>
      </c>
      <c r="M1605">
        <f>EC_projects_original!P1605</f>
        <v>4250</v>
      </c>
      <c r="N1605">
        <f>EC_projects_original!R1605</f>
        <v>0.5</v>
      </c>
    </row>
    <row r="1606" spans="1:14" x14ac:dyDescent="0.25">
      <c r="A1606" t="str">
        <f>EC_projects_original!A1606</f>
        <v>Overijssel</v>
      </c>
      <c r="B1606" t="str">
        <f>EC_projects_original!B1606</f>
        <v>Twente</v>
      </c>
      <c r="C1606" t="str">
        <f>EC_projects_original!C1606</f>
        <v>Wierden</v>
      </c>
      <c r="D1606" t="str" cm="1">
        <f t="array" ref="D1606">_xlfn.IFNA(INDEX(municipalities!B:B, MATCH(EC_projects!C1606,municipalities!C:C,0),0),"unknown")</f>
        <v>GM0189</v>
      </c>
      <c r="E1606" t="str">
        <f>EC_projects_original!D1606</f>
        <v>Hoge Hexel</v>
      </c>
      <c r="F1606" t="str">
        <f>EC_projects_original!E1606</f>
        <v>WierdenEnter/ Zonnepark Flierweg Hoge Hexel</v>
      </c>
      <c r="G1606" t="str">
        <f>EC_projects_original!G1606</f>
        <v>preparation</v>
      </c>
      <c r="H1606">
        <f>EC_projects_original!H1606</f>
        <v>2025</v>
      </c>
      <c r="I1606" t="str">
        <f>EC_projects_original!I1606</f>
        <v>PV</v>
      </c>
      <c r="J1606" t="str">
        <f>EC_projects_original!J1606</f>
        <v>field</v>
      </c>
      <c r="K1606" t="str">
        <f>EC_projects_original!K1606</f>
        <v>lokale coöperatie</v>
      </c>
      <c r="L1606" t="str">
        <f>EC_projects_original!L1606</f>
        <v>Duurzame Energie Wierden Enter</v>
      </c>
      <c r="M1606">
        <f>EC_projects_original!P1606</f>
        <v>0</v>
      </c>
      <c r="N1606">
        <f>EC_projects_original!R1606</f>
        <v>0.5</v>
      </c>
    </row>
    <row r="1607" spans="1:14" x14ac:dyDescent="0.25">
      <c r="A1607" t="str">
        <f>EC_projects_original!A1607</f>
        <v>Overijssel</v>
      </c>
      <c r="B1607" t="str">
        <f>EC_projects_original!B1607</f>
        <v>Twente</v>
      </c>
      <c r="C1607" t="str">
        <f>EC_projects_original!C1607</f>
        <v>Wierden</v>
      </c>
      <c r="D1607" t="str" cm="1">
        <f t="array" ref="D1607">_xlfn.IFNA(INDEX(municipalities!B:B, MATCH(EC_projects!C1607,municipalities!C:C,0),0),"unknown")</f>
        <v>GM0189</v>
      </c>
      <c r="E1607" t="str">
        <f>EC_projects_original!D1607</f>
        <v>Wierden</v>
      </c>
      <c r="F1607" t="str">
        <f>EC_projects_original!E1607</f>
        <v>WierdenEnter/ Zonnepark Trelliesweg</v>
      </c>
      <c r="G1607" t="str">
        <f>EC_projects_original!G1607</f>
        <v>preparation</v>
      </c>
      <c r="H1607">
        <f>EC_projects_original!H1607</f>
        <v>2025</v>
      </c>
      <c r="I1607" t="str">
        <f>EC_projects_original!I1607</f>
        <v>PV</v>
      </c>
      <c r="J1607" t="str">
        <f>EC_projects_original!J1607</f>
        <v>field</v>
      </c>
      <c r="K1607" t="str">
        <f>EC_projects_original!K1607</f>
        <v>lokale coöperatie</v>
      </c>
      <c r="L1607" t="str">
        <f>EC_projects_original!L1607</f>
        <v>Duurzame Energie Wierden Enter</v>
      </c>
      <c r="M1607">
        <f>EC_projects_original!P1607</f>
        <v>0</v>
      </c>
      <c r="N1607">
        <f>EC_projects_original!R1607</f>
        <v>0.5</v>
      </c>
    </row>
    <row r="1608" spans="1:14" x14ac:dyDescent="0.25">
      <c r="A1608" t="str">
        <f>EC_projects_original!A1608</f>
        <v>Overijssel</v>
      </c>
      <c r="B1608" t="str">
        <f>EC_projects_original!B1608</f>
        <v>West-Overijssel</v>
      </c>
      <c r="C1608" t="str">
        <f>EC_projects_original!C1608</f>
        <v>Zwolle</v>
      </c>
      <c r="D1608" t="str" cm="1">
        <f t="array" ref="D1608">_xlfn.IFNA(INDEX(municipalities!B:B, MATCH(EC_projects!C1608,municipalities!C:C,0),0),"unknown")</f>
        <v>GM0193</v>
      </c>
      <c r="E1608">
        <f>EC_projects_original!D1608</f>
        <v>0</v>
      </c>
      <c r="F1608" t="str">
        <f>EC_projects_original!E1608</f>
        <v>BlauwVinger/ zonnepark Postcoderoos Scholtensteeg</v>
      </c>
      <c r="G1608" t="str">
        <f>EC_projects_original!G1608</f>
        <v>planned</v>
      </c>
      <c r="H1608">
        <f>EC_projects_original!H1608</f>
        <v>2024</v>
      </c>
      <c r="I1608" t="str">
        <f>EC_projects_original!I1608</f>
        <v>PV</v>
      </c>
      <c r="J1608" t="str">
        <f>EC_projects_original!J1608</f>
        <v>field</v>
      </c>
      <c r="K1608" t="str">
        <f>EC_projects_original!K1608</f>
        <v>lokale coöperatie</v>
      </c>
      <c r="L1608" t="str">
        <f>EC_projects_original!L1608</f>
        <v>Blauwvinger Energie</v>
      </c>
      <c r="M1608">
        <f>EC_projects_original!P1608</f>
        <v>1115.69</v>
      </c>
      <c r="N1608">
        <f>EC_projects_original!R1608</f>
        <v>1</v>
      </c>
    </row>
    <row r="1609" spans="1:14" x14ac:dyDescent="0.25">
      <c r="A1609" t="str">
        <f>EC_projects_original!A1609</f>
        <v>Utrecht</v>
      </c>
      <c r="B1609" t="str">
        <f>EC_projects_original!B1609</f>
        <v>Regio Amersfoort</v>
      </c>
      <c r="C1609" t="str">
        <f>EC_projects_original!C1609</f>
        <v>Baarn</v>
      </c>
      <c r="D1609" t="str" cm="1">
        <f t="array" ref="D1609">_xlfn.IFNA(INDEX(municipalities!B:B, MATCH(EC_projects!C1609,municipalities!C:C,0),0),"unknown")</f>
        <v>GM0308</v>
      </c>
      <c r="E1609">
        <f>EC_projects_original!D1609</f>
        <v>0</v>
      </c>
      <c r="F1609" t="str">
        <f>EC_projects_original!E1609</f>
        <v>EnergiekBaarn/ DuurzaamBaarn/ BijZONderBaarn/ zonneweide IJsbaan</v>
      </c>
      <c r="G1609" t="str">
        <f>EC_projects_original!G1609</f>
        <v>planned</v>
      </c>
      <c r="H1609">
        <f>EC_projects_original!H1609</f>
        <v>2024</v>
      </c>
      <c r="I1609" t="str">
        <f>EC_projects_original!I1609</f>
        <v>PV</v>
      </c>
      <c r="J1609" t="str">
        <f>EC_projects_original!J1609</f>
        <v>field</v>
      </c>
      <c r="K1609" t="str">
        <f>EC_projects_original!K1609</f>
        <v>lokale coöperatie</v>
      </c>
      <c r="L1609" t="str">
        <f>EC_projects_original!L1609</f>
        <v>BijZONderBaarn</v>
      </c>
      <c r="M1609">
        <f>EC_projects_original!P1609</f>
        <v>990.00000000000011</v>
      </c>
      <c r="N1609">
        <f>EC_projects_original!R1609</f>
        <v>1</v>
      </c>
    </row>
    <row r="1610" spans="1:14" x14ac:dyDescent="0.25">
      <c r="A1610" t="str">
        <f>EC_projects_original!A1610</f>
        <v>Utrecht</v>
      </c>
      <c r="B1610" t="str">
        <f>EC_projects_original!B1610</f>
        <v>Regio U16</v>
      </c>
      <c r="C1610" t="str">
        <f>EC_projects_original!C1610</f>
        <v>Baarn</v>
      </c>
      <c r="D1610" t="str" cm="1">
        <f t="array" ref="D1610">_xlfn.IFNA(INDEX(municipalities!B:B, MATCH(EC_projects!C1610,municipalities!C:C,0),0),"unknown")</f>
        <v>GM0308</v>
      </c>
      <c r="E1610">
        <f>EC_projects_original!D1610</f>
        <v>0</v>
      </c>
      <c r="F1610" t="str">
        <f>EC_projects_original!E1610</f>
        <v>EnergiekBaarn/ DuurzaamBaarn/ BijZONderBaarn/ Solar Parkings (10 locaties, 5 coöperaties)</v>
      </c>
      <c r="G1610" t="str">
        <f>EC_projects_original!G1610</f>
        <v>preparation</v>
      </c>
      <c r="H1610">
        <f>EC_projects_original!H1610</f>
        <v>2025</v>
      </c>
      <c r="I1610" t="str">
        <f>EC_projects_original!I1610</f>
        <v>PV</v>
      </c>
      <c r="J1610" t="str">
        <f>EC_projects_original!J1610</f>
        <v>solar carport</v>
      </c>
      <c r="K1610" t="str">
        <f>EC_projects_original!K1610</f>
        <v>lokale coöperatie</v>
      </c>
      <c r="L1610" t="str">
        <f>EC_projects_original!L1610</f>
        <v>BijZONderBaarn</v>
      </c>
      <c r="M1610">
        <f>EC_projects_original!P1610</f>
        <v>0</v>
      </c>
      <c r="N1610">
        <f>EC_projects_original!R1610</f>
        <v>1</v>
      </c>
    </row>
    <row r="1611" spans="1:14" x14ac:dyDescent="0.25">
      <c r="A1611" t="str">
        <f>EC_projects_original!A1611</f>
        <v>Utrecht</v>
      </c>
      <c r="B1611" t="str">
        <f>EC_projects_original!B1611</f>
        <v>Regio U16</v>
      </c>
      <c r="C1611" t="str">
        <f>EC_projects_original!C1611</f>
        <v>Bunnik</v>
      </c>
      <c r="D1611" t="str" cm="1">
        <f t="array" ref="D1611">_xlfn.IFNA(INDEX(municipalities!B:B, MATCH(EC_projects!C1611,municipalities!C:C,0),0),"unknown")</f>
        <v>GM0312</v>
      </c>
      <c r="E1611">
        <f>EC_projects_original!D1611</f>
        <v>0</v>
      </c>
      <c r="F1611" t="str">
        <f>EC_projects_original!E1611</f>
        <v xml:space="preserve">ECBunnik/ Vlowijker zonneweide </v>
      </c>
      <c r="G1611" t="str">
        <f>EC_projects_original!G1611</f>
        <v>planned</v>
      </c>
      <c r="H1611">
        <f>EC_projects_original!H1611</f>
        <v>2024</v>
      </c>
      <c r="I1611" t="str">
        <f>EC_projects_original!I1611</f>
        <v>PV</v>
      </c>
      <c r="J1611" t="str">
        <f>EC_projects_original!J1611</f>
        <v>field</v>
      </c>
      <c r="K1611" t="str">
        <f>EC_projects_original!K1611</f>
        <v>lokale coöperatie</v>
      </c>
      <c r="L1611" t="str">
        <f>EC_projects_original!L1611</f>
        <v>Energiecoöperatie Bunnik</v>
      </c>
      <c r="M1611">
        <f>EC_projects_original!P1611</f>
        <v>14904.5</v>
      </c>
      <c r="N1611">
        <f>EC_projects_original!R1611</f>
        <v>0.5</v>
      </c>
    </row>
    <row r="1612" spans="1:14" x14ac:dyDescent="0.25">
      <c r="A1612" t="str">
        <f>EC_projects_original!A1612</f>
        <v>Utrecht</v>
      </c>
      <c r="B1612" t="str">
        <f>EC_projects_original!B1612</f>
        <v>Regio U16</v>
      </c>
      <c r="C1612" t="str">
        <f>EC_projects_original!C1612</f>
        <v>Bunnik</v>
      </c>
      <c r="D1612" t="str" cm="1">
        <f t="array" ref="D1612">_xlfn.IFNA(INDEX(municipalities!B:B, MATCH(EC_projects!C1612,municipalities!C:C,0),0),"unknown")</f>
        <v>GM0312</v>
      </c>
      <c r="E1612">
        <f>EC_projects_original!D1612</f>
        <v>0</v>
      </c>
      <c r="F1612" t="str">
        <f>EC_projects_original!E1612</f>
        <v>ECBunnik/ Zonnepark A12 Bunnik</v>
      </c>
      <c r="G1612" t="str">
        <f>EC_projects_original!G1612</f>
        <v>planned</v>
      </c>
      <c r="H1612">
        <f>EC_projects_original!H1612</f>
        <v>2025</v>
      </c>
      <c r="I1612" t="str">
        <f>EC_projects_original!I1612</f>
        <v>PV</v>
      </c>
      <c r="J1612" t="str">
        <f>EC_projects_original!J1612</f>
        <v>field</v>
      </c>
      <c r="K1612" t="str">
        <f>EC_projects_original!K1612</f>
        <v>lokale coöperatie</v>
      </c>
      <c r="L1612" t="str">
        <f>EC_projects_original!L1612</f>
        <v>Energiecoöperatie Bunnik</v>
      </c>
      <c r="M1612">
        <f>EC_projects_original!P1612</f>
        <v>2500</v>
      </c>
      <c r="N1612">
        <f>EC_projects_original!R1612</f>
        <v>0.5</v>
      </c>
    </row>
    <row r="1613" spans="1:14" x14ac:dyDescent="0.25">
      <c r="A1613" t="str">
        <f>EC_projects_original!A1613</f>
        <v>Utrecht</v>
      </c>
      <c r="B1613" t="str">
        <f>EC_projects_original!B1613</f>
        <v>Regio U16</v>
      </c>
      <c r="C1613" t="str">
        <f>EC_projects_original!C1613</f>
        <v>Bunnik</v>
      </c>
      <c r="D1613" t="str" cm="1">
        <f t="array" ref="D1613">_xlfn.IFNA(INDEX(municipalities!B:B, MATCH(EC_projects!C1613,municipalities!C:C,0),0),"unknown")</f>
        <v>GM0312</v>
      </c>
      <c r="E1613" t="str">
        <f>EC_projects_original!D1613</f>
        <v>Werkhoven</v>
      </c>
      <c r="F1613" t="str">
        <f>EC_projects_original!E1613</f>
        <v>ECBunnik/ zonnepark Werkhoven</v>
      </c>
      <c r="G1613" t="str">
        <f>EC_projects_original!G1613</f>
        <v>planned</v>
      </c>
      <c r="H1613">
        <f>EC_projects_original!H1613</f>
        <v>2024</v>
      </c>
      <c r="I1613" t="str">
        <f>EC_projects_original!I1613</f>
        <v>PV</v>
      </c>
      <c r="J1613" t="str">
        <f>EC_projects_original!J1613</f>
        <v>field</v>
      </c>
      <c r="K1613" t="str">
        <f>EC_projects_original!K1613</f>
        <v>lokale coöperatie</v>
      </c>
      <c r="L1613" t="str">
        <f>EC_projects_original!L1613</f>
        <v>Energiecoöperatie Bunnik</v>
      </c>
      <c r="M1613">
        <f>EC_projects_original!P1613</f>
        <v>14000</v>
      </c>
      <c r="N1613">
        <f>EC_projects_original!R1613</f>
        <v>0.5</v>
      </c>
    </row>
    <row r="1614" spans="1:14" x14ac:dyDescent="0.25">
      <c r="A1614" t="str">
        <f>EC_projects_original!A1614</f>
        <v>Utrecht</v>
      </c>
      <c r="B1614" t="str">
        <f>EC_projects_original!B1614</f>
        <v>Regio U16</v>
      </c>
      <c r="C1614" t="str">
        <f>EC_projects_original!C1614</f>
        <v>De Bilt</v>
      </c>
      <c r="D1614" t="str" cm="1">
        <f t="array" ref="D1614">_xlfn.IFNA(INDEX(municipalities!B:B, MATCH(EC_projects!C1614,municipalities!C:C,0),0),"unknown")</f>
        <v>GM0310</v>
      </c>
      <c r="E1614" t="str">
        <f>EC_projects_original!D1614</f>
        <v>Groenekan</v>
      </c>
      <c r="F1614" t="str">
        <f>EC_projects_original!E1614</f>
        <v>BENG!/zonneweide Voordaan</v>
      </c>
      <c r="G1614" t="str">
        <f>EC_projects_original!G1614</f>
        <v>planned</v>
      </c>
      <c r="H1614">
        <f>EC_projects_original!H1614</f>
        <v>2025</v>
      </c>
      <c r="I1614" t="str">
        <f>EC_projects_original!I1614</f>
        <v>PV</v>
      </c>
      <c r="J1614" t="str">
        <f>EC_projects_original!J1614</f>
        <v>field</v>
      </c>
      <c r="K1614" t="str">
        <f>EC_projects_original!K1614</f>
        <v>lokale coöperatie</v>
      </c>
      <c r="L1614" t="str">
        <f>EC_projects_original!L1614</f>
        <v>BENG!/ Bilstroom</v>
      </c>
      <c r="M1614">
        <f>EC_projects_original!P1614</f>
        <v>7875</v>
      </c>
      <c r="N1614">
        <f>EC_projects_original!R1614</f>
        <v>0.5</v>
      </c>
    </row>
    <row r="1615" spans="1:14" x14ac:dyDescent="0.25">
      <c r="A1615" t="str">
        <f>EC_projects_original!A1615</f>
        <v>Utrecht</v>
      </c>
      <c r="B1615" t="str">
        <f>EC_projects_original!B1615</f>
        <v>Regio U16</v>
      </c>
      <c r="C1615" t="str">
        <f>EC_projects_original!C1615</f>
        <v>Houten</v>
      </c>
      <c r="D1615" t="str" cm="1">
        <f t="array" ref="D1615">_xlfn.IFNA(INDEX(municipalities!B:B, MATCH(EC_projects!C1615,municipalities!C:C,0),0),"unknown")</f>
        <v>GM0321</v>
      </c>
      <c r="E1615" t="str">
        <f>EC_projects_original!D1615</f>
        <v xml:space="preserve">Schalkwijk </v>
      </c>
      <c r="F1615" t="str">
        <f>EC_projects_original!E1615</f>
        <v xml:space="preserve">OpgewektHouten/ Coöperatie Duurzaam Eiland/ Stroomveld De Knoest </v>
      </c>
      <c r="G1615" t="str">
        <f>EC_projects_original!G1615</f>
        <v>planned</v>
      </c>
      <c r="H1615">
        <f>EC_projects_original!H1615</f>
        <v>2024</v>
      </c>
      <c r="I1615" t="str">
        <f>EC_projects_original!I1615</f>
        <v>PV</v>
      </c>
      <c r="J1615" t="str">
        <f>EC_projects_original!J1615</f>
        <v>field</v>
      </c>
      <c r="K1615" t="str">
        <f>EC_projects_original!K1615</f>
        <v>lokale coöperatie</v>
      </c>
      <c r="L1615" t="str">
        <f>EC_projects_original!L1615</f>
        <v>Opgewekt Houten/ Duurzaam Eiland</v>
      </c>
      <c r="M1615">
        <f>EC_projects_original!P1615</f>
        <v>20400</v>
      </c>
      <c r="N1615">
        <f>EC_projects_original!R1615</f>
        <v>1</v>
      </c>
    </row>
    <row r="1616" spans="1:14" x14ac:dyDescent="0.25">
      <c r="A1616" t="str">
        <f>EC_projects_original!A1616</f>
        <v>Utrecht</v>
      </c>
      <c r="B1616" t="str">
        <f>EC_projects_original!B1616</f>
        <v>Regio U16</v>
      </c>
      <c r="C1616" t="str">
        <f>EC_projects_original!C1616</f>
        <v>Houten</v>
      </c>
      <c r="D1616" t="str" cm="1">
        <f t="array" ref="D1616">_xlfn.IFNA(INDEX(municipalities!B:B, MATCH(EC_projects!C1616,municipalities!C:C,0),0),"unknown")</f>
        <v>GM0321</v>
      </c>
      <c r="E1616" t="str">
        <f>EC_projects_original!D1616</f>
        <v xml:space="preserve">Schalkwijk </v>
      </c>
      <c r="F1616" t="str">
        <f>EC_projects_original!E1616</f>
        <v>OpgewektHouten/ Coöperatie Duurzaam Eiland/ Zonneweide De Heul)</v>
      </c>
      <c r="G1616" t="str">
        <f>EC_projects_original!G1616</f>
        <v>planned</v>
      </c>
      <c r="H1616">
        <f>EC_projects_original!H1616</f>
        <v>2024</v>
      </c>
      <c r="I1616" t="str">
        <f>EC_projects_original!I1616</f>
        <v>PV</v>
      </c>
      <c r="J1616" t="str">
        <f>EC_projects_original!J1616</f>
        <v>field</v>
      </c>
      <c r="K1616" t="str">
        <f>EC_projects_original!K1616</f>
        <v>lokale coöperatie</v>
      </c>
      <c r="L1616" t="str">
        <f>EC_projects_original!L1616</f>
        <v>Opgewekt Houten/ Duurzaam Eiland</v>
      </c>
      <c r="M1616">
        <f>EC_projects_original!P1616</f>
        <v>20400</v>
      </c>
      <c r="N1616">
        <f>EC_projects_original!R1616</f>
        <v>1</v>
      </c>
    </row>
    <row r="1617" spans="1:14" x14ac:dyDescent="0.25">
      <c r="A1617" t="str">
        <f>EC_projects_original!A1617</f>
        <v>Utrecht</v>
      </c>
      <c r="B1617" t="str">
        <f>EC_projects_original!B1617</f>
        <v>Regio U16</v>
      </c>
      <c r="C1617" t="str">
        <f>EC_projects_original!C1617</f>
        <v>Stichtse Vecht</v>
      </c>
      <c r="D1617" t="str" cm="1">
        <f t="array" ref="D1617">_xlfn.IFNA(INDEX(municipalities!B:B, MATCH(EC_projects!C1617,municipalities!C:C,0),0),"unknown")</f>
        <v>GM1904</v>
      </c>
      <c r="E1617" t="str">
        <f>EC_projects_original!D1617</f>
        <v>Loenen aan de Vecht</v>
      </c>
      <c r="F1617" t="str">
        <f>EC_projects_original!E1617</f>
        <v xml:space="preserve">EC2030/ Zonneveld Loenersloot </v>
      </c>
      <c r="G1617" t="str">
        <f>EC_projects_original!G1617</f>
        <v>preparation</v>
      </c>
      <c r="H1617">
        <f>EC_projects_original!H1617</f>
        <v>2025</v>
      </c>
      <c r="I1617" t="str">
        <f>EC_projects_original!I1617</f>
        <v>PV</v>
      </c>
      <c r="J1617" t="str">
        <f>EC_projects_original!J1617</f>
        <v>field</v>
      </c>
      <c r="K1617" t="str">
        <f>EC_projects_original!K1617</f>
        <v>lokale coöperatie</v>
      </c>
      <c r="L1617" t="str">
        <f>EC_projects_original!L1617</f>
        <v>EC 2030.nu</v>
      </c>
      <c r="M1617">
        <f>EC_projects_original!P1617</f>
        <v>17500</v>
      </c>
      <c r="N1617">
        <f>EC_projects_original!R1617</f>
        <v>0.5</v>
      </c>
    </row>
    <row r="1618" spans="1:14" x14ac:dyDescent="0.25">
      <c r="A1618" t="str">
        <f>EC_projects_original!A1618</f>
        <v>Utrecht</v>
      </c>
      <c r="B1618" t="str">
        <f>EC_projects_original!B1618</f>
        <v>Regio U16</v>
      </c>
      <c r="C1618" t="str">
        <f>EC_projects_original!C1618</f>
        <v>Stichtse Vecht</v>
      </c>
      <c r="D1618" t="str" cm="1">
        <f t="array" ref="D1618">_xlfn.IFNA(INDEX(municipalities!B:B, MATCH(EC_projects!C1618,municipalities!C:C,0),0),"unknown")</f>
        <v>GM1904</v>
      </c>
      <c r="E1618" t="str">
        <f>EC_projects_original!D1618</f>
        <v>Loenen aan de Vecht</v>
      </c>
      <c r="F1618" t="str">
        <f>EC_projects_original!E1618</f>
        <v>EC2023/ Solar Parkings (10 locaties, 5 coöperaties)</v>
      </c>
      <c r="G1618" t="str">
        <f>EC_projects_original!G1618</f>
        <v>preparation</v>
      </c>
      <c r="H1618">
        <f>EC_projects_original!H1618</f>
        <v>2025</v>
      </c>
      <c r="I1618" t="str">
        <f>EC_projects_original!I1618</f>
        <v>PV</v>
      </c>
      <c r="J1618" t="str">
        <f>EC_projects_original!J1618</f>
        <v>solar carport</v>
      </c>
      <c r="K1618" t="str">
        <f>EC_projects_original!K1618</f>
        <v>lokale coöperatie</v>
      </c>
      <c r="L1618" t="str">
        <f>EC_projects_original!L1618</f>
        <v>EC 2030.nu</v>
      </c>
      <c r="M1618">
        <f>EC_projects_original!P1618</f>
        <v>0</v>
      </c>
      <c r="N1618">
        <f>EC_projects_original!R1618</f>
        <v>0</v>
      </c>
    </row>
    <row r="1619" spans="1:14" x14ac:dyDescent="0.25">
      <c r="A1619" t="str">
        <f>EC_projects_original!A1619</f>
        <v>Utrecht</v>
      </c>
      <c r="B1619" t="str">
        <f>EC_projects_original!B1619</f>
        <v>Regio U16</v>
      </c>
      <c r="C1619" t="str">
        <f>EC_projects_original!C1619</f>
        <v>Utrecht</v>
      </c>
      <c r="D1619" t="str" cm="1">
        <f t="array" ref="D1619">_xlfn.IFNA(INDEX(municipalities!B:B, MATCH(EC_projects!C1619,municipalities!C:C,0),0),"unknown")</f>
        <v>GM0344</v>
      </c>
      <c r="E1619">
        <f>EC_projects_original!D1619</f>
        <v>0</v>
      </c>
      <c r="F1619" t="str">
        <f>EC_projects_original!E1619</f>
        <v>EnergieU/ Zonneeilanden Haarijnseplas</v>
      </c>
      <c r="G1619" t="str">
        <f>EC_projects_original!G1619</f>
        <v>preparation</v>
      </c>
      <c r="H1619">
        <f>EC_projects_original!H1619</f>
        <v>2025</v>
      </c>
      <c r="I1619" t="str">
        <f>EC_projects_original!I1619</f>
        <v>PV</v>
      </c>
      <c r="J1619" t="str">
        <f>EC_projects_original!J1619</f>
        <v>water</v>
      </c>
      <c r="K1619" t="str">
        <f>EC_projects_original!K1619</f>
        <v>lokale coöperatie</v>
      </c>
      <c r="L1619" t="str">
        <f>EC_projects_original!L1619</f>
        <v>EnergieU</v>
      </c>
      <c r="M1619">
        <f>EC_projects_original!P1619</f>
        <v>2499.9749999999999</v>
      </c>
      <c r="N1619">
        <f>EC_projects_original!R1619</f>
        <v>0.5</v>
      </c>
    </row>
    <row r="1620" spans="1:14" x14ac:dyDescent="0.25">
      <c r="A1620" t="str">
        <f>EC_projects_original!A1620</f>
        <v>Utrecht</v>
      </c>
      <c r="B1620" t="str">
        <f>EC_projects_original!B1620</f>
        <v>Regio U16</v>
      </c>
      <c r="C1620" t="str">
        <f>EC_projects_original!C1620</f>
        <v>Wijk bij Duurstede</v>
      </c>
      <c r="D1620" t="str" cm="1">
        <f t="array" ref="D1620">_xlfn.IFNA(INDEX(municipalities!B:B, MATCH(EC_projects!C1620,municipalities!C:C,0),0),"unknown")</f>
        <v>GM0352</v>
      </c>
      <c r="E1620">
        <f>EC_projects_original!D1620</f>
        <v>0</v>
      </c>
      <c r="F1620" t="str">
        <f>EC_projects_original!E1620</f>
        <v>EigenWijkse EC/ Zonnepark Wijkerbroek (25% eigendom)</v>
      </c>
      <c r="G1620" t="str">
        <f>EC_projects_original!G1620</f>
        <v>planned</v>
      </c>
      <c r="H1620">
        <f>EC_projects_original!H1620</f>
        <v>2024</v>
      </c>
      <c r="I1620" t="str">
        <f>EC_projects_original!I1620</f>
        <v>PV</v>
      </c>
      <c r="J1620" t="str">
        <f>EC_projects_original!J1620</f>
        <v>field</v>
      </c>
      <c r="K1620" t="str">
        <f>EC_projects_original!K1620</f>
        <v>lokale coöperatie</v>
      </c>
      <c r="L1620" t="str">
        <f>EC_projects_original!L1620</f>
        <v>Eigenwijkse Energiecoöperatie</v>
      </c>
      <c r="M1620">
        <f>EC_projects_original!P1620</f>
        <v>5000</v>
      </c>
      <c r="N1620">
        <f>EC_projects_original!R1620</f>
        <v>0.25</v>
      </c>
    </row>
    <row r="1621" spans="1:14" x14ac:dyDescent="0.25">
      <c r="A1621" t="str">
        <f>EC_projects_original!A1621</f>
        <v>Utrecht</v>
      </c>
      <c r="B1621" t="str">
        <f>EC_projects_original!B1621</f>
        <v>Regio U16</v>
      </c>
      <c r="C1621" t="str">
        <f>EC_projects_original!C1621</f>
        <v>Wijk bij Duurstede</v>
      </c>
      <c r="D1621" t="str" cm="1">
        <f t="array" ref="D1621">_xlfn.IFNA(INDEX(municipalities!B:B, MATCH(EC_projects!C1621,municipalities!C:C,0),0),"unknown")</f>
        <v>GM0352</v>
      </c>
      <c r="E1621">
        <f>EC_projects_original!D1621</f>
        <v>0</v>
      </c>
      <c r="F1621" t="str">
        <f>EC_projects_original!E1621</f>
        <v>EigenWijkse EC/ Zonnepark Wijkerbroek Oost en West (participatie, geen eigendom)</v>
      </c>
      <c r="G1621" t="str">
        <f>EC_projects_original!G1621</f>
        <v>planned</v>
      </c>
      <c r="H1621">
        <f>EC_projects_original!H1621</f>
        <v>2024</v>
      </c>
      <c r="I1621" t="str">
        <f>EC_projects_original!I1621</f>
        <v>PV</v>
      </c>
      <c r="J1621" t="str">
        <f>EC_projects_original!J1621</f>
        <v>field</v>
      </c>
      <c r="K1621" t="str">
        <f>EC_projects_original!K1621</f>
        <v>participatie/ lokale coöperatie</v>
      </c>
      <c r="L1621" t="str">
        <f>EC_projects_original!L1621</f>
        <v>Eigenwijkse Energiecoöperatie</v>
      </c>
      <c r="M1621">
        <f>EC_projects_original!P1621</f>
        <v>0</v>
      </c>
      <c r="N1621">
        <f>EC_projects_original!R1621</f>
        <v>0</v>
      </c>
    </row>
    <row r="1622" spans="1:14" x14ac:dyDescent="0.25">
      <c r="A1622" t="str">
        <f>EC_projects_original!A1622</f>
        <v>Utrecht</v>
      </c>
      <c r="B1622" t="str">
        <f>EC_projects_original!B1622</f>
        <v>Regio U16</v>
      </c>
      <c r="C1622" t="str">
        <f>EC_projects_original!C1622</f>
        <v>Wijk bij Duurstede</v>
      </c>
      <c r="D1622" t="str" cm="1">
        <f t="array" ref="D1622">_xlfn.IFNA(INDEX(municipalities!B:B, MATCH(EC_projects!C1622,municipalities!C:C,0),0),"unknown")</f>
        <v>GM0352</v>
      </c>
      <c r="E1622">
        <f>EC_projects_original!D1622</f>
        <v>0</v>
      </c>
      <c r="F1622" t="str">
        <f>EC_projects_original!E1622</f>
        <v>EigenWijkse EC/ Zonnepark Wijkersloot (participatie, omgevingsfonds)</v>
      </c>
      <c r="G1622" t="str">
        <f>EC_projects_original!G1622</f>
        <v>planned</v>
      </c>
      <c r="H1622">
        <f>EC_projects_original!H1622</f>
        <v>2024</v>
      </c>
      <c r="I1622" t="str">
        <f>EC_projects_original!I1622</f>
        <v>PV</v>
      </c>
      <c r="J1622" t="str">
        <f>EC_projects_original!J1622</f>
        <v>field</v>
      </c>
      <c r="K1622" t="str">
        <f>EC_projects_original!K1622</f>
        <v>participatie/ lokale coöperatie</v>
      </c>
      <c r="L1622" t="str">
        <f>EC_projects_original!L1622</f>
        <v>Eigenwijkse Energiecoöperatie</v>
      </c>
      <c r="M1622">
        <f>EC_projects_original!P1622</f>
        <v>0</v>
      </c>
      <c r="N1622">
        <f>EC_projects_original!R1622</f>
        <v>0</v>
      </c>
    </row>
    <row r="1623" spans="1:14" x14ac:dyDescent="0.25">
      <c r="A1623" t="str">
        <f>EC_projects_original!A1623</f>
        <v>Utrecht</v>
      </c>
      <c r="B1623" t="str">
        <f>EC_projects_original!B1623</f>
        <v>Regio U16</v>
      </c>
      <c r="C1623" t="str">
        <f>EC_projects_original!C1623</f>
        <v>Wijk bij Duurstede</v>
      </c>
      <c r="D1623" t="str" cm="1">
        <f t="array" ref="D1623">_xlfn.IFNA(INDEX(municipalities!B:B, MATCH(EC_projects!C1623,municipalities!C:C,0),0),"unknown")</f>
        <v>GM0352</v>
      </c>
      <c r="E1623">
        <f>EC_projects_original!D1623</f>
        <v>0</v>
      </c>
      <c r="F1623" t="str">
        <f>EC_projects_original!E1623</f>
        <v>EigenWijkse EC/ Zonnepark Dwarsdijkse zonneweide (participatie, omgevingsfonds)</v>
      </c>
      <c r="G1623" t="str">
        <f>EC_projects_original!G1623</f>
        <v>preparation</v>
      </c>
      <c r="H1623">
        <f>EC_projects_original!H1623</f>
        <v>2025</v>
      </c>
      <c r="I1623" t="str">
        <f>EC_projects_original!I1623</f>
        <v>PV</v>
      </c>
      <c r="J1623" t="str">
        <f>EC_projects_original!J1623</f>
        <v>field</v>
      </c>
      <c r="K1623" t="str">
        <f>EC_projects_original!K1623</f>
        <v>participatie/ lokale coöperatie</v>
      </c>
      <c r="L1623" t="str">
        <f>EC_projects_original!L1623</f>
        <v>Eigenwijkse Energiecoöperatie</v>
      </c>
      <c r="M1623">
        <f>EC_projects_original!P1623</f>
        <v>0</v>
      </c>
      <c r="N1623">
        <f>EC_projects_original!R1623</f>
        <v>0</v>
      </c>
    </row>
    <row r="1624" spans="1:14" x14ac:dyDescent="0.25">
      <c r="A1624" t="str">
        <f>EC_projects_original!A1624</f>
        <v>Utrecht</v>
      </c>
      <c r="B1624" t="str">
        <f>EC_projects_original!B1624</f>
        <v>Regio U16</v>
      </c>
      <c r="C1624" t="str">
        <f>EC_projects_original!C1624</f>
        <v>Wijk bij Duurstede</v>
      </c>
      <c r="D1624" t="str" cm="1">
        <f t="array" ref="D1624">_xlfn.IFNA(INDEX(municipalities!B:B, MATCH(EC_projects!C1624,municipalities!C:C,0),0),"unknown")</f>
        <v>GM0352</v>
      </c>
      <c r="E1624">
        <f>EC_projects_original!D1624</f>
        <v>0</v>
      </c>
      <c r="F1624" t="str">
        <f>EC_projects_original!E1624</f>
        <v>EigenWijkse EC/ Solar Parkings (10 locaties, 5 coöperaties)</v>
      </c>
      <c r="G1624" t="str">
        <f>EC_projects_original!G1624</f>
        <v>preparation</v>
      </c>
      <c r="H1624">
        <f>EC_projects_original!H1624</f>
        <v>2025</v>
      </c>
      <c r="I1624" t="str">
        <f>EC_projects_original!I1624</f>
        <v>PV</v>
      </c>
      <c r="J1624" t="str">
        <f>EC_projects_original!J1624</f>
        <v>solar carport</v>
      </c>
      <c r="K1624" t="str">
        <f>EC_projects_original!K1624</f>
        <v>lokale coöperatie</v>
      </c>
      <c r="L1624" t="str">
        <f>EC_projects_original!L1624</f>
        <v>Eigenwijkse Energiecoöperatie</v>
      </c>
      <c r="M1624">
        <f>EC_projects_original!P1624</f>
        <v>0</v>
      </c>
      <c r="N1624">
        <f>EC_projects_original!R1624</f>
        <v>0</v>
      </c>
    </row>
    <row r="1625" spans="1:14" x14ac:dyDescent="0.25">
      <c r="A1625" t="str">
        <f>EC_projects_original!A1625</f>
        <v>Utrecht</v>
      </c>
      <c r="B1625" t="str">
        <f>EC_projects_original!B1625</f>
        <v>Regio U16</v>
      </c>
      <c r="C1625" t="str">
        <f>EC_projects_original!C1625</f>
        <v>Woerden</v>
      </c>
      <c r="D1625" t="str" cm="1">
        <f t="array" ref="D1625">_xlfn.IFNA(INDEX(municipalities!B:B, MATCH(EC_projects!C1625,municipalities!C:C,0),0),"unknown")</f>
        <v>GM0632</v>
      </c>
      <c r="E1625">
        <f>EC_projects_original!D1625</f>
        <v>0</v>
      </c>
      <c r="F1625" t="str">
        <f>EC_projects_original!E1625</f>
        <v>WoerdenEnergie/ zonnegaard Lievaart</v>
      </c>
      <c r="G1625" t="str">
        <f>EC_projects_original!G1625</f>
        <v>preparation</v>
      </c>
      <c r="H1625">
        <f>EC_projects_original!H1625</f>
        <v>2025</v>
      </c>
      <c r="I1625" t="str">
        <f>EC_projects_original!I1625</f>
        <v>PV</v>
      </c>
      <c r="J1625" t="str">
        <f>EC_projects_original!J1625</f>
        <v>field</v>
      </c>
      <c r="K1625" t="str">
        <f>EC_projects_original!K1625</f>
        <v>lokale coöperatie</v>
      </c>
      <c r="L1625" t="str">
        <f>EC_projects_original!L1625</f>
        <v>WoerdenEnergie</v>
      </c>
      <c r="M1625">
        <f>EC_projects_original!P1625</f>
        <v>5400</v>
      </c>
      <c r="N1625">
        <f>EC_projects_original!R1625</f>
        <v>0.5</v>
      </c>
    </row>
    <row r="1626" spans="1:14" x14ac:dyDescent="0.25">
      <c r="A1626" t="str">
        <f>EC_projects_original!A1626</f>
        <v>Utrecht</v>
      </c>
      <c r="B1626" t="str">
        <f>EC_projects_original!B1626</f>
        <v>Regio U16</v>
      </c>
      <c r="C1626" t="str">
        <f>EC_projects_original!C1626</f>
        <v>Woerden</v>
      </c>
      <c r="D1626" t="str" cm="1">
        <f t="array" ref="D1626">_xlfn.IFNA(INDEX(municipalities!B:B, MATCH(EC_projects!C1626,municipalities!C:C,0),0),"unknown")</f>
        <v>GM0632</v>
      </c>
      <c r="E1626">
        <f>EC_projects_original!D1626</f>
        <v>0</v>
      </c>
      <c r="F1626" t="str">
        <f>EC_projects_original!E1626</f>
        <v>WoerdenEnergie/ Solar Parkings (10 locaties, 5 coöperaties)</v>
      </c>
      <c r="G1626" t="str">
        <f>EC_projects_original!G1626</f>
        <v>preparation</v>
      </c>
      <c r="H1626">
        <f>EC_projects_original!H1626</f>
        <v>2025</v>
      </c>
      <c r="I1626" t="str">
        <f>EC_projects_original!I1626</f>
        <v>PV</v>
      </c>
      <c r="J1626" t="str">
        <f>EC_projects_original!J1626</f>
        <v>solar carport</v>
      </c>
      <c r="K1626" t="str">
        <f>EC_projects_original!K1626</f>
        <v>lokale coöperatie</v>
      </c>
      <c r="L1626" t="str">
        <f>EC_projects_original!L1626</f>
        <v>WoerdenEnergie</v>
      </c>
      <c r="M1626">
        <f>EC_projects_original!P1626</f>
        <v>0</v>
      </c>
      <c r="N1626">
        <f>EC_projects_original!R1626</f>
        <v>0</v>
      </c>
    </row>
    <row r="1627" spans="1:14" x14ac:dyDescent="0.25">
      <c r="A1627" t="str">
        <f>EC_projects_original!A1627</f>
        <v>Zeeland</v>
      </c>
      <c r="B1627" t="str">
        <f>EC_projects_original!B1627</f>
        <v>Zeeland</v>
      </c>
      <c r="C1627" t="str">
        <f>EC_projects_original!C1627</f>
        <v>Kapelle</v>
      </c>
      <c r="D1627" t="str" cm="1">
        <f t="array" ref="D1627">_xlfn.IFNA(INDEX(municipalities!B:B, MATCH(EC_projects!C1627,municipalities!C:C,0),0),"unknown")</f>
        <v>GM0678</v>
      </c>
      <c r="E1627">
        <f>EC_projects_original!D1627</f>
        <v>0</v>
      </c>
      <c r="F1627" t="str">
        <f>EC_projects_original!E1627</f>
        <v>Zeeuwind/ WP WAP/ Zonnepark Willem-Anna Polder</v>
      </c>
      <c r="G1627" t="str">
        <f>EC_projects_original!G1627</f>
        <v>preparation</v>
      </c>
      <c r="H1627">
        <f>EC_projects_original!H1627</f>
        <v>2026</v>
      </c>
      <c r="I1627" t="str">
        <f>EC_projects_original!I1627</f>
        <v>PV</v>
      </c>
      <c r="J1627" t="str">
        <f>EC_projects_original!J1627</f>
        <v>field</v>
      </c>
      <c r="K1627" t="str">
        <f>EC_projects_original!K1627</f>
        <v>lokale coöperatie</v>
      </c>
      <c r="L1627" t="str">
        <f>EC_projects_original!L1627</f>
        <v>Zeeuwind</v>
      </c>
      <c r="M1627">
        <f>EC_projects_original!P1627</f>
        <v>6666.6666666666661</v>
      </c>
      <c r="N1627">
        <f>EC_projects_original!R1627</f>
        <v>0.33333333333333298</v>
      </c>
    </row>
    <row r="1628" spans="1:14" x14ac:dyDescent="0.25">
      <c r="A1628" t="str">
        <f>EC_projects_original!A1628</f>
        <v>Zeeland</v>
      </c>
      <c r="B1628" t="str">
        <f>EC_projects_original!B1628</f>
        <v>Zeeland</v>
      </c>
      <c r="C1628" t="str">
        <f>EC_projects_original!C1628</f>
        <v>Schouwen-Duiveland</v>
      </c>
      <c r="D1628" t="str" cm="1">
        <f t="array" ref="D1628">_xlfn.IFNA(INDEX(municipalities!B:B, MATCH(EC_projects!C1628,municipalities!C:C,0),0),"unknown")</f>
        <v>GM1676</v>
      </c>
      <c r="E1628" t="str">
        <f>EC_projects_original!D1628</f>
        <v>Bruinisse</v>
      </c>
      <c r="F1628" t="str">
        <f>EC_projects_original!E1628</f>
        <v>Zeeuwind/ Deltawind/ Drijvend zonnepark Krammer</v>
      </c>
      <c r="G1628" t="str">
        <f>EC_projects_original!G1628</f>
        <v>preparation</v>
      </c>
      <c r="H1628">
        <f>EC_projects_original!H1628</f>
        <v>2027</v>
      </c>
      <c r="I1628" t="str">
        <f>EC_projects_original!I1628</f>
        <v>PV</v>
      </c>
      <c r="J1628" t="str">
        <f>EC_projects_original!J1628</f>
        <v>water</v>
      </c>
      <c r="K1628" t="str">
        <f>EC_projects_original!K1628</f>
        <v>lokale coöperatie</v>
      </c>
      <c r="L1628" t="str">
        <f>EC_projects_original!L1628</f>
        <v>Zeeuwind/ Deltawind</v>
      </c>
      <c r="M1628">
        <f>EC_projects_original!P1628</f>
        <v>20000</v>
      </c>
      <c r="N1628">
        <f>EC_projects_original!R1628</f>
        <v>0.5</v>
      </c>
    </row>
    <row r="1629" spans="1:14" x14ac:dyDescent="0.25">
      <c r="A1629" t="str">
        <f>EC_projects_original!A1629</f>
        <v>Zeeland</v>
      </c>
      <c r="B1629" t="str">
        <f>EC_projects_original!B1629</f>
        <v>Zeeland</v>
      </c>
      <c r="C1629" t="str">
        <f>EC_projects_original!C1629</f>
        <v>Terneuzen</v>
      </c>
      <c r="D1629" t="str" cm="1">
        <f t="array" ref="D1629">_xlfn.IFNA(INDEX(municipalities!B:B, MATCH(EC_projects!C1629,municipalities!C:C,0),0),"unknown")</f>
        <v>GM0715</v>
      </c>
      <c r="E1629" t="str">
        <f>EC_projects_original!D1629</f>
        <v>Zeeuwind</v>
      </c>
      <c r="F1629" t="str">
        <f>EC_projects_original!E1629</f>
        <v>Zeeuwind/ zonnepark Koegorsbelt</v>
      </c>
      <c r="G1629" t="str">
        <f>EC_projects_original!G1629</f>
        <v>preparation</v>
      </c>
      <c r="H1629">
        <f>EC_projects_original!H1629</f>
        <v>2026</v>
      </c>
      <c r="I1629" t="str">
        <f>EC_projects_original!I1629</f>
        <v>PV</v>
      </c>
      <c r="J1629" t="str">
        <f>EC_projects_original!J1629</f>
        <v>field</v>
      </c>
      <c r="K1629" t="str">
        <f>EC_projects_original!K1629</f>
        <v>lokale coöperatie</v>
      </c>
      <c r="L1629" t="str">
        <f>EC_projects_original!L1629</f>
        <v>Zeeuwind</v>
      </c>
      <c r="M1629">
        <f>EC_projects_original!P1629</f>
        <v>8000</v>
      </c>
      <c r="N1629">
        <f>EC_projects_original!R1629</f>
        <v>1</v>
      </c>
    </row>
    <row r="1630" spans="1:14" x14ac:dyDescent="0.25">
      <c r="A1630" t="str">
        <f>EC_projects_original!A1630</f>
        <v>Zeeland</v>
      </c>
      <c r="B1630" t="str">
        <f>EC_projects_original!B1630</f>
        <v>Zeeland</v>
      </c>
      <c r="C1630" t="str">
        <f>EC_projects_original!C1630</f>
        <v>Veere</v>
      </c>
      <c r="D1630" t="str" cm="1">
        <f t="array" ref="D1630">_xlfn.IFNA(INDEX(municipalities!B:B, MATCH(EC_projects!C1630,municipalities!C:C,0),0),"unknown")</f>
        <v>GM0717</v>
      </c>
      <c r="E1630" t="str">
        <f>EC_projects_original!D1630</f>
        <v>Koudekerke-Dishoek</v>
      </c>
      <c r="F1630" t="str">
        <f>EC_projects_original!E1630</f>
        <v>Zeeuwind/ ECKoudekerkeDishoek/ zonnepark  Koudekerke II</v>
      </c>
      <c r="G1630" t="str">
        <f>EC_projects_original!G1630</f>
        <v>planned</v>
      </c>
      <c r="H1630">
        <f>EC_projects_original!H1630</f>
        <v>2025</v>
      </c>
      <c r="I1630" t="str">
        <f>EC_projects_original!I1630</f>
        <v>PV</v>
      </c>
      <c r="J1630" t="str">
        <f>EC_projects_original!J1630</f>
        <v>field</v>
      </c>
      <c r="K1630" t="str">
        <f>EC_projects_original!K1630</f>
        <v>lokale coöperatie</v>
      </c>
      <c r="L1630" t="str">
        <f>EC_projects_original!L1630</f>
        <v>EC KoudekerkeDishoek</v>
      </c>
      <c r="M1630">
        <f>EC_projects_original!P1630</f>
        <v>3600</v>
      </c>
      <c r="N1630">
        <f>EC_projects_original!R1630</f>
        <v>1</v>
      </c>
    </row>
    <row r="1631" spans="1:14" x14ac:dyDescent="0.25">
      <c r="A1631" t="str">
        <f>EC_projects_original!A1631</f>
        <v>Zuid-Holland</v>
      </c>
      <c r="B1631" t="str">
        <f>EC_projects_original!B1631</f>
        <v>Regio Rotterdam-Den Haag</v>
      </c>
      <c r="C1631" t="str">
        <f>EC_projects_original!C1631</f>
        <v>Voorne aan Zee</v>
      </c>
      <c r="D1631" t="str" cm="1">
        <f t="array" ref="D1631">_xlfn.IFNA(INDEX(municipalities!B:B, MATCH(EC_projects!C1631,municipalities!C:C,0),0),"unknown")</f>
        <v>GM1992</v>
      </c>
      <c r="E1631" t="str">
        <f>EC_projects_original!D1631</f>
        <v>Hellevoetssluis</v>
      </c>
      <c r="F1631" t="str">
        <f>EC_projects_original!E1631</f>
        <v>VoornePuttenEnergie/ Carport Hellevoetssluis</v>
      </c>
      <c r="G1631" t="str">
        <f>EC_projects_original!G1631</f>
        <v>preparation</v>
      </c>
      <c r="H1631">
        <f>EC_projects_original!H1631</f>
        <v>2025</v>
      </c>
      <c r="I1631" t="str">
        <f>EC_projects_original!I1631</f>
        <v>PV</v>
      </c>
      <c r="J1631" t="str">
        <f>EC_projects_original!J1631</f>
        <v>solar carport</v>
      </c>
      <c r="K1631" t="str">
        <f>EC_projects_original!K1631</f>
        <v>lokale coöperatie</v>
      </c>
      <c r="L1631" t="str">
        <f>EC_projects_original!L1631</f>
        <v>Voorne Putten Energie</v>
      </c>
      <c r="M1631">
        <f>EC_projects_original!P1631</f>
        <v>184.8</v>
      </c>
      <c r="N1631">
        <f>EC_projects_original!R1631</f>
        <v>1</v>
      </c>
    </row>
    <row r="1632" spans="1:14" x14ac:dyDescent="0.25">
      <c r="A1632" t="str">
        <f>EC_projects_original!A1632</f>
        <v>Zuid-Holland</v>
      </c>
      <c r="B1632" t="str">
        <f>EC_projects_original!B1632</f>
        <v>Drechtsteden</v>
      </c>
      <c r="C1632" t="str">
        <f>EC_projects_original!C1632</f>
        <v>Zwijndrecht</v>
      </c>
      <c r="D1632" t="str" cm="1">
        <f t="array" ref="D1632">_xlfn.IFNA(INDEX(municipalities!B:B, MATCH(EC_projects!C1632,municipalities!C:C,0),0),"unknown")</f>
        <v>GM0642</v>
      </c>
      <c r="E1632">
        <f>EC_projects_original!D1632</f>
        <v>0</v>
      </c>
      <c r="F1632" t="str">
        <f>EC_projects_original!E1632</f>
        <v>DrechtseEnergie/ Zonnepark Kijfhoek Noord (Novar, Eneco, coop)</v>
      </c>
      <c r="G1632" t="str">
        <f>EC_projects_original!G1632</f>
        <v>preparation</v>
      </c>
      <c r="H1632">
        <f>EC_projects_original!H1632</f>
        <v>2025</v>
      </c>
      <c r="I1632" t="str">
        <f>EC_projects_original!I1632</f>
        <v>PV</v>
      </c>
      <c r="J1632" t="str">
        <f>EC_projects_original!J1632</f>
        <v>field</v>
      </c>
      <c r="K1632" t="str">
        <f>EC_projects_original!K1632</f>
        <v>lokale coöperatie</v>
      </c>
      <c r="L1632" t="str">
        <f>EC_projects_original!L1632</f>
        <v>Drechtse Stromen/ Drechtse Energie</v>
      </c>
      <c r="M1632">
        <f>EC_projects_original!P1632</f>
        <v>0</v>
      </c>
      <c r="N1632">
        <f>EC_projects_original!R1632</f>
        <v>0.33</v>
      </c>
    </row>
    <row r="1633" spans="1:14" x14ac:dyDescent="0.25">
      <c r="A1633" t="str">
        <f>EC_projects_original!A1633</f>
        <v>Drenthe</v>
      </c>
      <c r="B1633" t="str">
        <f>EC_projects_original!B1633</f>
        <v>Drenthe</v>
      </c>
      <c r="C1633" t="str">
        <f>EC_projects_original!C1633</f>
        <v>Borger-Odoorn</v>
      </c>
      <c r="D1633" t="str" cm="1">
        <f t="array" ref="D1633">_xlfn.IFNA(INDEX(municipalities!B:B, MATCH(EC_projects!C1633,municipalities!C:C,0),0),"unknown")</f>
        <v>GM1681</v>
      </c>
      <c r="E1633">
        <f>EC_projects_original!D1633</f>
        <v>0</v>
      </c>
      <c r="F1633" t="str">
        <f>EC_projects_original!E1633</f>
        <v>Windvogel/ Windpark De Drentse Monden en Oostermoer - gedeelte DEE Exloërmond</v>
      </c>
      <c r="G1633" t="str">
        <f>EC_projects_original!G1633</f>
        <v>realized</v>
      </c>
      <c r="H1633">
        <f>EC_projects_original!H1633</f>
        <v>2021</v>
      </c>
      <c r="I1633" t="str">
        <f>EC_projects_original!I1633</f>
        <v>wind</v>
      </c>
      <c r="J1633" t="str">
        <f>EC_projects_original!J1633</f>
        <v>large_scale</v>
      </c>
      <c r="K1633">
        <f>EC_projects_original!K1633</f>
        <v>0</v>
      </c>
      <c r="L1633" t="str">
        <f>EC_projects_original!L1633</f>
        <v>Windvogel</v>
      </c>
      <c r="M1633">
        <f>EC_projects_original!P1633</f>
        <v>3013.6363636363635</v>
      </c>
      <c r="N1633">
        <f>EC_projects_original!R1633</f>
        <v>4.5454545454545456E-2</v>
      </c>
    </row>
    <row r="1634" spans="1:14" x14ac:dyDescent="0.25">
      <c r="A1634" t="str">
        <f>EC_projects_original!A1634</f>
        <v>Drenthe</v>
      </c>
      <c r="B1634" t="str">
        <f>EC_projects_original!B1634</f>
        <v>Drenthe</v>
      </c>
      <c r="C1634" t="str">
        <f>EC_projects_original!C1634</f>
        <v>Borger-Odoorn</v>
      </c>
      <c r="D1634" t="str" cm="1">
        <f t="array" ref="D1634">_xlfn.IFNA(INDEX(municipalities!B:B, MATCH(EC_projects!C1634,municipalities!C:C,0),0),"unknown")</f>
        <v>GM1681</v>
      </c>
      <c r="E1634">
        <f>EC_projects_original!D1634</f>
        <v>0</v>
      </c>
      <c r="F1634" t="str">
        <f>EC_projects_original!E1634</f>
        <v xml:space="preserve">Windvogel/ Windpark De Drentse Monden en Oostermoer - overige deel windpark </v>
      </c>
      <c r="G1634" t="str">
        <f>EC_projects_original!G1634</f>
        <v>realized</v>
      </c>
      <c r="H1634">
        <f>EC_projects_original!H1634</f>
        <v>2021</v>
      </c>
      <c r="I1634" t="str">
        <f>EC_projects_original!I1634</f>
        <v>wind</v>
      </c>
      <c r="J1634" t="str">
        <f>EC_projects_original!J1634</f>
        <v>large_scale</v>
      </c>
      <c r="K1634">
        <f>EC_projects_original!K1634</f>
        <v>0</v>
      </c>
      <c r="L1634" t="str">
        <f>EC_projects_original!L1634</f>
        <v>Windvogel</v>
      </c>
      <c r="M1634">
        <f>EC_projects_original!P1634</f>
        <v>0</v>
      </c>
      <c r="N1634">
        <f>EC_projects_original!R1634</f>
        <v>0</v>
      </c>
    </row>
    <row r="1635" spans="1:14" x14ac:dyDescent="0.25">
      <c r="A1635" t="str">
        <f>EC_projects_original!A1635</f>
        <v>Flevoland</v>
      </c>
      <c r="B1635" t="str">
        <f>EC_projects_original!B1635</f>
        <v>Flevoland</v>
      </c>
      <c r="C1635" t="str">
        <f>EC_projects_original!C1635</f>
        <v>Almere</v>
      </c>
      <c r="D1635" t="str" cm="1">
        <f t="array" ref="D1635">_xlfn.IFNA(INDEX(municipalities!B:B, MATCH(EC_projects!C1635,municipalities!C:C,0),0),"unknown")</f>
        <v>GM0034</v>
      </c>
      <c r="E1635">
        <f>EC_projects_original!D1635</f>
        <v>0</v>
      </c>
      <c r="F1635" t="str">
        <f>EC_projects_original!E1635</f>
        <v>Almeerse Wind/ Windpark Pampus Wind (100% eigenaar 2 turbines in Windpark Jaap Rodenburg II)</v>
      </c>
      <c r="G1635" t="str">
        <f>EC_projects_original!G1635</f>
        <v>realized</v>
      </c>
      <c r="H1635">
        <f>EC_projects_original!H1635</f>
        <v>2021</v>
      </c>
      <c r="I1635" t="str">
        <f>EC_projects_original!I1635</f>
        <v>wind</v>
      </c>
      <c r="J1635" t="str">
        <f>EC_projects_original!J1635</f>
        <v>large_scale</v>
      </c>
      <c r="K1635">
        <f>EC_projects_original!K1635</f>
        <v>0</v>
      </c>
      <c r="L1635" t="str">
        <f>EC_projects_original!L1635</f>
        <v>Almeerse Wind</v>
      </c>
      <c r="M1635">
        <f>EC_projects_original!P1635</f>
        <v>7600</v>
      </c>
      <c r="N1635">
        <f>EC_projects_original!R1635</f>
        <v>0.2</v>
      </c>
    </row>
    <row r="1636" spans="1:14" x14ac:dyDescent="0.25">
      <c r="A1636" t="str">
        <f>EC_projects_original!A1636</f>
        <v>Flevoland</v>
      </c>
      <c r="B1636" t="str">
        <f>EC_projects_original!B1636</f>
        <v>Flevoland</v>
      </c>
      <c r="C1636" t="str">
        <f>EC_projects_original!C1636</f>
        <v>Zeewolde</v>
      </c>
      <c r="D1636" t="str" cm="1">
        <f t="array" ref="D1636">_xlfn.IFNA(INDEX(municipalities!B:B, MATCH(EC_projects!C1636,municipalities!C:C,0),0),"unknown")</f>
        <v>GM0050</v>
      </c>
      <c r="E1636">
        <f>EC_projects_original!D1636</f>
        <v>0</v>
      </c>
      <c r="F1636" t="str">
        <f>EC_projects_original!E1636</f>
        <v>Nieuwe Molenaars/ windmolen  Zeewolde Gruttoweg</v>
      </c>
      <c r="G1636" t="str">
        <f>EC_projects_original!G1636</f>
        <v>realized</v>
      </c>
      <c r="H1636">
        <f>EC_projects_original!H1636</f>
        <v>2016</v>
      </c>
      <c r="I1636" t="str">
        <f>EC_projects_original!I1636</f>
        <v>wind</v>
      </c>
      <c r="J1636" t="str">
        <f>EC_projects_original!J1636</f>
        <v>large_scale</v>
      </c>
      <c r="K1636">
        <f>EC_projects_original!K1636</f>
        <v>0</v>
      </c>
      <c r="L1636" t="str">
        <f>EC_projects_original!L1636</f>
        <v xml:space="preserve">meerdere coöperaties: Zeenergie (Zeewolde), De Groene Reus (Almere) en bevriende coöperaties uit andere delen van het land: Kennemer Wind (Heerhugowaard), Meerwind (Nieuw Vennep), Zuiderlicht (Amsterdam), De Eendragt (Den Helder) en Zuidenwind (Leudal). </v>
      </c>
      <c r="M1636">
        <f>EC_projects_original!P1636</f>
        <v>850</v>
      </c>
      <c r="N1636">
        <f>EC_projects_original!R1636</f>
        <v>1</v>
      </c>
    </row>
    <row r="1637" spans="1:14" x14ac:dyDescent="0.25">
      <c r="A1637" t="str">
        <f>EC_projects_original!A1637</f>
        <v>Flevoland</v>
      </c>
      <c r="B1637" t="str">
        <f>EC_projects_original!B1637</f>
        <v>Flevoland</v>
      </c>
      <c r="C1637" t="str">
        <f>EC_projects_original!C1637</f>
        <v>Zeewolde</v>
      </c>
      <c r="D1637" t="str" cm="1">
        <f t="array" ref="D1637">_xlfn.IFNA(INDEX(municipalities!B:B, MATCH(EC_projects!C1637,municipalities!C:C,0),0),"unknown")</f>
        <v>GM0050</v>
      </c>
      <c r="E1637">
        <f>EC_projects_original!D1637</f>
        <v>0</v>
      </c>
      <c r="F1637" t="str">
        <f>EC_projects_original!E1637</f>
        <v>Windpark Zeewolde - collectief agrariërs/ bewoners</v>
      </c>
      <c r="G1637" t="str">
        <f>EC_projects_original!G1637</f>
        <v>realized</v>
      </c>
      <c r="H1637">
        <f>EC_projects_original!H1637</f>
        <v>2022</v>
      </c>
      <c r="I1637" t="str">
        <f>EC_projects_original!I1637</f>
        <v>wind</v>
      </c>
      <c r="J1637" t="str">
        <f>EC_projects_original!J1637</f>
        <v>large_scale</v>
      </c>
      <c r="K1637">
        <f>EC_projects_original!K1637</f>
        <v>0</v>
      </c>
      <c r="L1637" t="str">
        <f>EC_projects_original!L1637</f>
        <v xml:space="preserve">Ontwikkelvereniging Windpark Zeewolde. </v>
      </c>
      <c r="M1637">
        <f>EC_projects_original!P1637</f>
        <v>0</v>
      </c>
      <c r="N1637">
        <f>EC_projects_original!R1637</f>
        <v>0</v>
      </c>
    </row>
    <row r="1638" spans="1:14" x14ac:dyDescent="0.25">
      <c r="A1638" t="str">
        <f>EC_projects_original!A1638</f>
        <v>Flevoland</v>
      </c>
      <c r="B1638" t="str">
        <f>EC_projects_original!B1638</f>
        <v>Flevoland</v>
      </c>
      <c r="C1638" t="str">
        <f>EC_projects_original!C1638</f>
        <v>Zeewolde</v>
      </c>
      <c r="D1638" t="str" cm="1">
        <f t="array" ref="D1638">_xlfn.IFNA(INDEX(municipalities!B:B, MATCH(EC_projects!C1638,municipalities!C:C,0),0),"unknown")</f>
        <v>GM0050</v>
      </c>
      <c r="E1638">
        <f>EC_projects_original!D1638</f>
        <v>0</v>
      </c>
      <c r="F1638" t="str">
        <f>EC_projects_original!E1638</f>
        <v>Windpark Zeewolde - Nieuw Molenaars (coöperatief eigendom )</v>
      </c>
      <c r="G1638" t="str">
        <f>EC_projects_original!G1638</f>
        <v>realized</v>
      </c>
      <c r="H1638">
        <f>EC_projects_original!H1638</f>
        <v>2022</v>
      </c>
      <c r="I1638" t="str">
        <f>EC_projects_original!I1638</f>
        <v>wind</v>
      </c>
      <c r="J1638" t="str">
        <f>EC_projects_original!J1638</f>
        <v>large_scale</v>
      </c>
      <c r="K1638">
        <f>EC_projects_original!K1638</f>
        <v>0</v>
      </c>
      <c r="L1638" t="str">
        <f>EC_projects_original!L1638</f>
        <v>De Nieuwe Molenaars</v>
      </c>
      <c r="M1638">
        <f>EC_projects_original!P1638</f>
        <v>1507.9812206572769</v>
      </c>
      <c r="N1638">
        <f>EC_projects_original!R1638</f>
        <v>4.6948356807511738E-3</v>
      </c>
    </row>
    <row r="1639" spans="1:14" x14ac:dyDescent="0.25">
      <c r="A1639" t="str">
        <f>EC_projects_original!A1639</f>
        <v>Flevoland</v>
      </c>
      <c r="B1639" t="str">
        <f>EC_projects_original!B1639</f>
        <v>Flevoland</v>
      </c>
      <c r="C1639" t="str">
        <f>EC_projects_original!C1639</f>
        <v>Zeewolde</v>
      </c>
      <c r="D1639" t="str" cm="1">
        <f t="array" ref="D1639">_xlfn.IFNA(INDEX(municipalities!B:B, MATCH(EC_projects!C1639,municipalities!C:C,0),0),"unknown")</f>
        <v>GM0050</v>
      </c>
      <c r="E1639">
        <f>EC_projects_original!D1639</f>
        <v>0</v>
      </c>
      <c r="F1639" t="str">
        <f>EC_projects_original!E1639</f>
        <v>Windpark Zeewolde - Windvogel (coöperatief eigendom)</v>
      </c>
      <c r="G1639" t="str">
        <f>EC_projects_original!G1639</f>
        <v>realized</v>
      </c>
      <c r="H1639">
        <f>EC_projects_original!H1639</f>
        <v>2022</v>
      </c>
      <c r="I1639" t="str">
        <f>EC_projects_original!I1639</f>
        <v>wind</v>
      </c>
      <c r="J1639" t="str">
        <f>EC_projects_original!J1639</f>
        <v>large_scale</v>
      </c>
      <c r="K1639">
        <f>EC_projects_original!K1639</f>
        <v>0</v>
      </c>
      <c r="L1639" t="str">
        <f>EC_projects_original!L1639</f>
        <v>De Windvogel</v>
      </c>
      <c r="M1639">
        <f>EC_projects_original!P1639</f>
        <v>2409</v>
      </c>
      <c r="N1639">
        <f>EC_projects_original!R1639</f>
        <v>7.4999999999999997E-3</v>
      </c>
    </row>
    <row r="1640" spans="1:14" x14ac:dyDescent="0.25">
      <c r="A1640" t="str">
        <f>EC_projects_original!A1640</f>
        <v>Flevoland</v>
      </c>
      <c r="B1640" t="str">
        <f>EC_projects_original!B1640</f>
        <v>Flevoland</v>
      </c>
      <c r="C1640" t="str">
        <f>EC_projects_original!C1640</f>
        <v>Zeewolde</v>
      </c>
      <c r="D1640" t="str" cm="1">
        <f t="array" ref="D1640">_xlfn.IFNA(INDEX(municipalities!B:B, MATCH(EC_projects!C1640,municipalities!C:C,0),0),"unknown")</f>
        <v>GM0050</v>
      </c>
      <c r="E1640">
        <f>EC_projects_original!D1640</f>
        <v>0</v>
      </c>
      <c r="F1640" t="str">
        <f>EC_projects_original!E1640</f>
        <v>Windvogel/ Elzevogel en Appelvogel</v>
      </c>
      <c r="G1640" t="str">
        <f>EC_projects_original!G1640</f>
        <v>realized</v>
      </c>
      <c r="H1640">
        <f>EC_projects_original!H1640</f>
        <v>2012</v>
      </c>
      <c r="I1640" t="str">
        <f>EC_projects_original!I1640</f>
        <v>wind</v>
      </c>
      <c r="J1640" t="str">
        <f>EC_projects_original!J1640</f>
        <v>large_scale</v>
      </c>
      <c r="K1640">
        <f>EC_projects_original!K1640</f>
        <v>0</v>
      </c>
      <c r="L1640" t="str">
        <f>EC_projects_original!L1640</f>
        <v>De Windvogel</v>
      </c>
      <c r="M1640">
        <f>EC_projects_original!P1640</f>
        <v>1850</v>
      </c>
      <c r="N1640">
        <f>EC_projects_original!R1640</f>
        <v>1</v>
      </c>
    </row>
    <row r="1641" spans="1:14" x14ac:dyDescent="0.25">
      <c r="A1641" t="str">
        <f>EC_projects_original!A1641</f>
        <v>Friesland</v>
      </c>
      <c r="B1641" t="str">
        <f>EC_projects_original!B1641</f>
        <v>Friesland</v>
      </c>
      <c r="C1641" t="str">
        <f>EC_projects_original!C1641</f>
        <v>Noardeast-Fryslân</v>
      </c>
      <c r="D1641" t="str" cm="1">
        <f t="array" ref="D1641">_xlfn.IFNA(INDEX(municipalities!B:B, MATCH(EC_projects!C1641,municipalities!C:C,0),0),"unknown")</f>
        <v>GM1970</v>
      </c>
      <c r="E1641" t="str">
        <f>EC_projects_original!D1641</f>
        <v>Burum</v>
      </c>
      <c r="F1641" t="str">
        <f>EC_projects_original!E1641</f>
        <v>Windcentrale/De Boerenzwaluw</v>
      </c>
      <c r="G1641" t="str">
        <f>EC_projects_original!G1641</f>
        <v>realized</v>
      </c>
      <c r="H1641">
        <f>EC_projects_original!H1641</f>
        <v>2016</v>
      </c>
      <c r="I1641" t="str">
        <f>EC_projects_original!I1641</f>
        <v>wind</v>
      </c>
      <c r="J1641" t="str">
        <f>EC_projects_original!J1641</f>
        <v>large_scale</v>
      </c>
      <c r="K1641">
        <f>EC_projects_original!K1641</f>
        <v>0</v>
      </c>
      <c r="L1641" t="str">
        <f>EC_projects_original!L1641</f>
        <v>Windcentrale/ projectcoöperatie</v>
      </c>
      <c r="M1641">
        <f>EC_projects_original!P1641</f>
        <v>900</v>
      </c>
      <c r="N1641">
        <f>EC_projects_original!R1641</f>
        <v>1</v>
      </c>
    </row>
    <row r="1642" spans="1:14" x14ac:dyDescent="0.25">
      <c r="A1642" t="str">
        <f>EC_projects_original!A1642</f>
        <v>Friesland</v>
      </c>
      <c r="B1642" t="str">
        <f>EC_projects_original!B1642</f>
        <v>Friesland</v>
      </c>
      <c r="C1642" t="str">
        <f>EC_projects_original!C1642</f>
        <v>Súdwest-Fryslân</v>
      </c>
      <c r="D1642" t="str" cm="1">
        <f t="array" ref="D1642">_xlfn.IFNA(INDEX(municipalities!B:B, MATCH(EC_projects!C1642,municipalities!C:C,0),0),"unknown")</f>
        <v>GM1900</v>
      </c>
      <c r="E1642" t="str">
        <f>EC_projects_original!D1642</f>
        <v>Witmarsum</v>
      </c>
      <c r="F1642" t="str">
        <f>EC_projects_original!E1642</f>
        <v>Noordenwind/ Windpark A7 (cooperatie aandeelhouder)</v>
      </c>
      <c r="G1642" t="str">
        <f>EC_projects_original!G1642</f>
        <v>realized</v>
      </c>
      <c r="H1642">
        <f>EC_projects_original!H1642</f>
        <v>2009</v>
      </c>
      <c r="I1642" t="str">
        <f>EC_projects_original!I1642</f>
        <v>wind</v>
      </c>
      <c r="J1642" t="str">
        <f>EC_projects_original!J1642</f>
        <v>large_scale</v>
      </c>
      <c r="K1642">
        <f>EC_projects_original!K1642</f>
        <v>0</v>
      </c>
      <c r="L1642" t="str">
        <f>EC_projects_original!L1642</f>
        <v>Noordenwind</v>
      </c>
      <c r="M1642">
        <f>EC_projects_original!P1642</f>
        <v>960</v>
      </c>
      <c r="N1642">
        <f>EC_projects_original!R1642</f>
        <v>0.12</v>
      </c>
    </row>
    <row r="1643" spans="1:14" x14ac:dyDescent="0.25">
      <c r="A1643" t="str">
        <f>EC_projects_original!A1643</f>
        <v>Friesland</v>
      </c>
      <c r="B1643" t="str">
        <f>EC_projects_original!B1643</f>
        <v>Friesland</v>
      </c>
      <c r="C1643" t="str">
        <f>EC_projects_original!C1643</f>
        <v>Súdwest-Fryslân</v>
      </c>
      <c r="D1643" t="str" cm="1">
        <f t="array" ref="D1643">_xlfn.IFNA(INDEX(municipalities!B:B, MATCH(EC_projects!C1643,municipalities!C:C,0),0),"unknown")</f>
        <v>GM1900</v>
      </c>
      <c r="E1643" t="str">
        <f>EC_projects_original!D1643</f>
        <v>Witmarsum</v>
      </c>
      <c r="F1643" t="str">
        <f>EC_projects_original!E1643</f>
        <v>Stichting Dorpsmolen Pingjum/ Windpark A7 (aandeelhouder)</v>
      </c>
      <c r="G1643" t="str">
        <f>EC_projects_original!G1643</f>
        <v>realized</v>
      </c>
      <c r="H1643">
        <f>EC_projects_original!H1643</f>
        <v>2009</v>
      </c>
      <c r="I1643" t="str">
        <f>EC_projects_original!I1643</f>
        <v>wind</v>
      </c>
      <c r="J1643" t="str">
        <f>EC_projects_original!J1643</f>
        <v>large_scale</v>
      </c>
      <c r="K1643">
        <f>EC_projects_original!K1643</f>
        <v>0</v>
      </c>
      <c r="L1643" t="str">
        <f>EC_projects_original!L1643</f>
        <v>Stichting dorpsmolen Pingjum</v>
      </c>
      <c r="M1643">
        <f>EC_projects_original!P1643</f>
        <v>620</v>
      </c>
      <c r="N1643">
        <f>EC_projects_original!R1643</f>
        <v>7.7499999999999999E-2</v>
      </c>
    </row>
    <row r="1644" spans="1:14" x14ac:dyDescent="0.25">
      <c r="A1644" t="str">
        <f>EC_projects_original!A1644</f>
        <v>Gelderland</v>
      </c>
      <c r="B1644" t="str">
        <f>EC_projects_original!B1644</f>
        <v>Arnhem/ Nijmegen</v>
      </c>
      <c r="C1644" t="str">
        <f>EC_projects_original!C1644</f>
        <v>Arnhem</v>
      </c>
      <c r="D1644" t="str" cm="1">
        <f t="array" ref="D1644">_xlfn.IFNA(INDEX(municipalities!B:B, MATCH(EC_projects!C1644,municipalities!C:C,0),0),"unknown")</f>
        <v>GM0202</v>
      </c>
      <c r="E1644">
        <f>EC_projects_original!D1644</f>
        <v>0</v>
      </c>
      <c r="F1644" t="str">
        <f>EC_projects_original!E1644</f>
        <v>RIJE RijnenIJsselEnergie/ Windpark Koningspleij</v>
      </c>
      <c r="G1644" t="str">
        <f>EC_projects_original!G1644</f>
        <v>realized</v>
      </c>
      <c r="H1644">
        <f>EC_projects_original!H1644</f>
        <v>2022</v>
      </c>
      <c r="I1644" t="str">
        <f>EC_projects_original!I1644</f>
        <v>wind</v>
      </c>
      <c r="J1644" t="str">
        <f>EC_projects_original!J1644</f>
        <v>large_scale</v>
      </c>
      <c r="K1644">
        <f>EC_projects_original!K1644</f>
        <v>0</v>
      </c>
      <c r="L1644" t="str">
        <f>EC_projects_original!L1644</f>
        <v xml:space="preserve">Rijn en Ijssel </v>
      </c>
      <c r="M1644">
        <f>EC_projects_original!P1644</f>
        <v>8400</v>
      </c>
      <c r="N1644">
        <f>EC_projects_original!R1644</f>
        <v>0.5</v>
      </c>
    </row>
    <row r="1645" spans="1:14" x14ac:dyDescent="0.25">
      <c r="A1645" t="str">
        <f>EC_projects_original!A1645</f>
        <v>Gelderland</v>
      </c>
      <c r="B1645" t="str">
        <f>EC_projects_original!B1645</f>
        <v>Rivierenland</v>
      </c>
      <c r="C1645" t="str">
        <f>EC_projects_original!C1645</f>
        <v>Culemborg</v>
      </c>
      <c r="D1645" t="str" cm="1">
        <f t="array" ref="D1645">_xlfn.IFNA(INDEX(municipalities!B:B, MATCH(EC_projects!C1645,municipalities!C:C,0),0),"unknown")</f>
        <v>GM0216</v>
      </c>
      <c r="E1645">
        <f>EC_projects_original!D1645</f>
        <v>0</v>
      </c>
      <c r="F1645" t="str">
        <f>EC_projects_original!E1645</f>
        <v>Windcentrale/ De Ranke Zwaan (windpark Culemborg)</v>
      </c>
      <c r="G1645" t="str">
        <f>EC_projects_original!G1645</f>
        <v>realized</v>
      </c>
      <c r="H1645">
        <f>EC_projects_original!H1645</f>
        <v>2013</v>
      </c>
      <c r="I1645" t="str">
        <f>EC_projects_original!I1645</f>
        <v>wind</v>
      </c>
      <c r="J1645" t="str">
        <f>EC_projects_original!J1645</f>
        <v>large_scale</v>
      </c>
      <c r="K1645">
        <f>EC_projects_original!K1645</f>
        <v>0</v>
      </c>
      <c r="L1645" t="str">
        <f>EC_projects_original!L1645</f>
        <v>Windcentrale/ projectcoöperatie</v>
      </c>
      <c r="M1645">
        <f>EC_projects_original!P1645</f>
        <v>2000</v>
      </c>
      <c r="N1645">
        <f>EC_projects_original!R1645</f>
        <v>1</v>
      </c>
    </row>
    <row r="1646" spans="1:14" x14ac:dyDescent="0.25">
      <c r="A1646" t="str">
        <f>EC_projects_original!A1646</f>
        <v>Gelderland</v>
      </c>
      <c r="B1646" t="str">
        <f>EC_projects_original!B1646</f>
        <v>Rivierenland</v>
      </c>
      <c r="C1646" t="str">
        <f>EC_projects_original!C1646</f>
        <v>Culemborg</v>
      </c>
      <c r="D1646" t="str" cm="1">
        <f t="array" ref="D1646">_xlfn.IFNA(INDEX(municipalities!B:B, MATCH(EC_projects!C1646,municipalities!C:C,0),0),"unknown")</f>
        <v>GM0216</v>
      </c>
      <c r="E1646">
        <f>EC_projects_original!D1646</f>
        <v>0</v>
      </c>
      <c r="F1646" t="str">
        <f>EC_projects_original!E1646</f>
        <v>Windcentrale/ Rode Hert (windpark Culemborg)</v>
      </c>
      <c r="G1646" t="str">
        <f>EC_projects_original!G1646</f>
        <v>realized</v>
      </c>
      <c r="H1646">
        <f>EC_projects_original!H1646</f>
        <v>2013</v>
      </c>
      <c r="I1646" t="str">
        <f>EC_projects_original!I1646</f>
        <v>wind</v>
      </c>
      <c r="J1646" t="str">
        <f>EC_projects_original!J1646</f>
        <v>large_scale</v>
      </c>
      <c r="K1646">
        <f>EC_projects_original!K1646</f>
        <v>0</v>
      </c>
      <c r="L1646" t="str">
        <f>EC_projects_original!L1646</f>
        <v>Windcentrale/ projectcoöperatie</v>
      </c>
      <c r="M1646">
        <f>EC_projects_original!P1646</f>
        <v>2000</v>
      </c>
      <c r="N1646">
        <f>EC_projects_original!R1646</f>
        <v>1</v>
      </c>
    </row>
    <row r="1647" spans="1:14" x14ac:dyDescent="0.25">
      <c r="A1647" t="str">
        <f>EC_projects_original!A1647</f>
        <v>Gelderland</v>
      </c>
      <c r="B1647" t="str">
        <f>EC_projects_original!B1647</f>
        <v>Rivierenland</v>
      </c>
      <c r="C1647" t="str">
        <f>EC_projects_original!C1647</f>
        <v>Culemborg</v>
      </c>
      <c r="D1647" t="str" cm="1">
        <f t="array" ref="D1647">_xlfn.IFNA(INDEX(municipalities!B:B, MATCH(EC_projects!C1647,municipalities!C:C,0),0),"unknown")</f>
        <v>GM0216</v>
      </c>
      <c r="E1647">
        <f>EC_projects_original!D1647</f>
        <v>0</v>
      </c>
      <c r="F1647" t="str">
        <f>EC_projects_original!E1647</f>
        <v>Windcentrale/ Witte Juffer (windpark Culemborg)</v>
      </c>
      <c r="G1647" t="str">
        <f>EC_projects_original!G1647</f>
        <v>realized</v>
      </c>
      <c r="H1647">
        <f>EC_projects_original!H1647</f>
        <v>2013</v>
      </c>
      <c r="I1647" t="str">
        <f>EC_projects_original!I1647</f>
        <v>wind</v>
      </c>
      <c r="J1647" t="str">
        <f>EC_projects_original!J1647</f>
        <v>large_scale</v>
      </c>
      <c r="K1647">
        <f>EC_projects_original!K1647</f>
        <v>0</v>
      </c>
      <c r="L1647" t="str">
        <f>EC_projects_original!L1647</f>
        <v>Windcentrale/ projectcoöperatie</v>
      </c>
      <c r="M1647">
        <f>EC_projects_original!P1647</f>
        <v>2000</v>
      </c>
      <c r="N1647">
        <f>EC_projects_original!R1647</f>
        <v>1</v>
      </c>
    </row>
    <row r="1648" spans="1:14" x14ac:dyDescent="0.25">
      <c r="A1648" t="str">
        <f>EC_projects_original!A1648</f>
        <v>Gelderland</v>
      </c>
      <c r="B1648" t="str">
        <f>EC_projects_original!B1648</f>
        <v>Arnhem/ Nijmegen</v>
      </c>
      <c r="C1648" t="str">
        <f>EC_projects_original!C1648</f>
        <v>Nijmegen</v>
      </c>
      <c r="D1648" t="str" cm="1">
        <f t="array" ref="D1648">_xlfn.IFNA(INDEX(municipalities!B:B, MATCH(EC_projects!C1648,municipalities!C:C,0),0),"unknown")</f>
        <v>GM0268</v>
      </c>
      <c r="E1648">
        <f>EC_projects_original!D1648</f>
        <v>0</v>
      </c>
      <c r="F1648" t="str">
        <f>EC_projects_original!E1648</f>
        <v xml:space="preserve">WPN/ Windpark Nijmegen-Betuwe </v>
      </c>
      <c r="G1648" t="str">
        <f>EC_projects_original!G1648</f>
        <v>realized</v>
      </c>
      <c r="H1648">
        <f>EC_projects_original!H1648</f>
        <v>2016</v>
      </c>
      <c r="I1648" t="str">
        <f>EC_projects_original!I1648</f>
        <v>wind</v>
      </c>
      <c r="J1648" t="str">
        <f>EC_projects_original!J1648</f>
        <v>large_scale</v>
      </c>
      <c r="K1648">
        <f>EC_projects_original!K1648</f>
        <v>0</v>
      </c>
      <c r="L1648" t="str">
        <f>EC_projects_original!L1648</f>
        <v>Coöperatie Windpower Nijmegen</v>
      </c>
      <c r="M1648">
        <f>EC_projects_original!P1648</f>
        <v>10000</v>
      </c>
      <c r="N1648">
        <f>EC_projects_original!R1648</f>
        <v>1</v>
      </c>
    </row>
    <row r="1649" spans="1:14" x14ac:dyDescent="0.25">
      <c r="A1649" t="str">
        <f>EC_projects_original!A1649</f>
        <v>Gelderland</v>
      </c>
      <c r="B1649" t="str">
        <f>EC_projects_original!B1649</f>
        <v>Achterhoek</v>
      </c>
      <c r="C1649" t="str">
        <f>EC_projects_original!C1649</f>
        <v>Oude Ijsselstreek</v>
      </c>
      <c r="D1649" t="str" cm="1">
        <f t="array" ref="D1649">_xlfn.IFNA(INDEX(municipalities!B:B, MATCH(EC_projects!C1649,municipalities!C:C,0),0),"unknown")</f>
        <v>GM1509</v>
      </c>
      <c r="E1649">
        <f>EC_projects_original!D1649</f>
        <v>0</v>
      </c>
      <c r="F1649" t="str">
        <f>EC_projects_original!E1649</f>
        <v>AGEM/ Windpark Netterden (alleen participatie)</v>
      </c>
      <c r="G1649" t="str">
        <f>EC_projects_original!G1649</f>
        <v>realized</v>
      </c>
      <c r="H1649">
        <f>EC_projects_original!H1649</f>
        <v>2016</v>
      </c>
      <c r="I1649" t="str">
        <f>EC_projects_original!I1649</f>
        <v>wind</v>
      </c>
      <c r="J1649" t="str">
        <f>EC_projects_original!J1649</f>
        <v>large_scale</v>
      </c>
      <c r="K1649">
        <f>EC_projects_original!K1649</f>
        <v>0</v>
      </c>
      <c r="L1649" t="str">
        <f>EC_projects_original!L1649</f>
        <v>AGEM</v>
      </c>
      <c r="M1649">
        <f>EC_projects_original!P1649</f>
        <v>0</v>
      </c>
      <c r="N1649">
        <f>EC_projects_original!R1649</f>
        <v>0</v>
      </c>
    </row>
    <row r="1650" spans="1:14" x14ac:dyDescent="0.25">
      <c r="A1650" t="str">
        <f>EC_projects_original!A1650</f>
        <v>Gelderland</v>
      </c>
      <c r="B1650" t="str">
        <f>EC_projects_original!B1650</f>
        <v>Rivierenland</v>
      </c>
      <c r="C1650" t="str">
        <f>EC_projects_original!C1650</f>
        <v>West Betuwe</v>
      </c>
      <c r="D1650" t="str" cm="1">
        <f t="array" ref="D1650">_xlfn.IFNA(INDEX(municipalities!B:B, MATCH(EC_projects!C1650,municipalities!C:C,0),0),"unknown")</f>
        <v>GM1960</v>
      </c>
      <c r="E1650" t="str">
        <f>EC_projects_original!D1650</f>
        <v>Geldermalsen</v>
      </c>
      <c r="F1650" t="str">
        <f>EC_projects_original!E1650</f>
        <v>Betuwewind/ Windpark Avri</v>
      </c>
      <c r="G1650" t="str">
        <f>EC_projects_original!G1650</f>
        <v>realized</v>
      </c>
      <c r="H1650">
        <f>EC_projects_original!H1650</f>
        <v>2019</v>
      </c>
      <c r="I1650" t="str">
        <f>EC_projects_original!I1650</f>
        <v>wind</v>
      </c>
      <c r="J1650" t="str">
        <f>EC_projects_original!J1650</f>
        <v>large_scale</v>
      </c>
      <c r="K1650">
        <f>EC_projects_original!K1650</f>
        <v>0</v>
      </c>
      <c r="L1650" t="str">
        <f>EC_projects_original!L1650</f>
        <v xml:space="preserve">Burgerwindcoöperatie West-Betuwe  </v>
      </c>
      <c r="M1650">
        <f>EC_projects_original!P1650</f>
        <v>10350.000000000002</v>
      </c>
      <c r="N1650">
        <f>EC_projects_original!R1650</f>
        <v>1</v>
      </c>
    </row>
    <row r="1651" spans="1:14" x14ac:dyDescent="0.25">
      <c r="A1651" t="str">
        <f>EC_projects_original!A1651</f>
        <v>Gelderland</v>
      </c>
      <c r="B1651" t="str">
        <f>EC_projects_original!B1651</f>
        <v>Rivierenland</v>
      </c>
      <c r="C1651" t="str">
        <f>EC_projects_original!C1651</f>
        <v>West Betuwe</v>
      </c>
      <c r="D1651" t="str" cm="1">
        <f t="array" ref="D1651">_xlfn.IFNA(INDEX(municipalities!B:B, MATCH(EC_projects!C1651,municipalities!C:C,0),0),"unknown")</f>
        <v>GM1960</v>
      </c>
      <c r="E1651" t="str">
        <f>EC_projects_original!D1651</f>
        <v>Neerijnen</v>
      </c>
      <c r="F1651" t="str">
        <f>EC_projects_original!E1651</f>
        <v>Betuwewind/ Windpark Deil</v>
      </c>
      <c r="G1651" t="str">
        <f>EC_projects_original!G1651</f>
        <v>realized</v>
      </c>
      <c r="H1651">
        <f>EC_projects_original!H1651</f>
        <v>2020</v>
      </c>
      <c r="I1651" t="str">
        <f>EC_projects_original!I1651</f>
        <v>wind</v>
      </c>
      <c r="J1651" t="str">
        <f>EC_projects_original!J1651</f>
        <v>large_scale</v>
      </c>
      <c r="K1651">
        <f>EC_projects_original!K1651</f>
        <v>0</v>
      </c>
      <c r="L1651" t="str">
        <f>EC_projects_original!L1651</f>
        <v xml:space="preserve">Betuwewind, Burgerwindcoöperatie West-Betuwe  </v>
      </c>
      <c r="M1651">
        <f>EC_projects_original!P1651</f>
        <v>16800</v>
      </c>
      <c r="N1651">
        <f>EC_projects_original!R1651</f>
        <v>0.36363636363636365</v>
      </c>
    </row>
    <row r="1652" spans="1:14" x14ac:dyDescent="0.25">
      <c r="A1652" t="str">
        <f>EC_projects_original!A1652</f>
        <v>Groningen</v>
      </c>
      <c r="B1652" t="str">
        <f>EC_projects_original!B1652</f>
        <v>Groningen</v>
      </c>
      <c r="C1652" t="str">
        <f>EC_projects_original!C1652</f>
        <v>Eemsdelta</v>
      </c>
      <c r="D1652" t="str" cm="1">
        <f t="array" ref="D1652">_xlfn.IFNA(INDEX(municipalities!B:B, MATCH(EC_projects!C1652,municipalities!C:C,0),0),"unknown")</f>
        <v>GM1979</v>
      </c>
      <c r="E1652" t="str">
        <f>EC_projects_original!D1652</f>
        <v>Meedhuizen</v>
      </c>
      <c r="F1652" t="str">
        <f>EC_projects_original!E1652</f>
        <v>Windcentrale/ Jonge Held (1 turbine grootschalig windpark Delfzijl-Zuid)</v>
      </c>
      <c r="G1652" t="str">
        <f>EC_projects_original!G1652</f>
        <v>realized</v>
      </c>
      <c r="H1652">
        <f>EC_projects_original!H1652</f>
        <v>2012</v>
      </c>
      <c r="I1652" t="str">
        <f>EC_projects_original!I1652</f>
        <v>wind</v>
      </c>
      <c r="J1652" t="str">
        <f>EC_projects_original!J1652</f>
        <v>large_scale</v>
      </c>
      <c r="K1652">
        <f>EC_projects_original!K1652</f>
        <v>0</v>
      </c>
      <c r="L1652" t="str">
        <f>EC_projects_original!L1652</f>
        <v>Windcentrale/ projectcoöperatie</v>
      </c>
      <c r="M1652">
        <f>EC_projects_original!P1652</f>
        <v>2300</v>
      </c>
      <c r="N1652">
        <f>EC_projects_original!R1652</f>
        <v>1</v>
      </c>
    </row>
    <row r="1653" spans="1:14" x14ac:dyDescent="0.25">
      <c r="A1653" t="str">
        <f>EC_projects_original!A1653</f>
        <v>Groningen</v>
      </c>
      <c r="B1653" t="str">
        <f>EC_projects_original!B1653</f>
        <v>Groningen</v>
      </c>
      <c r="C1653" t="str">
        <f>EC_projects_original!C1653</f>
        <v>Eemsdelta</v>
      </c>
      <c r="D1653" t="str" cm="1">
        <f t="array" ref="D1653">_xlfn.IFNA(INDEX(municipalities!B:B, MATCH(EC_projects!C1653,municipalities!C:C,0),0),"unknown")</f>
        <v>GM1979</v>
      </c>
      <c r="E1653">
        <f>EC_projects_original!D1653</f>
        <v>0</v>
      </c>
      <c r="F1653" t="str">
        <f>EC_projects_original!E1653</f>
        <v>Windcentrale/Grote Geert (1 turbine grootschalig windpark Delfzijl-Zuid)</v>
      </c>
      <c r="G1653" t="str">
        <f>EC_projects_original!G1653</f>
        <v>realized</v>
      </c>
      <c r="H1653">
        <f>EC_projects_original!H1653</f>
        <v>2012</v>
      </c>
      <c r="I1653" t="str">
        <f>EC_projects_original!I1653</f>
        <v>wind</v>
      </c>
      <c r="J1653" t="str">
        <f>EC_projects_original!J1653</f>
        <v>large_scale</v>
      </c>
      <c r="K1653">
        <f>EC_projects_original!K1653</f>
        <v>0</v>
      </c>
      <c r="L1653" t="str">
        <f>EC_projects_original!L1653</f>
        <v>Windcentrale/ projectcoöperatie</v>
      </c>
      <c r="M1653">
        <f>EC_projects_original!P1653</f>
        <v>2300</v>
      </c>
      <c r="N1653">
        <f>EC_projects_original!R1653</f>
        <v>1</v>
      </c>
    </row>
    <row r="1654" spans="1:14" x14ac:dyDescent="0.25">
      <c r="A1654" t="str">
        <f>EC_projects_original!A1654</f>
        <v>Groningen</v>
      </c>
      <c r="B1654" t="str">
        <f>EC_projects_original!B1654</f>
        <v>Groningen</v>
      </c>
      <c r="C1654" t="str">
        <f>EC_projects_original!C1654</f>
        <v>Het Hogeland</v>
      </c>
      <c r="D1654" t="str" cm="1">
        <f t="array" ref="D1654">_xlfn.IFNA(INDEX(municipalities!B:B, MATCH(EC_projects!C1654,municipalities!C:C,0),0),"unknown")</f>
        <v>GM1966</v>
      </c>
      <c r="E1654">
        <f>EC_projects_original!D1654</f>
        <v>0</v>
      </c>
      <c r="F1654" t="str">
        <f>EC_projects_original!E1654</f>
        <v>ECOudeschip/ Windpark Oostpolder (bijdrage omgevingsfonds)</v>
      </c>
      <c r="G1654" t="str">
        <f>EC_projects_original!G1654</f>
        <v>realized</v>
      </c>
      <c r="H1654">
        <f>EC_projects_original!H1654</f>
        <v>2021</v>
      </c>
      <c r="I1654" t="str">
        <f>EC_projects_original!I1654</f>
        <v>wind</v>
      </c>
      <c r="J1654" t="str">
        <f>EC_projects_original!J1654</f>
        <v>large_scale</v>
      </c>
      <c r="K1654">
        <f>EC_projects_original!K1654</f>
        <v>0</v>
      </c>
      <c r="L1654" t="str">
        <f>EC_projects_original!L1654</f>
        <v>Energie Cooperatie Oudeschip en omstreken U.A.</v>
      </c>
      <c r="M1654">
        <f>EC_projects_original!P1654</f>
        <v>0</v>
      </c>
      <c r="N1654">
        <f>EC_projects_original!R1654</f>
        <v>0</v>
      </c>
    </row>
    <row r="1655" spans="1:14" x14ac:dyDescent="0.25">
      <c r="A1655" t="str">
        <f>EC_projects_original!A1655</f>
        <v>Limburg</v>
      </c>
      <c r="B1655" t="str">
        <f>EC_projects_original!B1655</f>
        <v>Noord en Midden Limburg</v>
      </c>
      <c r="C1655" t="str">
        <f>EC_projects_original!C1655</f>
        <v>Leudal</v>
      </c>
      <c r="D1655" t="str" cm="1">
        <f t="array" ref="D1655">_xlfn.IFNA(INDEX(municipalities!B:B, MATCH(EC_projects!C1655,municipalities!C:C,0),0),"unknown")</f>
        <v>GM1640</v>
      </c>
      <c r="E1655">
        <f>EC_projects_original!D1655</f>
        <v>0</v>
      </c>
      <c r="F1655" t="str">
        <f>EC_projects_original!E1655</f>
        <v>LeudalEnergie/ Windpark Kookepan</v>
      </c>
      <c r="G1655" t="str">
        <f>EC_projects_original!G1655</f>
        <v>realized</v>
      </c>
      <c r="H1655">
        <f>EC_projects_original!H1655</f>
        <v>2021</v>
      </c>
      <c r="I1655" t="str">
        <f>EC_projects_original!I1655</f>
        <v>wind</v>
      </c>
      <c r="J1655" t="str">
        <f>EC_projects_original!J1655</f>
        <v>large_scale</v>
      </c>
      <c r="K1655">
        <f>EC_projects_original!K1655</f>
        <v>0</v>
      </c>
      <c r="L1655" t="str">
        <f>EC_projects_original!L1655</f>
        <v>Leudal Energie</v>
      </c>
      <c r="M1655">
        <f>EC_projects_original!P1655</f>
        <v>13500</v>
      </c>
      <c r="N1655">
        <f>EC_projects_original!R1655</f>
        <v>1</v>
      </c>
    </row>
    <row r="1656" spans="1:14" x14ac:dyDescent="0.25">
      <c r="A1656" t="str">
        <f>EC_projects_original!A1656</f>
        <v>Limburg</v>
      </c>
      <c r="B1656" t="str">
        <f>EC_projects_original!B1656</f>
        <v>Noord en Midden Limburg</v>
      </c>
      <c r="C1656" t="str">
        <f>EC_projects_original!C1656</f>
        <v>Leudal</v>
      </c>
      <c r="D1656" t="str" cm="1">
        <f t="array" ref="D1656">_xlfn.IFNA(INDEX(municipalities!B:B, MATCH(EC_projects!C1656,municipalities!C:C,0),0),"unknown")</f>
        <v>GM1640</v>
      </c>
      <c r="E1656" t="str">
        <f>EC_projects_original!D1656</f>
        <v>Neer</v>
      </c>
      <c r="F1656" t="str">
        <f>EC_projects_original!E1656</f>
        <v>Zuidenwind,Meerwind, Windvogel/Windmolen De Coöperwieck (Neer)</v>
      </c>
      <c r="G1656" t="str">
        <f>EC_projects_original!G1656</f>
        <v>realized</v>
      </c>
      <c r="H1656">
        <f>EC_projects_original!H1656</f>
        <v>2015</v>
      </c>
      <c r="I1656" t="str">
        <f>EC_projects_original!I1656</f>
        <v>wind</v>
      </c>
      <c r="J1656" t="str">
        <f>EC_projects_original!J1656</f>
        <v>large_scale</v>
      </c>
      <c r="K1656">
        <f>EC_projects_original!K1656</f>
        <v>0</v>
      </c>
      <c r="L1656" t="str">
        <f>EC_projects_original!L1656</f>
        <v>Zuidenwind</v>
      </c>
      <c r="M1656">
        <f>EC_projects_original!P1656</f>
        <v>2400</v>
      </c>
      <c r="N1656">
        <f>EC_projects_original!R1656</f>
        <v>1</v>
      </c>
    </row>
    <row r="1657" spans="1:14" x14ac:dyDescent="0.25">
      <c r="A1657" t="str">
        <f>EC_projects_original!A1657</f>
        <v>Limburg</v>
      </c>
      <c r="B1657" t="str">
        <f>EC_projects_original!B1657</f>
        <v>Noord en Midden Limburg</v>
      </c>
      <c r="C1657" t="str">
        <f>EC_projects_original!C1657</f>
        <v>Leudal</v>
      </c>
      <c r="D1657" t="str" cm="1">
        <f t="array" ref="D1657">_xlfn.IFNA(INDEX(municipalities!B:B, MATCH(EC_projects!C1657,municipalities!C:C,0),0),"unknown")</f>
        <v>GM1640</v>
      </c>
      <c r="E1657" t="str">
        <f>EC_projects_original!D1657</f>
        <v>Neer</v>
      </c>
      <c r="F1657" t="str">
        <f>EC_projects_original!E1657</f>
        <v>Zuidenwind/ Windpark Heibloem</v>
      </c>
      <c r="G1657" t="str">
        <f>EC_projects_original!G1657</f>
        <v>realized</v>
      </c>
      <c r="H1657">
        <f>EC_projects_original!H1657</f>
        <v>2020</v>
      </c>
      <c r="I1657" t="str">
        <f>EC_projects_original!I1657</f>
        <v>wind</v>
      </c>
      <c r="J1657" t="str">
        <f>EC_projects_original!J1657</f>
        <v>large_scale</v>
      </c>
      <c r="K1657">
        <f>EC_projects_original!K1657</f>
        <v>0</v>
      </c>
      <c r="L1657" t="str">
        <f>EC_projects_original!L1657</f>
        <v>Zuidenwind</v>
      </c>
      <c r="M1657">
        <f>EC_projects_original!P1657</f>
        <v>9000</v>
      </c>
      <c r="N1657">
        <f>EC_projects_original!R1657</f>
        <v>1</v>
      </c>
    </row>
    <row r="1658" spans="1:14" x14ac:dyDescent="0.25">
      <c r="A1658" t="str">
        <f>EC_projects_original!A1658</f>
        <v>Limburg</v>
      </c>
      <c r="B1658" t="str">
        <f>EC_projects_original!B1658</f>
        <v>Noord en Midden Limburg</v>
      </c>
      <c r="C1658" t="str">
        <f>EC_projects_original!C1658</f>
        <v>Nederweert</v>
      </c>
      <c r="D1658" t="str" cm="1">
        <f t="array" ref="D1658">_xlfn.IFNA(INDEX(municipalities!B:B, MATCH(EC_projects!C1658,municipalities!C:C,0),0),"unknown")</f>
        <v>GM0946</v>
      </c>
      <c r="E1658">
        <f>EC_projects_original!D1658</f>
        <v>0</v>
      </c>
      <c r="F1658" t="str">
        <f>EC_projects_original!E1658</f>
        <v>Zuidenwind Newecoop / Windpark Ospeldijk</v>
      </c>
      <c r="G1658" t="str">
        <f>EC_projects_original!G1658</f>
        <v>realized</v>
      </c>
      <c r="H1658">
        <f>EC_projects_original!H1658</f>
        <v>2021</v>
      </c>
      <c r="I1658" t="str">
        <f>EC_projects_original!I1658</f>
        <v>wind</v>
      </c>
      <c r="J1658" t="str">
        <f>EC_projects_original!J1658</f>
        <v>large_scale</v>
      </c>
      <c r="K1658">
        <f>EC_projects_original!K1658</f>
        <v>0</v>
      </c>
      <c r="L1658" t="str">
        <f>EC_projects_original!L1658</f>
        <v>Zuidenwind/ Newecoop</v>
      </c>
      <c r="M1658">
        <f>EC_projects_original!P1658</f>
        <v>9000</v>
      </c>
      <c r="N1658">
        <f>EC_projects_original!R1658</f>
        <v>0.5</v>
      </c>
    </row>
    <row r="1659" spans="1:14" x14ac:dyDescent="0.25">
      <c r="A1659" t="str">
        <f>EC_projects_original!A1659</f>
        <v>Limburg</v>
      </c>
      <c r="B1659" t="str">
        <f>EC_projects_original!B1659</f>
        <v>Noord en Midden Limburg</v>
      </c>
      <c r="C1659" t="str">
        <f>EC_projects_original!C1659</f>
        <v>Peel en Maas</v>
      </c>
      <c r="D1659" t="str" cm="1">
        <f t="array" ref="D1659">_xlfn.IFNA(INDEX(municipalities!B:B, MATCH(EC_projects!C1659,municipalities!C:C,0),0),"unknown")</f>
        <v>GM1894</v>
      </c>
      <c r="E1659">
        <f>EC_projects_original!D1659</f>
        <v>0</v>
      </c>
      <c r="F1659" t="str">
        <f>EC_projects_original!E1659</f>
        <v xml:space="preserve">PeelEnergie/ Windpark Egchelse Heide </v>
      </c>
      <c r="G1659" t="str">
        <f>EC_projects_original!G1659</f>
        <v>realized</v>
      </c>
      <c r="H1659">
        <f>EC_projects_original!H1659</f>
        <v>2021</v>
      </c>
      <c r="I1659" t="str">
        <f>EC_projects_original!I1659</f>
        <v>wind</v>
      </c>
      <c r="J1659" t="str">
        <f>EC_projects_original!J1659</f>
        <v>large_scale</v>
      </c>
      <c r="K1659">
        <f>EC_projects_original!K1659</f>
        <v>0</v>
      </c>
      <c r="L1659" t="str">
        <f>EC_projects_original!L1659</f>
        <v>Peel Energie</v>
      </c>
      <c r="M1659">
        <f>EC_projects_original!P1659</f>
        <v>5250</v>
      </c>
      <c r="N1659">
        <f>EC_projects_original!R1659</f>
        <v>0.25</v>
      </c>
    </row>
    <row r="1660" spans="1:14" x14ac:dyDescent="0.25">
      <c r="A1660" t="str">
        <f>EC_projects_original!A1660</f>
        <v>Limburg</v>
      </c>
      <c r="B1660" t="str">
        <f>EC_projects_original!B1660</f>
        <v>Noord en Midden Limburg</v>
      </c>
      <c r="C1660" t="str">
        <f>EC_projects_original!C1660</f>
        <v>Venlo</v>
      </c>
      <c r="D1660" t="str" cm="1">
        <f t="array" ref="D1660">_xlfn.IFNA(INDEX(municipalities!B:B, MATCH(EC_projects!C1660,municipalities!C:C,0),0),"unknown")</f>
        <v>GM0983</v>
      </c>
      <c r="E1660" t="str">
        <f>EC_projects_original!D1660</f>
        <v>Heiershoeve</v>
      </c>
      <c r="F1660" t="str">
        <f>EC_projects_original!E1660</f>
        <v>Samenstroom/ Windpark Greenport Venlo (fin. Participatie,leefbaarheidsfonds)</v>
      </c>
      <c r="G1660" t="str">
        <f>EC_projects_original!G1660</f>
        <v>construction</v>
      </c>
      <c r="H1660">
        <f>EC_projects_original!H1660</f>
        <v>2024</v>
      </c>
      <c r="I1660" t="str">
        <f>EC_projects_original!I1660</f>
        <v>wind</v>
      </c>
      <c r="J1660" t="str">
        <f>EC_projects_original!J1660</f>
        <v>large_scale</v>
      </c>
      <c r="K1660">
        <f>EC_projects_original!K1660</f>
        <v>0</v>
      </c>
      <c r="L1660" t="str">
        <f>EC_projects_original!L1660</f>
        <v>Samenstroom/ ReindonkEnergie</v>
      </c>
      <c r="M1660">
        <f>EC_projects_original!P1660</f>
        <v>0</v>
      </c>
      <c r="N1660">
        <f>EC_projects_original!R1660</f>
        <v>0</v>
      </c>
    </row>
    <row r="1661" spans="1:14" x14ac:dyDescent="0.25">
      <c r="A1661" t="str">
        <f>EC_projects_original!A1661</f>
        <v>Limburg</v>
      </c>
      <c r="B1661" t="str">
        <f>EC_projects_original!B1661</f>
        <v>Noord en Midden Limburg</v>
      </c>
      <c r="C1661" t="str">
        <f>EC_projects_original!C1661</f>
        <v>Weert</v>
      </c>
      <c r="D1661" t="str" cm="1">
        <f t="array" ref="D1661">_xlfn.IFNA(INDEX(municipalities!B:B, MATCH(EC_projects!C1661,municipalities!C:C,0),0),"unknown")</f>
        <v>GM0988</v>
      </c>
      <c r="E1661">
        <f>EC_projects_original!D1661</f>
        <v>0</v>
      </c>
      <c r="F1661" t="str">
        <f>EC_projects_original!E1661</f>
        <v>WeertEnergie/ Windpark Weert</v>
      </c>
      <c r="G1661" t="str">
        <f>EC_projects_original!G1661</f>
        <v>realized</v>
      </c>
      <c r="H1661">
        <f>EC_projects_original!H1661</f>
        <v>2022</v>
      </c>
      <c r="I1661" t="str">
        <f>EC_projects_original!I1661</f>
        <v>wind</v>
      </c>
      <c r="J1661" t="str">
        <f>EC_projects_original!J1661</f>
        <v>large_scale</v>
      </c>
      <c r="K1661">
        <f>EC_projects_original!K1661</f>
        <v>0</v>
      </c>
      <c r="L1661" t="str">
        <f>EC_projects_original!L1661</f>
        <v>Weert Energie</v>
      </c>
      <c r="M1661">
        <f>EC_projects_original!P1661</f>
        <v>6300</v>
      </c>
      <c r="N1661">
        <f>EC_projects_original!R1661</f>
        <v>0.5</v>
      </c>
    </row>
    <row r="1662" spans="1:14" x14ac:dyDescent="0.25">
      <c r="A1662" t="str">
        <f>EC_projects_original!A1662</f>
        <v>Noord-Brabant</v>
      </c>
      <c r="B1662" t="str">
        <f>EC_projects_original!B1662</f>
        <v>West Brabant</v>
      </c>
      <c r="C1662" t="str">
        <f>EC_projects_original!C1662</f>
        <v>Alphen-Chaam</v>
      </c>
      <c r="D1662" t="str" cm="1">
        <f t="array" ref="D1662">_xlfn.IFNA(INDEX(municipalities!B:B, MATCH(EC_projects!C1662,municipalities!C:C,0),0),"unknown")</f>
        <v>GM1723</v>
      </c>
      <c r="E1662" t="str">
        <f>EC_projects_original!D1662</f>
        <v>Galder</v>
      </c>
      <c r="F1662" t="str">
        <f>EC_projects_original!E1662</f>
        <v>Energie A16 Windpark Galder - participatiefonds</v>
      </c>
      <c r="G1662" t="str">
        <f>EC_projects_original!G1662</f>
        <v>realized</v>
      </c>
      <c r="H1662">
        <f>EC_projects_original!H1662</f>
        <v>2023</v>
      </c>
      <c r="I1662" t="str">
        <f>EC_projects_original!I1662</f>
        <v>wind</v>
      </c>
      <c r="J1662" t="str">
        <f>EC_projects_original!J1662</f>
        <v>large_scale</v>
      </c>
      <c r="K1662">
        <f>EC_projects_original!K1662</f>
        <v>0</v>
      </c>
      <c r="L1662" t="str">
        <f>EC_projects_original!L1662</f>
        <v>geen</v>
      </c>
      <c r="M1662">
        <f>EC_projects_original!P1662</f>
        <v>0</v>
      </c>
      <c r="N1662">
        <f>EC_projects_original!R1662</f>
        <v>0</v>
      </c>
    </row>
    <row r="1663" spans="1:14" x14ac:dyDescent="0.25">
      <c r="A1663" t="str">
        <f>EC_projects_original!A1663</f>
        <v>Noord-Brabant</v>
      </c>
      <c r="B1663" t="str">
        <f>EC_projects_original!B1663</f>
        <v>West Brabant</v>
      </c>
      <c r="C1663" t="str">
        <f>EC_projects_original!C1663</f>
        <v>Breda</v>
      </c>
      <c r="D1663" t="str" cm="1">
        <f t="array" ref="D1663">_xlfn.IFNA(INDEX(municipalities!B:B, MATCH(EC_projects!C1663,municipalities!C:C,0),0),"unknown")</f>
        <v>GM0758</v>
      </c>
      <c r="E1663" t="str">
        <f>EC_projects_original!D1663</f>
        <v>Hazeldonk</v>
      </c>
      <c r="F1663" t="str">
        <f>EC_projects_original!E1663</f>
        <v>BRES/ Windpark Hazeldonk-Breda (alleen participatie)</v>
      </c>
      <c r="G1663" t="str">
        <f>EC_projects_original!G1663</f>
        <v>realized</v>
      </c>
      <c r="H1663">
        <f>EC_projects_original!H1663</f>
        <v>2016</v>
      </c>
      <c r="I1663" t="str">
        <f>EC_projects_original!I1663</f>
        <v>wind</v>
      </c>
      <c r="J1663" t="str">
        <f>EC_projects_original!J1663</f>
        <v>large_scale</v>
      </c>
      <c r="K1663">
        <f>EC_projects_original!K1663</f>
        <v>0</v>
      </c>
      <c r="L1663" t="str">
        <f>EC_projects_original!L1663</f>
        <v>BRES</v>
      </c>
      <c r="M1663">
        <f>EC_projects_original!P1663</f>
        <v>0</v>
      </c>
      <c r="N1663">
        <f>EC_projects_original!R1663</f>
        <v>0</v>
      </c>
    </row>
    <row r="1664" spans="1:14" x14ac:dyDescent="0.25">
      <c r="A1664" t="str">
        <f>EC_projects_original!A1664</f>
        <v>Noord-Brabant</v>
      </c>
      <c r="B1664" t="str">
        <f>EC_projects_original!B1664</f>
        <v>West Brabant</v>
      </c>
      <c r="C1664" t="str">
        <f>EC_projects_original!C1664</f>
        <v>Drimmelen</v>
      </c>
      <c r="D1664" t="str" cm="1">
        <f t="array" ref="D1664">_xlfn.IFNA(INDEX(municipalities!B:B, MATCH(EC_projects!C1664,municipalities!C:C,0),0),"unknown")</f>
        <v>GM1719</v>
      </c>
      <c r="E1664">
        <f>EC_projects_original!D1664</f>
        <v>0</v>
      </c>
      <c r="F1664" t="str">
        <f>EC_projects_original!E1664</f>
        <v>Energie A16  Windpark Nieuwveer - participatiefonds</v>
      </c>
      <c r="G1664" t="str">
        <f>EC_projects_original!G1664</f>
        <v>realized</v>
      </c>
      <c r="H1664">
        <f>EC_projects_original!H1664</f>
        <v>2023</v>
      </c>
      <c r="I1664" t="str">
        <f>EC_projects_original!I1664</f>
        <v>wind</v>
      </c>
      <c r="J1664" t="str">
        <f>EC_projects_original!J1664</f>
        <v>large_scale</v>
      </c>
      <c r="K1664">
        <f>EC_projects_original!K1664</f>
        <v>0</v>
      </c>
      <c r="L1664" t="str">
        <f>EC_projects_original!L1664</f>
        <v xml:space="preserve">lokale stichting </v>
      </c>
      <c r="M1664">
        <f>EC_projects_original!P1664</f>
        <v>0</v>
      </c>
      <c r="N1664">
        <f>EC_projects_original!R1664</f>
        <v>0</v>
      </c>
    </row>
    <row r="1665" spans="1:14" x14ac:dyDescent="0.25">
      <c r="A1665" t="str">
        <f>EC_projects_original!A1665</f>
        <v>Noord-Brabant</v>
      </c>
      <c r="B1665" t="str">
        <f>EC_projects_original!B1665</f>
        <v>West Brabant</v>
      </c>
      <c r="C1665" t="str">
        <f>EC_projects_original!C1665</f>
        <v>Drimmelen</v>
      </c>
      <c r="D1665" t="str" cm="1">
        <f t="array" ref="D1665">_xlfn.IFNA(INDEX(municipalities!B:B, MATCH(EC_projects!C1665,municipalities!C:C,0),0),"unknown")</f>
        <v>GM1719</v>
      </c>
      <c r="E1665">
        <f>EC_projects_original!D1665</f>
        <v>0</v>
      </c>
      <c r="F1665" t="str">
        <f>EC_projects_original!E1665</f>
        <v>Energie A16  Windpark Zonzeel - participatiefonds</v>
      </c>
      <c r="G1665" t="str">
        <f>EC_projects_original!G1665</f>
        <v>realized</v>
      </c>
      <c r="H1665">
        <f>EC_projects_original!H1665</f>
        <v>2023</v>
      </c>
      <c r="I1665" t="str">
        <f>EC_projects_original!I1665</f>
        <v>wind</v>
      </c>
      <c r="J1665" t="str">
        <f>EC_projects_original!J1665</f>
        <v>large_scale</v>
      </c>
      <c r="K1665">
        <f>EC_projects_original!K1665</f>
        <v>0</v>
      </c>
      <c r="L1665" t="str">
        <f>EC_projects_original!L1665</f>
        <v xml:space="preserve">lokale stichting </v>
      </c>
      <c r="M1665">
        <f>EC_projects_original!P1665</f>
        <v>0</v>
      </c>
      <c r="N1665">
        <f>EC_projects_original!R1665</f>
        <v>0</v>
      </c>
    </row>
    <row r="1666" spans="1:14" x14ac:dyDescent="0.25">
      <c r="A1666" t="str">
        <f>EC_projects_original!A1666</f>
        <v>Noord-Brabant</v>
      </c>
      <c r="B1666" t="str">
        <f>EC_projects_original!B1666</f>
        <v>West Brabant</v>
      </c>
      <c r="C1666" t="str">
        <f>EC_projects_original!C1666</f>
        <v>Drimmelen</v>
      </c>
      <c r="D1666" t="str" cm="1">
        <f t="array" ref="D1666">_xlfn.IFNA(INDEX(municipalities!B:B, MATCH(EC_projects!C1666,municipalities!C:C,0),0),"unknown")</f>
        <v>GM1719</v>
      </c>
      <c r="E1666" t="str">
        <f>EC_projects_original!D1666</f>
        <v>Terheijden</v>
      </c>
      <c r="F1666" t="str">
        <f>EC_projects_original!E1666</f>
        <v xml:space="preserve">Energie A16  Windpark Zonzeel/ Windmolen De Noord (TraaisEC) </v>
      </c>
      <c r="G1666" t="str">
        <f>EC_projects_original!G1666</f>
        <v>realized</v>
      </c>
      <c r="H1666">
        <f>EC_projects_original!H1666</f>
        <v>2023</v>
      </c>
      <c r="I1666" t="str">
        <f>EC_projects_original!I1666</f>
        <v>wind</v>
      </c>
      <c r="J1666" t="str">
        <f>EC_projects_original!J1666</f>
        <v>large_scale</v>
      </c>
      <c r="K1666">
        <f>EC_projects_original!K1666</f>
        <v>0</v>
      </c>
      <c r="L1666" t="str">
        <f>EC_projects_original!L1666</f>
        <v xml:space="preserve">Traais Energie Collectief </v>
      </c>
      <c r="M1666">
        <f>EC_projects_original!P1666</f>
        <v>3375</v>
      </c>
      <c r="N1666">
        <f>EC_projects_original!R1666</f>
        <v>0.75</v>
      </c>
    </row>
    <row r="1667" spans="1:14" x14ac:dyDescent="0.25">
      <c r="A1667" t="str">
        <f>EC_projects_original!A1667</f>
        <v>Noord-Brabant</v>
      </c>
      <c r="B1667" t="str">
        <f>EC_projects_original!B1667</f>
        <v>West Brabant</v>
      </c>
      <c r="C1667" t="str">
        <f>EC_projects_original!C1667</f>
        <v>Moerdijk</v>
      </c>
      <c r="D1667" t="str" cm="1">
        <f t="array" ref="D1667">_xlfn.IFNA(INDEX(municipalities!B:B, MATCH(EC_projects!C1667,municipalities!C:C,0),0),"unknown")</f>
        <v>GM1709</v>
      </c>
      <c r="E1667">
        <f>EC_projects_original!D1667</f>
        <v>0</v>
      </c>
      <c r="F1667" t="str">
        <f>EC_projects_original!E1667</f>
        <v>Energie A16  Windpark Klaverspoor - participatiefonds</v>
      </c>
      <c r="G1667" t="str">
        <f>EC_projects_original!G1667</f>
        <v>realized</v>
      </c>
      <c r="H1667">
        <f>EC_projects_original!H1667</f>
        <v>2023</v>
      </c>
      <c r="I1667" t="str">
        <f>EC_projects_original!I1667</f>
        <v>wind</v>
      </c>
      <c r="J1667" t="str">
        <f>EC_projects_original!J1667</f>
        <v>large_scale</v>
      </c>
      <c r="K1667">
        <f>EC_projects_original!K1667</f>
        <v>0</v>
      </c>
      <c r="L1667" t="str">
        <f>EC_projects_original!L1667</f>
        <v xml:space="preserve">lokale stichting </v>
      </c>
      <c r="M1667">
        <f>EC_projects_original!P1667</f>
        <v>0</v>
      </c>
      <c r="N1667">
        <f>EC_projects_original!R1667</f>
        <v>0</v>
      </c>
    </row>
    <row r="1668" spans="1:14" x14ac:dyDescent="0.25">
      <c r="A1668" t="str">
        <f>EC_projects_original!A1668</f>
        <v>Noord-Brabant</v>
      </c>
      <c r="B1668" t="str">
        <f>EC_projects_original!B1668</f>
        <v>West Brabant</v>
      </c>
      <c r="C1668" t="str">
        <f>EC_projects_original!C1668</f>
        <v>Moerdijk</v>
      </c>
      <c r="D1668" t="str" cm="1">
        <f t="array" ref="D1668">_xlfn.IFNA(INDEX(municipalities!B:B, MATCH(EC_projects!C1668,municipalities!C:C,0),0),"unknown")</f>
        <v>GM1709</v>
      </c>
      <c r="E1668">
        <f>EC_projects_original!D1668</f>
        <v>0</v>
      </c>
      <c r="F1668" t="str">
        <f>EC_projects_original!E1668</f>
        <v>Energie A16  Windpark Streepland - participatiefonds</v>
      </c>
      <c r="G1668" t="str">
        <f>EC_projects_original!G1668</f>
        <v>realized</v>
      </c>
      <c r="H1668">
        <f>EC_projects_original!H1668</f>
        <v>2023</v>
      </c>
      <c r="I1668" t="str">
        <f>EC_projects_original!I1668</f>
        <v>wind</v>
      </c>
      <c r="J1668" t="str">
        <f>EC_projects_original!J1668</f>
        <v>large_scale</v>
      </c>
      <c r="K1668">
        <f>EC_projects_original!K1668</f>
        <v>0</v>
      </c>
      <c r="L1668" t="str">
        <f>EC_projects_original!L1668</f>
        <v xml:space="preserve">lokale stichting </v>
      </c>
      <c r="M1668">
        <f>EC_projects_original!P1668</f>
        <v>0</v>
      </c>
      <c r="N1668">
        <f>EC_projects_original!R1668</f>
        <v>0</v>
      </c>
    </row>
    <row r="1669" spans="1:14" x14ac:dyDescent="0.25">
      <c r="A1669" t="str">
        <f>EC_projects_original!A1669</f>
        <v>Noord-Brabant</v>
      </c>
      <c r="B1669" t="str">
        <f>EC_projects_original!B1669</f>
        <v>Noord-oost Brabant</v>
      </c>
      <c r="C1669" t="str">
        <f>EC_projects_original!C1669</f>
        <v>'s-Hertogenbosch</v>
      </c>
      <c r="D1669" t="str" cm="1">
        <f t="array" ref="D1669">_xlfn.IFNA(INDEX(municipalities!B:B, MATCH(EC_projects!C1669,municipalities!C:C,0),0),"unknown")</f>
        <v>GM0796</v>
      </c>
      <c r="E1669">
        <f>EC_projects_original!D1669</f>
        <v>0</v>
      </c>
      <c r="F1669" t="str">
        <f>EC_projects_original!E1669</f>
        <v xml:space="preserve">BosscheWindmolenWest/ Windpark De Rietvelden  </v>
      </c>
      <c r="G1669" t="str">
        <f>EC_projects_original!G1669</f>
        <v>realized</v>
      </c>
      <c r="H1669">
        <f>EC_projects_original!H1669</f>
        <v>2021</v>
      </c>
      <c r="I1669" t="str">
        <f>EC_projects_original!I1669</f>
        <v>wind</v>
      </c>
      <c r="J1669" t="str">
        <f>EC_projects_original!J1669</f>
        <v>large_scale</v>
      </c>
      <c r="K1669">
        <f>EC_projects_original!K1669</f>
        <v>0</v>
      </c>
      <c r="L1669" t="str">
        <f>EC_projects_original!L1669</f>
        <v>BosscheWindmolenWest</v>
      </c>
      <c r="M1669">
        <f>EC_projects_original!P1669</f>
        <v>3675</v>
      </c>
      <c r="N1669">
        <f>EC_projects_original!R1669</f>
        <v>0.25</v>
      </c>
    </row>
    <row r="1670" spans="1:14" x14ac:dyDescent="0.25">
      <c r="A1670" t="str">
        <f>EC_projects_original!A1670</f>
        <v>Noord-Brabant</v>
      </c>
      <c r="B1670" t="str">
        <f>EC_projects_original!B1670</f>
        <v>Hart van Brabant</v>
      </c>
      <c r="C1670" t="str">
        <f>EC_projects_original!C1670</f>
        <v>Tilburg</v>
      </c>
      <c r="D1670" t="str" cm="1">
        <f t="array" ref="D1670">_xlfn.IFNA(INDEX(municipalities!B:B, MATCH(EC_projects!C1670,municipalities!C:C,0),0),"unknown")</f>
        <v>GM0855</v>
      </c>
      <c r="E1670">
        <f>EC_projects_original!D1670</f>
        <v>0</v>
      </c>
      <c r="F1670" t="str">
        <f>EC_projects_original!E1670</f>
        <v>BurgerwindDeSpinder/ Windpark De Spinder</v>
      </c>
      <c r="G1670" t="str">
        <f>EC_projects_original!G1670</f>
        <v>realized</v>
      </c>
      <c r="H1670">
        <f>EC_projects_original!H1670</f>
        <v>2019</v>
      </c>
      <c r="I1670" t="str">
        <f>EC_projects_original!I1670</f>
        <v>wind</v>
      </c>
      <c r="J1670" t="str">
        <f>EC_projects_original!J1670</f>
        <v>large_scale</v>
      </c>
      <c r="K1670">
        <f>EC_projects_original!K1670</f>
        <v>0</v>
      </c>
      <c r="L1670" t="str">
        <f>EC_projects_original!L1670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EC_projects_original!P1670</f>
        <v>7200</v>
      </c>
      <c r="N1670">
        <f>EC_projects_original!R1670</f>
        <v>0.5</v>
      </c>
    </row>
    <row r="1671" spans="1:14" x14ac:dyDescent="0.25">
      <c r="A1671" t="str">
        <f>EC_projects_original!A1671</f>
        <v>Noord-Brabant</v>
      </c>
      <c r="B1671" t="str">
        <f>EC_projects_original!B1671</f>
        <v>West Brabant</v>
      </c>
      <c r="C1671" t="str">
        <f>EC_projects_original!C1671</f>
        <v>Zundert</v>
      </c>
      <c r="D1671" t="str" cm="1">
        <f t="array" ref="D1671">_xlfn.IFNA(INDEX(municipalities!B:B, MATCH(EC_projects!C1671,municipalities!C:C,0),0),"unknown")</f>
        <v>GM0879</v>
      </c>
      <c r="E1671" t="str">
        <f>EC_projects_original!D1671</f>
        <v>Hazeldonk/ Rijssenberg</v>
      </c>
      <c r="F1671" t="str">
        <f>EC_projects_original!E1671</f>
        <v>Energie A16  Windpark Hazeldonk West  - participatiefonds</v>
      </c>
      <c r="G1671" t="str">
        <f>EC_projects_original!G1671</f>
        <v>realized</v>
      </c>
      <c r="H1671">
        <f>EC_projects_original!H1671</f>
        <v>2023</v>
      </c>
      <c r="I1671" t="str">
        <f>EC_projects_original!I1671</f>
        <v>wind</v>
      </c>
      <c r="J1671" t="str">
        <f>EC_projects_original!J1671</f>
        <v>large_scale</v>
      </c>
      <c r="K1671">
        <f>EC_projects_original!K1671</f>
        <v>0</v>
      </c>
      <c r="L1671" t="str">
        <f>EC_projects_original!L1671</f>
        <v xml:space="preserve">lokale stichting </v>
      </c>
      <c r="M1671">
        <f>EC_projects_original!P1671</f>
        <v>0</v>
      </c>
      <c r="N1671">
        <f>EC_projects_original!R1671</f>
        <v>0</v>
      </c>
    </row>
    <row r="1672" spans="1:14" x14ac:dyDescent="0.25">
      <c r="A1672" t="str">
        <f>EC_projects_original!A1672</f>
        <v>Noord-Brabant</v>
      </c>
      <c r="B1672" t="str">
        <f>EC_projects_original!B1672</f>
        <v>West Brabant</v>
      </c>
      <c r="C1672" t="str">
        <f>EC_projects_original!C1672</f>
        <v>Zundert</v>
      </c>
      <c r="D1672" t="str" cm="1">
        <f t="array" ref="D1672">_xlfn.IFNA(INDEX(municipalities!B:B, MATCH(EC_projects!C1672,municipalities!C:C,0),0),"unknown")</f>
        <v>GM0879</v>
      </c>
      <c r="E1672" t="str">
        <f>EC_projects_original!D1672</f>
        <v>Hazeldonk/ Rijssenberg</v>
      </c>
      <c r="F1672" t="str">
        <f>EC_projects_original!E1672</f>
        <v xml:space="preserve">Energie A16  Windpark Hazeldonk West  - windmolen De Waaijenberg </v>
      </c>
      <c r="G1672" t="str">
        <f>EC_projects_original!G1672</f>
        <v>realized</v>
      </c>
      <c r="H1672">
        <f>EC_projects_original!H1672</f>
        <v>2023</v>
      </c>
      <c r="I1672" t="str">
        <f>EC_projects_original!I1672</f>
        <v>wind</v>
      </c>
      <c r="J1672" t="str">
        <f>EC_projects_original!J1672</f>
        <v>large_scale</v>
      </c>
      <c r="K1672">
        <f>EC_projects_original!K1672</f>
        <v>0</v>
      </c>
      <c r="L1672" t="str">
        <f>EC_projects_original!L1672</f>
        <v xml:space="preserve">lokale stichting </v>
      </c>
      <c r="M1672">
        <f>EC_projects_original!P1672</f>
        <v>0</v>
      </c>
      <c r="N1672">
        <f>EC_projects_original!R1672</f>
        <v>0</v>
      </c>
    </row>
    <row r="1673" spans="1:14" x14ac:dyDescent="0.25">
      <c r="A1673" t="str">
        <f>EC_projects_original!A1673</f>
        <v>Noord-Brabant</v>
      </c>
      <c r="B1673" t="str">
        <f>EC_projects_original!B1673</f>
        <v>West Brabant</v>
      </c>
      <c r="C1673" t="str">
        <f>EC_projects_original!C1673</f>
        <v>Zundert</v>
      </c>
      <c r="D1673" t="str" cm="1">
        <f t="array" ref="D1673">_xlfn.IFNA(INDEX(municipalities!B:B, MATCH(EC_projects!C1673,municipalities!C:C,0),0),"unknown")</f>
        <v>GM0879</v>
      </c>
      <c r="E1673" t="str">
        <f>EC_projects_original!D1673</f>
        <v>Hazeldonk/ Rijssenberg</v>
      </c>
      <c r="F1673" t="str">
        <f>EC_projects_original!E1673</f>
        <v>Energie A16  Windpark Hazeldonk Oost  - participatiefonds</v>
      </c>
      <c r="G1673" t="str">
        <f>EC_projects_original!G1673</f>
        <v>construction</v>
      </c>
      <c r="H1673">
        <f>EC_projects_original!H1673</f>
        <v>2024</v>
      </c>
      <c r="I1673" t="str">
        <f>EC_projects_original!I1673</f>
        <v>wind</v>
      </c>
      <c r="J1673" t="str">
        <f>EC_projects_original!J1673</f>
        <v>large_scale</v>
      </c>
      <c r="K1673">
        <f>EC_projects_original!K1673</f>
        <v>0</v>
      </c>
      <c r="L1673" t="str">
        <f>EC_projects_original!L1673</f>
        <v xml:space="preserve">lokale stichting </v>
      </c>
      <c r="M1673">
        <f>EC_projects_original!P1673</f>
        <v>0</v>
      </c>
      <c r="N1673">
        <f>EC_projects_original!R1673</f>
        <v>0</v>
      </c>
    </row>
    <row r="1674" spans="1:14" x14ac:dyDescent="0.25">
      <c r="A1674" t="str">
        <f>EC_projects_original!A1674</f>
        <v>Noord-Holland</v>
      </c>
      <c r="B1674" t="str">
        <f>EC_projects_original!B1674</f>
        <v>Noord-Holland Noord</v>
      </c>
      <c r="C1674" t="str">
        <f>EC_projects_original!C1674</f>
        <v>Alkmaar</v>
      </c>
      <c r="D1674" t="str" cm="1">
        <f t="array" ref="D1674">_xlfn.IFNA(INDEX(municipalities!B:B, MATCH(EC_projects!C1674,municipalities!C:C,0),0),"unknown")</f>
        <v>GM0361</v>
      </c>
      <c r="E1674">
        <f>EC_projects_original!D1674</f>
        <v>0</v>
      </c>
      <c r="F1674" t="str">
        <f>EC_projects_original!E1674</f>
        <v>Windmolen Boekel (HVC, coöperaties)</v>
      </c>
      <c r="G1674" t="str">
        <f>EC_projects_original!G1674</f>
        <v>realized</v>
      </c>
      <c r="H1674">
        <f>EC_projects_original!H1674</f>
        <v>2017</v>
      </c>
      <c r="I1674" t="str">
        <f>EC_projects_original!I1674</f>
        <v>wind</v>
      </c>
      <c r="J1674" t="str">
        <f>EC_projects_original!J1674</f>
        <v>large_scale</v>
      </c>
      <c r="K1674">
        <f>EC_projects_original!K1674</f>
        <v>0</v>
      </c>
      <c r="L1674" t="str">
        <f>EC_projects_original!L1674</f>
        <v xml:space="preserve">meerdere coöperaties: BergenEnergie, AlkmaarEnergie, CALorie, Heiloo Energie </v>
      </c>
      <c r="M1674">
        <f>EC_projects_original!P1674</f>
        <v>851</v>
      </c>
      <c r="N1674">
        <f>EC_projects_original!R1674</f>
        <v>0.37</v>
      </c>
    </row>
    <row r="1675" spans="1:14" x14ac:dyDescent="0.25">
      <c r="A1675" t="str">
        <f>EC_projects_original!A1675</f>
        <v>Noord-Holland</v>
      </c>
      <c r="B1675" t="str">
        <f>EC_projects_original!B1675</f>
        <v>Noord-Holland Noord</v>
      </c>
      <c r="C1675" t="str">
        <f>EC_projects_original!C1675</f>
        <v>Den Helder</v>
      </c>
      <c r="D1675" t="str" cm="1">
        <f t="array" ref="D1675">_xlfn.IFNA(INDEX(municipalities!B:B, MATCH(EC_projects!C1675,municipalities!C:C,0),0),"unknown")</f>
        <v>GM0400</v>
      </c>
      <c r="E1675">
        <f>EC_projects_original!D1675</f>
        <v>0</v>
      </c>
      <c r="F1675" t="str">
        <f>EC_projects_original!E1675</f>
        <v>DeEendragt/ deelname VOF Oosterwind (Helderse Cooperatieve Windmolenvereniging)</v>
      </c>
      <c r="G1675" t="str">
        <f>EC_projects_original!G1675</f>
        <v>realized</v>
      </c>
      <c r="H1675">
        <f>EC_projects_original!H1675</f>
        <v>2012</v>
      </c>
      <c r="I1675" t="str">
        <f>EC_projects_original!I1675</f>
        <v>wind</v>
      </c>
      <c r="J1675" t="str">
        <f>EC_projects_original!J1675</f>
        <v>large_scale</v>
      </c>
      <c r="K1675">
        <f>EC_projects_original!K1675</f>
        <v>0</v>
      </c>
      <c r="L1675" t="str">
        <f>EC_projects_original!L1675</f>
        <v>Eendragt</v>
      </c>
      <c r="M1675">
        <f>EC_projects_original!P1675</f>
        <v>132</v>
      </c>
      <c r="N1675">
        <f>EC_projects_original!R1675</f>
        <v>0.2</v>
      </c>
    </row>
    <row r="1676" spans="1:14" x14ac:dyDescent="0.25">
      <c r="A1676" t="str">
        <f>EC_projects_original!A1676</f>
        <v>Noord-Holland</v>
      </c>
      <c r="B1676" t="str">
        <f>EC_projects_original!B1676</f>
        <v>Noord-Holland Noord</v>
      </c>
      <c r="C1676" t="str">
        <f>EC_projects_original!C1676</f>
        <v>Den Helder</v>
      </c>
      <c r="D1676" t="str" cm="1">
        <f t="array" ref="D1676">_xlfn.IFNA(INDEX(municipalities!B:B, MATCH(EC_projects!C1676,municipalities!C:C,0),0),"unknown")</f>
        <v>GM0400</v>
      </c>
      <c r="E1676">
        <f>EC_projects_original!D1676</f>
        <v>0</v>
      </c>
      <c r="F1676" t="str">
        <f>EC_projects_original!E1676</f>
        <v>DeEendragt/ deelname Windpark Westeinde Anna Paulowna (Helderse Cooperatieve Windmolenvereniging)</v>
      </c>
      <c r="G1676" t="str">
        <f>EC_projects_original!G1676</f>
        <v>realized</v>
      </c>
      <c r="H1676">
        <f>EC_projects_original!H1676</f>
        <v>2006</v>
      </c>
      <c r="I1676" t="str">
        <f>EC_projects_original!I1676</f>
        <v>wind</v>
      </c>
      <c r="J1676" t="str">
        <f>EC_projects_original!J1676</f>
        <v>large_scale</v>
      </c>
      <c r="K1676">
        <f>EC_projects_original!K1676</f>
        <v>0</v>
      </c>
      <c r="L1676" t="str">
        <f>EC_projects_original!L1676</f>
        <v>Eendragt</v>
      </c>
      <c r="M1676">
        <f>EC_projects_original!P1676</f>
        <v>693</v>
      </c>
      <c r="N1676">
        <f>EC_projects_original!R1676</f>
        <v>0.11</v>
      </c>
    </row>
    <row r="1677" spans="1:14" x14ac:dyDescent="0.25">
      <c r="A1677" t="str">
        <f>EC_projects_original!A1677</f>
        <v>Noord-Holland</v>
      </c>
      <c r="B1677" t="str">
        <f>EC_projects_original!B1677</f>
        <v>Noord-Holland Noord</v>
      </c>
      <c r="C1677" t="str">
        <f>EC_projects_original!C1677</f>
        <v>Den Helder</v>
      </c>
      <c r="D1677" t="str" cm="1">
        <f t="array" ref="D1677">_xlfn.IFNA(INDEX(municipalities!B:B, MATCH(EC_projects!C1677,municipalities!C:C,0),0),"unknown")</f>
        <v>GM0400</v>
      </c>
      <c r="E1677">
        <f>EC_projects_original!D1677</f>
        <v>0</v>
      </c>
      <c r="F1677" t="str">
        <f>EC_projects_original!E1677</f>
        <v>DeEendragt/ eigen molen  (Helderse Cooperatieve Windmolenvereniging0</v>
      </c>
      <c r="G1677" t="str">
        <f>EC_projects_original!G1677</f>
        <v>realized</v>
      </c>
      <c r="H1677">
        <f>EC_projects_original!H1677</f>
        <v>2002</v>
      </c>
      <c r="I1677" t="str">
        <f>EC_projects_original!I1677</f>
        <v>wind</v>
      </c>
      <c r="J1677" t="str">
        <f>EC_projects_original!J1677</f>
        <v>large_scale</v>
      </c>
      <c r="K1677">
        <f>EC_projects_original!K1677</f>
        <v>0</v>
      </c>
      <c r="L1677" t="str">
        <f>EC_projects_original!L1677</f>
        <v>Eendragt</v>
      </c>
      <c r="M1677">
        <f>EC_projects_original!P1677</f>
        <v>225</v>
      </c>
      <c r="N1677">
        <f>EC_projects_original!R1677</f>
        <v>1</v>
      </c>
    </row>
    <row r="1678" spans="1:14" x14ac:dyDescent="0.25">
      <c r="A1678" t="str">
        <f>EC_projects_original!A1678</f>
        <v>Noord-Holland</v>
      </c>
      <c r="B1678" t="str">
        <f>EC_projects_original!B1678</f>
        <v>Noord-Holland Noord</v>
      </c>
      <c r="C1678" t="str">
        <f>EC_projects_original!C1678</f>
        <v>Velsen</v>
      </c>
      <c r="D1678" t="str" cm="1">
        <f t="array" ref="D1678">_xlfn.IFNA(INDEX(municipalities!B:B, MATCH(EC_projects!C1678,municipalities!C:C,0),0),"unknown")</f>
        <v>GM0453</v>
      </c>
      <c r="E1678">
        <f>EC_projects_original!D1678</f>
        <v>0</v>
      </c>
      <c r="F1678" t="str">
        <f>EC_projects_original!E1678</f>
        <v xml:space="preserve">Kennemerwind/ Windpark Ferrum (coop mede-aandeelhouder Windcollectief Noord-Holland), 2023 participatie </v>
      </c>
      <c r="G1678" t="str">
        <f>EC_projects_original!G1678</f>
        <v>realized</v>
      </c>
      <c r="H1678">
        <f>EC_projects_original!H1678</f>
        <v>2021</v>
      </c>
      <c r="I1678" t="str">
        <f>EC_projects_original!I1678</f>
        <v>wind</v>
      </c>
      <c r="J1678" t="str">
        <f>EC_projects_original!J1678</f>
        <v>large_scale</v>
      </c>
      <c r="K1678">
        <f>EC_projects_original!K1678</f>
        <v>0</v>
      </c>
      <c r="L1678" t="str">
        <f>EC_projects_original!L1678</f>
        <v>Kennemerwind/ WindCollectief Noord-Holland BV</v>
      </c>
      <c r="M1678">
        <f>EC_projects_original!P1678</f>
        <v>0</v>
      </c>
      <c r="N1678">
        <f>EC_projects_original!R1678</f>
        <v>0</v>
      </c>
    </row>
    <row r="1679" spans="1:14" x14ac:dyDescent="0.25">
      <c r="A1679" t="str">
        <f>EC_projects_original!A1679</f>
        <v>Noord-Holland</v>
      </c>
      <c r="B1679" t="str">
        <f>EC_projects_original!B1679</f>
        <v>Noord-Holland Noord</v>
      </c>
      <c r="C1679" t="str">
        <f>EC_projects_original!C1679</f>
        <v>Amsterdam</v>
      </c>
      <c r="D1679" t="str" cm="1">
        <f t="array" ref="D1679">_xlfn.IFNA(INDEX(municipalities!B:B, MATCH(EC_projects!C1679,municipalities!C:C,0),0),"unknown")</f>
        <v>GM0363</v>
      </c>
      <c r="E1679">
        <f>EC_projects_original!D1679</f>
        <v>0</v>
      </c>
      <c r="F1679" t="str">
        <f>EC_projects_original!E1679</f>
        <v xml:space="preserve">CWW Cooperatie Windenergie Waterland/ 2 molens </v>
      </c>
      <c r="G1679" t="str">
        <f>EC_projects_original!G1679</f>
        <v>realized</v>
      </c>
      <c r="H1679">
        <f>EC_projects_original!H1679</f>
        <v>2012</v>
      </c>
      <c r="I1679" t="str">
        <f>EC_projects_original!I1679</f>
        <v>wind</v>
      </c>
      <c r="J1679" t="str">
        <f>EC_projects_original!J1679</f>
        <v>large_scale</v>
      </c>
      <c r="K1679">
        <f>EC_projects_original!K1679</f>
        <v>0</v>
      </c>
      <c r="L1679" t="str">
        <f>EC_projects_original!L1679</f>
        <v>CW Waterland</v>
      </c>
      <c r="M1679">
        <f>EC_projects_original!P1679</f>
        <v>4600</v>
      </c>
      <c r="N1679">
        <f>EC_projects_original!R1679</f>
        <v>1</v>
      </c>
    </row>
    <row r="1680" spans="1:14" x14ac:dyDescent="0.25">
      <c r="A1680" t="str">
        <f>EC_projects_original!A1680</f>
        <v>Noord-Holland</v>
      </c>
      <c r="B1680" t="str">
        <f>EC_projects_original!B1680</f>
        <v>Noord-Holland Noord</v>
      </c>
      <c r="C1680" t="str">
        <f>EC_projects_original!C1680</f>
        <v>Medemblik</v>
      </c>
      <c r="D1680" t="str" cm="1">
        <f t="array" ref="D1680">_xlfn.IFNA(INDEX(municipalities!B:B, MATCH(EC_projects!C1680,municipalities!C:C,0),0),"unknown")</f>
        <v>GM0420</v>
      </c>
      <c r="E1680" t="str">
        <f>EC_projects_original!D1680</f>
        <v>Andijk</v>
      </c>
      <c r="F1680" t="str">
        <f>EC_projects_original!E1680</f>
        <v>WWC Westfriese Windmolen Coöperatie/  Windpark Andijk Wind deelname)</v>
      </c>
      <c r="G1680" t="str">
        <f>EC_projects_original!G1680</f>
        <v>realized</v>
      </c>
      <c r="H1680">
        <f>EC_projects_original!H1680</f>
        <v>2006</v>
      </c>
      <c r="I1680" t="str">
        <f>EC_projects_original!I1680</f>
        <v>wind</v>
      </c>
      <c r="J1680" t="str">
        <f>EC_projects_original!J1680</f>
        <v>large_scale</v>
      </c>
      <c r="K1680">
        <f>EC_projects_original!K1680</f>
        <v>0</v>
      </c>
      <c r="L1680" t="str">
        <f>EC_projects_original!L1680</f>
        <v>Westfriese Windmolen Coöperatie (WWC)</v>
      </c>
      <c r="M1680">
        <f>EC_projects_original!P1680</f>
        <v>85</v>
      </c>
      <c r="N1680">
        <f>EC_projects_original!R1680</f>
        <v>0.1</v>
      </c>
    </row>
    <row r="1681" spans="1:14" x14ac:dyDescent="0.25">
      <c r="A1681" t="str">
        <f>EC_projects_original!A1681</f>
        <v>Noord-Holland</v>
      </c>
      <c r="B1681" t="str">
        <f>EC_projects_original!B1681</f>
        <v>Noord-Holland Noord</v>
      </c>
      <c r="C1681" t="str">
        <f>EC_projects_original!C1681</f>
        <v>Medemblik</v>
      </c>
      <c r="D1681" t="str" cm="1">
        <f t="array" ref="D1681">_xlfn.IFNA(INDEX(municipalities!B:B, MATCH(EC_projects!C1681,municipalities!C:C,0),0),"unknown")</f>
        <v>GM0420</v>
      </c>
      <c r="E1681" t="str">
        <f>EC_projects_original!D1681</f>
        <v>Zwaagdijk-Oost/Westwoud</v>
      </c>
      <c r="F1681" t="str">
        <f>EC_projects_original!E1681</f>
        <v>WWC Westfriese Windmolen Coöperatie/  Windpark West Frisia (deelname)</v>
      </c>
      <c r="G1681" t="str">
        <f>EC_projects_original!G1681</f>
        <v>realized</v>
      </c>
      <c r="H1681">
        <f>EC_projects_original!H1681</f>
        <v>2019</v>
      </c>
      <c r="I1681" t="str">
        <f>EC_projects_original!I1681</f>
        <v>wind</v>
      </c>
      <c r="J1681" t="str">
        <f>EC_projects_original!J1681</f>
        <v>large_scale</v>
      </c>
      <c r="K1681">
        <f>EC_projects_original!K1681</f>
        <v>0</v>
      </c>
      <c r="L1681" t="str">
        <f>EC_projects_original!L1681</f>
        <v>Westfriese Windmolen Coöperatie (WWC)</v>
      </c>
      <c r="M1681">
        <f>EC_projects_original!P1681</f>
        <v>1410</v>
      </c>
      <c r="N1681">
        <f>EC_projects_original!R1681</f>
        <v>0.12</v>
      </c>
    </row>
    <row r="1682" spans="1:14" x14ac:dyDescent="0.25">
      <c r="A1682" t="str">
        <f>EC_projects_original!A1682</f>
        <v>Noord-Holland</v>
      </c>
      <c r="B1682" t="str">
        <f>EC_projects_original!B1682</f>
        <v>Noord-Holland Noord</v>
      </c>
      <c r="C1682" t="str">
        <f>EC_projects_original!C1682</f>
        <v>Medemblik</v>
      </c>
      <c r="D1682" t="str" cm="1">
        <f t="array" ref="D1682">_xlfn.IFNA(INDEX(municipalities!B:B, MATCH(EC_projects!C1682,municipalities!C:C,0),0),"unknown")</f>
        <v>GM0420</v>
      </c>
      <c r="E1682">
        <f>EC_projects_original!D1682</f>
        <v>0</v>
      </c>
      <c r="F1682" t="str">
        <f>EC_projects_original!E1682</f>
        <v>WWC Westfriese Windmolen Coöperatie/ 4 windmolens (va 1988)</v>
      </c>
      <c r="G1682" t="str">
        <f>EC_projects_original!G1682</f>
        <v>realized</v>
      </c>
      <c r="H1682">
        <f>EC_projects_original!H1682</f>
        <v>1988</v>
      </c>
      <c r="I1682" t="str">
        <f>EC_projects_original!I1682</f>
        <v>wind</v>
      </c>
      <c r="J1682" t="str">
        <f>EC_projects_original!J1682</f>
        <v>large_scale</v>
      </c>
      <c r="K1682">
        <f>EC_projects_original!K1682</f>
        <v>0</v>
      </c>
      <c r="L1682" t="str">
        <f>EC_projects_original!L1682</f>
        <v>Westfriese Windmolen Coöperatie (WWC)</v>
      </c>
      <c r="M1682">
        <f>EC_projects_original!P1682</f>
        <v>310</v>
      </c>
      <c r="N1682">
        <f>EC_projects_original!R1682</f>
        <v>1</v>
      </c>
    </row>
    <row r="1683" spans="1:14" x14ac:dyDescent="0.25">
      <c r="A1683" t="str">
        <f>EC_projects_original!A1683</f>
        <v>Noord-Holland</v>
      </c>
      <c r="B1683" t="str">
        <f>EC_projects_original!B1683</f>
        <v>Noord-Holland Noord</v>
      </c>
      <c r="C1683" t="str">
        <f>EC_projects_original!C1683</f>
        <v>Medemblik</v>
      </c>
      <c r="D1683" t="str" cm="1">
        <f t="array" ref="D1683">_xlfn.IFNA(INDEX(municipalities!B:B, MATCH(EC_projects!C1683,municipalities!C:C,0),0),"unknown")</f>
        <v>GM0420</v>
      </c>
      <c r="E1683">
        <f>EC_projects_original!D1683</f>
        <v>0</v>
      </c>
      <c r="F1683" t="str">
        <f>EC_projects_original!E1683</f>
        <v xml:space="preserve">WWC Westfriese Windmolen Coöperatie/ gesaneerd  2 windmolens </v>
      </c>
      <c r="G1683" t="str">
        <f>EC_projects_original!G1683</f>
        <v>remediated</v>
      </c>
      <c r="H1683">
        <f>EC_projects_original!H1683</f>
        <v>2019</v>
      </c>
      <c r="I1683" t="str">
        <f>EC_projects_original!I1683</f>
        <v>wind</v>
      </c>
      <c r="J1683" t="str">
        <f>EC_projects_original!J1683</f>
        <v>large_scale</v>
      </c>
      <c r="K1683">
        <f>EC_projects_original!K1683</f>
        <v>0</v>
      </c>
      <c r="L1683" t="str">
        <f>EC_projects_original!L1683</f>
        <v>Westfriese Windmolen Coöperatie (WWC)</v>
      </c>
      <c r="M1683">
        <f>EC_projects_original!P1683</f>
        <v>0</v>
      </c>
      <c r="N1683">
        <f>EC_projects_original!R1683</f>
        <v>1</v>
      </c>
    </row>
    <row r="1684" spans="1:14" x14ac:dyDescent="0.25">
      <c r="A1684" t="str">
        <f>EC_projects_original!A1684</f>
        <v>Noord-Holland</v>
      </c>
      <c r="B1684" t="str">
        <f>EC_projects_original!B1684</f>
        <v>Noord-Holland Zuid</v>
      </c>
      <c r="C1684" t="str">
        <f>EC_projects_original!C1684</f>
        <v>Haarlemmermeer</v>
      </c>
      <c r="D1684" t="str" cm="1">
        <f t="array" ref="D1684">_xlfn.IFNA(INDEX(municipalities!B:B, MATCH(EC_projects!C1684,municipalities!C:C,0),0),"unknown")</f>
        <v>GM0394</v>
      </c>
      <c r="E1684">
        <f>EC_projects_original!D1684</f>
        <v>0</v>
      </c>
      <c r="F1684" t="str">
        <f>EC_projects_original!E1684</f>
        <v>Meerwind/ (Nieuwe)Polderjongen</v>
      </c>
      <c r="G1684" t="str">
        <f>EC_projects_original!G1684</f>
        <v>realized</v>
      </c>
      <c r="H1684">
        <f>EC_projects_original!H1684</f>
        <v>2013</v>
      </c>
      <c r="I1684" t="str">
        <f>EC_projects_original!I1684</f>
        <v>wind</v>
      </c>
      <c r="J1684" t="str">
        <f>EC_projects_original!J1684</f>
        <v>large_scale</v>
      </c>
      <c r="K1684">
        <f>EC_projects_original!K1684</f>
        <v>0</v>
      </c>
      <c r="L1684" t="str">
        <f>EC_projects_original!L1684</f>
        <v>Meerwind</v>
      </c>
      <c r="M1684">
        <f>EC_projects_original!P1684</f>
        <v>2300</v>
      </c>
      <c r="N1684">
        <f>EC_projects_original!R1684</f>
        <v>1</v>
      </c>
    </row>
    <row r="1685" spans="1:14" x14ac:dyDescent="0.25">
      <c r="A1685" t="str">
        <f>EC_projects_original!A1685</f>
        <v>Noord-Holland</v>
      </c>
      <c r="B1685" t="str">
        <f>EC_projects_original!B1685</f>
        <v>Noord-Holland Zuid</v>
      </c>
      <c r="C1685" t="str">
        <f>EC_projects_original!C1685</f>
        <v>Haarlemmermeer</v>
      </c>
      <c r="D1685" t="str" cm="1">
        <f t="array" ref="D1685">_xlfn.IFNA(INDEX(municipalities!B:B, MATCH(EC_projects!C1685,municipalities!C:C,0),0),"unknown")</f>
        <v>GM0394</v>
      </c>
      <c r="E1685">
        <f>EC_projects_original!D1685</f>
        <v>0</v>
      </c>
      <c r="F1685" t="str">
        <f>EC_projects_original!E1685</f>
        <v>Meerwind/ Meermin</v>
      </c>
      <c r="G1685" t="str">
        <f>EC_projects_original!G1685</f>
        <v>realized</v>
      </c>
      <c r="H1685">
        <f>EC_projects_original!H1685</f>
        <v>1993</v>
      </c>
      <c r="I1685" t="str">
        <f>EC_projects_original!I1685</f>
        <v>wind</v>
      </c>
      <c r="J1685" t="str">
        <f>EC_projects_original!J1685</f>
        <v>large_scale</v>
      </c>
      <c r="K1685">
        <f>EC_projects_original!K1685</f>
        <v>0</v>
      </c>
      <c r="L1685" t="str">
        <f>EC_projects_original!L1685</f>
        <v>Meerwind</v>
      </c>
      <c r="M1685">
        <f>EC_projects_original!P1685</f>
        <v>250</v>
      </c>
      <c r="N1685">
        <f>EC_projects_original!R1685</f>
        <v>1</v>
      </c>
    </row>
    <row r="1686" spans="1:14" x14ac:dyDescent="0.25">
      <c r="A1686" t="str">
        <f>EC_projects_original!A1686</f>
        <v>Noord-Holland</v>
      </c>
      <c r="B1686" t="str">
        <f>EC_projects_original!B1686</f>
        <v>Noord-Holland Zuid</v>
      </c>
      <c r="C1686" t="str">
        <f>EC_projects_original!C1686</f>
        <v>Haarlemmermeer</v>
      </c>
      <c r="D1686" t="str" cm="1">
        <f t="array" ref="D1686">_xlfn.IFNA(INDEX(municipalities!B:B, MATCH(EC_projects!C1686,municipalities!C:C,0),0),"unknown")</f>
        <v>GM0394</v>
      </c>
      <c r="E1686">
        <f>EC_projects_original!D1686</f>
        <v>0</v>
      </c>
      <c r="F1686" t="str">
        <f>EC_projects_original!E1686</f>
        <v xml:space="preserve">Meerwind/ Windturbine Pionier </v>
      </c>
      <c r="G1686" t="str">
        <f>EC_projects_original!G1686</f>
        <v>realized</v>
      </c>
      <c r="H1686">
        <f>EC_projects_original!H1686</f>
        <v>2013</v>
      </c>
      <c r="I1686" t="str">
        <f>EC_projects_original!I1686</f>
        <v>wind</v>
      </c>
      <c r="J1686" t="str">
        <f>EC_projects_original!J1686</f>
        <v>large_scale</v>
      </c>
      <c r="K1686">
        <f>EC_projects_original!K1686</f>
        <v>0</v>
      </c>
      <c r="L1686" t="str">
        <f>EC_projects_original!L1686</f>
        <v>Meerwind</v>
      </c>
      <c r="M1686">
        <f>EC_projects_original!P1686</f>
        <v>2300</v>
      </c>
      <c r="N1686">
        <f>EC_projects_original!R1686</f>
        <v>1</v>
      </c>
    </row>
    <row r="1687" spans="1:14" x14ac:dyDescent="0.25">
      <c r="A1687" t="str">
        <f>EC_projects_original!A1687</f>
        <v>Noord-Holland</v>
      </c>
      <c r="B1687" t="str">
        <f>EC_projects_original!B1687</f>
        <v>Noord-Holland Zuid</v>
      </c>
      <c r="C1687" t="str">
        <f>EC_projects_original!C1687</f>
        <v>Haarlemmermeer</v>
      </c>
      <c r="D1687" t="str" cm="1">
        <f t="array" ref="D1687">_xlfn.IFNA(INDEX(municipalities!B:B, MATCH(EC_projects!C1687,municipalities!C:C,0),0),"unknown")</f>
        <v>GM0394</v>
      </c>
      <c r="E1687">
        <f>EC_projects_original!D1687</f>
        <v>0</v>
      </c>
      <c r="F1687" t="str">
        <f>EC_projects_original!E1687</f>
        <v>Meerwind/ Meermin (gesaneerd)</v>
      </c>
      <c r="G1687" t="str">
        <f>EC_projects_original!G1687</f>
        <v>remediated</v>
      </c>
      <c r="H1687">
        <f>EC_projects_original!H1687</f>
        <v>2023</v>
      </c>
      <c r="I1687" t="str">
        <f>EC_projects_original!I1687</f>
        <v>wind</v>
      </c>
      <c r="J1687" t="str">
        <f>EC_projects_original!J1687</f>
        <v>large_scale</v>
      </c>
      <c r="K1687">
        <f>EC_projects_original!K1687</f>
        <v>0</v>
      </c>
      <c r="L1687" t="str">
        <f>EC_projects_original!L1687</f>
        <v>Meerwind</v>
      </c>
      <c r="M1687">
        <f>EC_projects_original!P1687</f>
        <v>0</v>
      </c>
      <c r="N1687">
        <f>EC_projects_original!R1687</f>
        <v>1</v>
      </c>
    </row>
    <row r="1688" spans="1:14" x14ac:dyDescent="0.25">
      <c r="A1688" t="str">
        <f>EC_projects_original!A1688</f>
        <v>Noord-Holland</v>
      </c>
      <c r="B1688" t="str">
        <f>EC_projects_original!B1688</f>
        <v>Noord-Holland Zuid</v>
      </c>
      <c r="C1688" t="str">
        <f>EC_projects_original!C1688</f>
        <v>Ouder-Amstel</v>
      </c>
      <c r="D1688" t="str" cm="1">
        <f t="array" ref="D1688">_xlfn.IFNA(INDEX(municipalities!B:B, MATCH(EC_projects!C1688,municipalities!C:C,0),0),"unknown")</f>
        <v>GM0437</v>
      </c>
      <c r="E1688" t="str">
        <f>EC_projects_original!D1688</f>
        <v>Oudekerk a/d Amstel</v>
      </c>
      <c r="F1688" t="str">
        <f>EC_projects_original!E1688</f>
        <v>Windvogel/ Amstelvogel</v>
      </c>
      <c r="G1688" t="str">
        <f>EC_projects_original!G1688</f>
        <v>realized</v>
      </c>
      <c r="H1688">
        <f>EC_projects_original!H1688</f>
        <v>2012</v>
      </c>
      <c r="I1688" t="str">
        <f>EC_projects_original!I1688</f>
        <v>wind</v>
      </c>
      <c r="J1688" t="str">
        <f>EC_projects_original!J1688</f>
        <v>large_scale</v>
      </c>
      <c r="K1688">
        <f>EC_projects_original!K1688</f>
        <v>0</v>
      </c>
      <c r="L1688" t="str">
        <f>EC_projects_original!L1688</f>
        <v>De Windvogel</v>
      </c>
      <c r="M1688">
        <f>EC_projects_original!P1688</f>
        <v>2000</v>
      </c>
      <c r="N1688">
        <f>EC_projects_original!R1688</f>
        <v>1</v>
      </c>
    </row>
    <row r="1689" spans="1:14" x14ac:dyDescent="0.25">
      <c r="A1689" t="str">
        <f>EC_projects_original!A1689</f>
        <v>Noord-Holland</v>
      </c>
      <c r="B1689" t="str">
        <f>EC_projects_original!B1689</f>
        <v>Noord-Holland Noord</v>
      </c>
      <c r="C1689" t="str">
        <f>EC_projects_original!C1689</f>
        <v>Schagen</v>
      </c>
      <c r="D1689" t="str" cm="1">
        <f t="array" ref="D1689">_xlfn.IFNA(INDEX(municipalities!B:B, MATCH(EC_projects!C1689,municipalities!C:C,0),0),"unknown")</f>
        <v>GM0441</v>
      </c>
      <c r="E1689" t="str">
        <f>EC_projects_original!D1689</f>
        <v>Burgervlot</v>
      </c>
      <c r="F1689" t="str">
        <f>EC_projects_original!E1689</f>
        <v>Kennemerwind/ Burgervlotbrug (2,5 turbines, 50% van windpark 5 turbines)</v>
      </c>
      <c r="G1689" t="str">
        <f>EC_projects_original!G1689</f>
        <v>realized</v>
      </c>
      <c r="H1689">
        <f>EC_projects_original!H1689</f>
        <v>2012</v>
      </c>
      <c r="I1689" t="str">
        <f>EC_projects_original!I1689</f>
        <v>wind</v>
      </c>
      <c r="J1689" t="str">
        <f>EC_projects_original!J1689</f>
        <v>large_scale</v>
      </c>
      <c r="K1689">
        <f>EC_projects_original!K1689</f>
        <v>0</v>
      </c>
      <c r="L1689" t="str">
        <f>EC_projects_original!L1689</f>
        <v>Kennemerwind</v>
      </c>
      <c r="M1689">
        <f>EC_projects_original!P1689</f>
        <v>2125</v>
      </c>
      <c r="N1689">
        <f>EC_projects_original!R1689</f>
        <v>0.5</v>
      </c>
    </row>
    <row r="1690" spans="1:14" x14ac:dyDescent="0.25">
      <c r="A1690" t="str">
        <f>EC_projects_original!A1690</f>
        <v>Noord-Holland</v>
      </c>
      <c r="B1690" t="str">
        <f>EC_projects_original!B1690</f>
        <v>Noord-Holland Noord</v>
      </c>
      <c r="C1690" t="str">
        <f>EC_projects_original!C1690</f>
        <v>Schagen</v>
      </c>
      <c r="D1690" t="str" cm="1">
        <f t="array" ref="D1690">_xlfn.IFNA(INDEX(municipalities!B:B, MATCH(EC_projects!C1690,municipalities!C:C,0),0),"unknown")</f>
        <v>GM0441</v>
      </c>
      <c r="E1690" t="str">
        <f>EC_projects_original!D1690</f>
        <v>Zijpe</v>
      </c>
      <c r="F1690" t="str">
        <f>EC_projects_original!E1690</f>
        <v xml:space="preserve">Kennemerwind/ Windpark Zijpe </v>
      </c>
      <c r="G1690" t="str">
        <f>EC_projects_original!G1690</f>
        <v>realized</v>
      </c>
      <c r="H1690">
        <f>EC_projects_original!H1690</f>
        <v>2012</v>
      </c>
      <c r="I1690" t="str">
        <f>EC_projects_original!I1690</f>
        <v>wind</v>
      </c>
      <c r="J1690" t="str">
        <f>EC_projects_original!J1690</f>
        <v>large_scale</v>
      </c>
      <c r="K1690">
        <f>EC_projects_original!K1690</f>
        <v>0</v>
      </c>
      <c r="L1690" t="str">
        <f>EC_projects_original!L1690</f>
        <v>Kennemerwind</v>
      </c>
      <c r="M1690">
        <f>EC_projects_original!P1690</f>
        <v>555</v>
      </c>
      <c r="N1690">
        <f>EC_projects_original!R1690</f>
        <v>1</v>
      </c>
    </row>
    <row r="1691" spans="1:14" x14ac:dyDescent="0.25">
      <c r="A1691" t="str">
        <f>EC_projects_original!A1691</f>
        <v>Noord-Holland</v>
      </c>
      <c r="B1691" t="str">
        <f>EC_projects_original!B1691</f>
        <v>Noord-Holland Noord</v>
      </c>
      <c r="C1691" t="str">
        <f>EC_projects_original!C1691</f>
        <v>Schagen</v>
      </c>
      <c r="D1691" t="str" cm="1">
        <f t="array" ref="D1691">_xlfn.IFNA(INDEX(municipalities!B:B, MATCH(EC_projects!C1691,municipalities!C:C,0),0),"unknown")</f>
        <v>GM0441</v>
      </c>
      <c r="E1691" t="str">
        <f>EC_projects_original!D1691</f>
        <v>Burgervlotbrug</v>
      </c>
      <c r="F1691" t="str">
        <f>EC_projects_original!E1691</f>
        <v>Windcentrale/ Blauwe Reiger (1 turbine Windpark Burgervlotbrug)</v>
      </c>
      <c r="G1691" t="str">
        <f>EC_projects_original!G1691</f>
        <v>realized</v>
      </c>
      <c r="H1691">
        <f>EC_projects_original!H1691</f>
        <v>2014</v>
      </c>
      <c r="I1691" t="str">
        <f>EC_projects_original!I1691</f>
        <v>wind</v>
      </c>
      <c r="J1691" t="str">
        <f>EC_projects_original!J1691</f>
        <v>large_scale</v>
      </c>
      <c r="K1691">
        <f>EC_projects_original!K1691</f>
        <v>0</v>
      </c>
      <c r="L1691" t="str">
        <f>EC_projects_original!L1691</f>
        <v>Windcentrale/ projectcoöperatie</v>
      </c>
      <c r="M1691">
        <f>EC_projects_original!P1691</f>
        <v>850</v>
      </c>
      <c r="N1691">
        <f>EC_projects_original!R1691</f>
        <v>1</v>
      </c>
    </row>
    <row r="1692" spans="1:14" x14ac:dyDescent="0.25">
      <c r="A1692" t="str">
        <f>EC_projects_original!A1692</f>
        <v>Noord-Holland</v>
      </c>
      <c r="B1692" t="str">
        <f>EC_projects_original!B1692</f>
        <v>Noord-Holland Noord</v>
      </c>
      <c r="C1692" t="str">
        <f>EC_projects_original!C1692</f>
        <v>Schagen</v>
      </c>
      <c r="D1692" t="str" cm="1">
        <f t="array" ref="D1692">_xlfn.IFNA(INDEX(municipalities!B:B, MATCH(EC_projects!C1692,municipalities!C:C,0),0),"unknown")</f>
        <v>GM0441</v>
      </c>
      <c r="E1692" t="str">
        <f>EC_projects_original!D1692</f>
        <v>Burgervlotbrug</v>
      </c>
      <c r="F1692" t="str">
        <f>EC_projects_original!E1692</f>
        <v>Windcentrale/ Bonte Hen (1 turbine Windpark Burgervlotbrug)</v>
      </c>
      <c r="G1692" t="str">
        <f>EC_projects_original!G1692</f>
        <v>realized</v>
      </c>
      <c r="H1692">
        <f>EC_projects_original!H1692</f>
        <v>2013</v>
      </c>
      <c r="I1692" t="str">
        <f>EC_projects_original!I1692</f>
        <v>wind</v>
      </c>
      <c r="J1692" t="str">
        <f>EC_projects_original!J1692</f>
        <v>large_scale</v>
      </c>
      <c r="K1692">
        <f>EC_projects_original!K1692</f>
        <v>0</v>
      </c>
      <c r="L1692" t="str">
        <f>EC_projects_original!L1692</f>
        <v>Windcentrale/ projectcoöperatie</v>
      </c>
      <c r="M1692">
        <f>EC_projects_original!P1692</f>
        <v>850</v>
      </c>
      <c r="N1692">
        <f>EC_projects_original!R1692</f>
        <v>1</v>
      </c>
    </row>
    <row r="1693" spans="1:14" x14ac:dyDescent="0.25">
      <c r="A1693" t="str">
        <f>EC_projects_original!A1693</f>
        <v>Noord-Holland</v>
      </c>
      <c r="B1693" t="str">
        <f>EC_projects_original!B1693</f>
        <v>Noord-Holland Noord</v>
      </c>
      <c r="C1693" t="str">
        <f>EC_projects_original!C1693</f>
        <v>Schagen</v>
      </c>
      <c r="D1693" t="str" cm="1">
        <f t="array" ref="D1693">_xlfn.IFNA(INDEX(municipalities!B:B, MATCH(EC_projects!C1693,municipalities!C:C,0),0),"unknown")</f>
        <v>GM0441</v>
      </c>
      <c r="E1693" t="str">
        <f>EC_projects_original!D1693</f>
        <v>Burgervlotbrug</v>
      </c>
      <c r="F1693" t="str">
        <f>EC_projects_original!E1693</f>
        <v>Windcentrale/ De Vier Winden (1 turbine Windpark Burgervlotbrug)</v>
      </c>
      <c r="G1693" t="str">
        <f>EC_projects_original!G1693</f>
        <v>realized</v>
      </c>
      <c r="H1693">
        <f>EC_projects_original!H1693</f>
        <v>2013</v>
      </c>
      <c r="I1693" t="str">
        <f>EC_projects_original!I1693</f>
        <v>wind</v>
      </c>
      <c r="J1693" t="str">
        <f>EC_projects_original!J1693</f>
        <v>large_scale</v>
      </c>
      <c r="K1693">
        <f>EC_projects_original!K1693</f>
        <v>0</v>
      </c>
      <c r="L1693" t="str">
        <f>EC_projects_original!L1693</f>
        <v>Windcentrale/ projectcoöperatie</v>
      </c>
      <c r="M1693">
        <f>EC_projects_original!P1693</f>
        <v>850</v>
      </c>
      <c r="N1693">
        <f>EC_projects_original!R1693</f>
        <v>1</v>
      </c>
    </row>
    <row r="1694" spans="1:14" x14ac:dyDescent="0.25">
      <c r="A1694" t="str">
        <f>EC_projects_original!A1694</f>
        <v>Noord-Holland</v>
      </c>
      <c r="B1694" t="str">
        <f>EC_projects_original!B1694</f>
        <v>Noord-Holland Noord</v>
      </c>
      <c r="C1694" t="str">
        <f>EC_projects_original!C1694</f>
        <v>Schagen</v>
      </c>
      <c r="D1694" t="str" cm="1">
        <f t="array" ref="D1694">_xlfn.IFNA(INDEX(municipalities!B:B, MATCH(EC_projects!C1694,municipalities!C:C,0),0),"unknown")</f>
        <v>GM0441</v>
      </c>
      <c r="E1694" t="str">
        <f>EC_projects_original!D1694</f>
        <v>Burgervlotbrug</v>
      </c>
      <c r="F1694" t="str">
        <f>EC_projects_original!E1694</f>
        <v>Windcentrale/ Trouwe wachter (1 turbine Windpark Burgervlotbrug)</v>
      </c>
      <c r="G1694" t="str">
        <f>EC_projects_original!G1694</f>
        <v>realized</v>
      </c>
      <c r="H1694">
        <f>EC_projects_original!H1694</f>
        <v>2013</v>
      </c>
      <c r="I1694" t="str">
        <f>EC_projects_original!I1694</f>
        <v>wind</v>
      </c>
      <c r="J1694" t="str">
        <f>EC_projects_original!J1694</f>
        <v>large_scale</v>
      </c>
      <c r="K1694">
        <f>EC_projects_original!K1694</f>
        <v>0</v>
      </c>
      <c r="L1694" t="str">
        <f>EC_projects_original!L1694</f>
        <v>Windcentrale/ projectcoöperatie</v>
      </c>
      <c r="M1694">
        <f>EC_projects_original!P1694</f>
        <v>850</v>
      </c>
      <c r="N1694">
        <f>EC_projects_original!R1694</f>
        <v>1</v>
      </c>
    </row>
    <row r="1695" spans="1:14" x14ac:dyDescent="0.25">
      <c r="A1695" t="str">
        <f>EC_projects_original!A1695</f>
        <v>Noord-Holland</v>
      </c>
      <c r="B1695" t="str">
        <f>EC_projects_original!B1695</f>
        <v>Noord-Holland Noord</v>
      </c>
      <c r="C1695" t="str">
        <f>EC_projects_original!C1695</f>
        <v>Schagen</v>
      </c>
      <c r="D1695" t="str" cm="1">
        <f t="array" ref="D1695">_xlfn.IFNA(INDEX(municipalities!B:B, MATCH(EC_projects!C1695,municipalities!C:C,0),0),"unknown")</f>
        <v>GM0441</v>
      </c>
      <c r="E1695" t="str">
        <f>EC_projects_original!D1695</f>
        <v>Zijpe</v>
      </c>
      <c r="F1695" t="str">
        <f>EC_projects_original!E1695</f>
        <v>Kennemerwind/ Windpark Zijpe - sanering 1 windmolen, vervanging door KW Volksmolen</v>
      </c>
      <c r="G1695" t="str">
        <f>EC_projects_original!G1695</f>
        <v>remediated</v>
      </c>
      <c r="H1695">
        <f>EC_projects_original!H1695</f>
        <v>2019</v>
      </c>
      <c r="I1695" t="str">
        <f>EC_projects_original!I1695</f>
        <v>wind</v>
      </c>
      <c r="J1695" t="str">
        <f>EC_projects_original!J1695</f>
        <v>large_scale</v>
      </c>
      <c r="K1695">
        <f>EC_projects_original!K1695</f>
        <v>0</v>
      </c>
      <c r="L1695" t="str">
        <f>EC_projects_original!L1695</f>
        <v>Kennemerwind</v>
      </c>
      <c r="M1695">
        <f>EC_projects_original!P1695</f>
        <v>0</v>
      </c>
      <c r="N1695">
        <f>EC_projects_original!R1695</f>
        <v>1</v>
      </c>
    </row>
    <row r="1696" spans="1:14" x14ac:dyDescent="0.25">
      <c r="A1696" t="str">
        <f>EC_projects_original!A1696</f>
        <v>Noord-Holland</v>
      </c>
      <c r="B1696" t="str">
        <f>EC_projects_original!B1696</f>
        <v>Noord-Holland Zuid</v>
      </c>
      <c r="C1696" t="str">
        <f>EC_projects_original!C1696</f>
        <v>Zaanstad</v>
      </c>
      <c r="D1696" t="str" cm="1">
        <f t="array" ref="D1696">_xlfn.IFNA(INDEX(municipalities!B:B, MATCH(EC_projects!C1696,municipalities!C:C,0),0),"unknown")</f>
        <v>GM0479</v>
      </c>
      <c r="E1696" t="str">
        <f>EC_projects_original!D1696</f>
        <v>Assendelft</v>
      </c>
      <c r="F1696" t="str">
        <f>EC_projects_original!E1696</f>
        <v>ZEK ZaanseEnergieKoöperatie/ Windmolen Het Windpaard</v>
      </c>
      <c r="G1696" t="str">
        <f>EC_projects_original!G1696</f>
        <v>realized</v>
      </c>
      <c r="H1696">
        <f>EC_projects_original!H1696</f>
        <v>2012</v>
      </c>
      <c r="I1696" t="str">
        <f>EC_projects_original!I1696</f>
        <v>wind</v>
      </c>
      <c r="J1696" t="str">
        <f>EC_projects_original!J1696</f>
        <v>large_scale</v>
      </c>
      <c r="K1696">
        <f>EC_projects_original!K1696</f>
        <v>0</v>
      </c>
      <c r="L1696" t="str">
        <f>EC_projects_original!L1696</f>
        <v>Zaanse Energie Koöperatie</v>
      </c>
      <c r="M1696">
        <f>EC_projects_original!P1696</f>
        <v>80</v>
      </c>
      <c r="N1696">
        <f>EC_projects_original!R1696</f>
        <v>1</v>
      </c>
    </row>
    <row r="1697" spans="1:14" x14ac:dyDescent="0.25">
      <c r="A1697" t="str">
        <f>EC_projects_original!A1697</f>
        <v>Overijssel</v>
      </c>
      <c r="B1697" t="str">
        <f>EC_projects_original!B1697</f>
        <v>West-Overijssel</v>
      </c>
      <c r="C1697" t="str">
        <f>EC_projects_original!C1697</f>
        <v>Dalfsen</v>
      </c>
      <c r="D1697" t="str" cm="1">
        <f t="array" ref="D1697">_xlfn.IFNA(INDEX(municipalities!B:B, MATCH(EC_projects!C1697,municipalities!C:C,0),0),"unknown")</f>
        <v>GM0148</v>
      </c>
      <c r="E1697" t="str">
        <f>EC_projects_original!D1697</f>
        <v>Nieuwleusen</v>
      </c>
      <c r="F1697" t="str">
        <f>EC_projects_original!E1697</f>
        <v>NieuwLeusenSynergie/ Windpark Veur de Wind</v>
      </c>
      <c r="G1697" t="str">
        <f>EC_projects_original!G1697</f>
        <v>realized</v>
      </c>
      <c r="H1697">
        <f>EC_projects_original!H1697</f>
        <v>2021</v>
      </c>
      <c r="I1697" t="str">
        <f>EC_projects_original!I1697</f>
        <v>wind</v>
      </c>
      <c r="J1697" t="str">
        <f>EC_projects_original!J1697</f>
        <v>large_scale</v>
      </c>
      <c r="K1697">
        <f>EC_projects_original!K1697</f>
        <v>0</v>
      </c>
      <c r="L1697" t="str">
        <f>EC_projects_original!L1697</f>
        <v>Nieuw Leusen Synergie</v>
      </c>
      <c r="M1697">
        <f>EC_projects_original!P1697</f>
        <v>8400</v>
      </c>
      <c r="N1697">
        <f>EC_projects_original!R1697</f>
        <v>1</v>
      </c>
    </row>
    <row r="1698" spans="1:14" x14ac:dyDescent="0.25">
      <c r="A1698" t="str">
        <f>EC_projects_original!A1698</f>
        <v>Overijssel</v>
      </c>
      <c r="B1698" t="str">
        <f>EC_projects_original!B1698</f>
        <v>West-Overijssel</v>
      </c>
      <c r="C1698" t="str">
        <f>EC_projects_original!C1698</f>
        <v>Deventer</v>
      </c>
      <c r="D1698" t="str" cm="1">
        <f t="array" ref="D1698">_xlfn.IFNA(INDEX(municipalities!B:B, MATCH(EC_projects!C1698,municipalities!C:C,0),0),"unknown")</f>
        <v>GM0150</v>
      </c>
      <c r="E1698">
        <f>EC_projects_original!D1698</f>
        <v>0</v>
      </c>
      <c r="F1698" t="str">
        <f>EC_projects_original!E1698</f>
        <v>DeventerEnergie/ Windpark Kloosterlanden</v>
      </c>
      <c r="G1698" t="str">
        <f>EC_projects_original!G1698</f>
        <v>realized</v>
      </c>
      <c r="H1698">
        <f>EC_projects_original!H1698</f>
        <v>2015</v>
      </c>
      <c r="I1698" t="str">
        <f>EC_projects_original!I1698</f>
        <v>wind</v>
      </c>
      <c r="J1698" t="str">
        <f>EC_projects_original!J1698</f>
        <v>large_scale</v>
      </c>
      <c r="K1698">
        <f>EC_projects_original!K1698</f>
        <v>0</v>
      </c>
      <c r="L1698" t="str">
        <f>EC_projects_original!L1698</f>
        <v>DeventerEnergie</v>
      </c>
      <c r="M1698">
        <f>EC_projects_original!P1698</f>
        <v>1175</v>
      </c>
      <c r="N1698">
        <f>EC_projects_original!R1698</f>
        <v>0.25</v>
      </c>
    </row>
    <row r="1699" spans="1:14" x14ac:dyDescent="0.25">
      <c r="A1699" t="str">
        <f>EC_projects_original!A1699</f>
        <v>Overijssel</v>
      </c>
      <c r="B1699" t="str">
        <f>EC_projects_original!B1699</f>
        <v>West-Overijssel</v>
      </c>
      <c r="C1699" t="str">
        <f>EC_projects_original!C1699</f>
        <v>Staphorst</v>
      </c>
      <c r="D1699" t="str" cm="1">
        <f t="array" ref="D1699">_xlfn.IFNA(INDEX(municipalities!B:B, MATCH(EC_projects!C1699,municipalities!C:C,0),0),"unknown")</f>
        <v>GM0180</v>
      </c>
      <c r="E1699">
        <f>EC_projects_original!D1699</f>
        <v>0</v>
      </c>
      <c r="F1699" t="str">
        <f>EC_projects_original!E1699</f>
        <v>WijDuurzaamStaphorst/ Windpark Bovenwind</v>
      </c>
      <c r="G1699" t="str">
        <f>EC_projects_original!G1699</f>
        <v>realized</v>
      </c>
      <c r="H1699">
        <f>EC_projects_original!H1699</f>
        <v>2023</v>
      </c>
      <c r="I1699" t="str">
        <f>EC_projects_original!I1699</f>
        <v>wind</v>
      </c>
      <c r="J1699" t="str">
        <f>EC_projects_original!J1699</f>
        <v>large_scale</v>
      </c>
      <c r="K1699">
        <f>EC_projects_original!K1699</f>
        <v>0</v>
      </c>
      <c r="L1699" t="str">
        <f>EC_projects_original!L1699</f>
        <v>Wij Duurzaam Staphorst</v>
      </c>
      <c r="M1699">
        <f>EC_projects_original!P1699</f>
        <v>10320</v>
      </c>
      <c r="N1699">
        <f>EC_projects_original!R1699</f>
        <v>0.8</v>
      </c>
    </row>
    <row r="1700" spans="1:14" x14ac:dyDescent="0.25">
      <c r="A1700" t="str">
        <f>EC_projects_original!A1700</f>
        <v>Overijssel</v>
      </c>
      <c r="B1700" t="str">
        <f>EC_projects_original!B1700</f>
        <v>West-Overijssel</v>
      </c>
      <c r="C1700" t="str">
        <f>EC_projects_original!C1700</f>
        <v>Staphorst</v>
      </c>
      <c r="D1700" t="str" cm="1">
        <f t="array" ref="D1700">_xlfn.IFNA(INDEX(municipalities!B:B, MATCH(EC_projects!C1700,municipalities!C:C,0),0),"unknown")</f>
        <v>GM0180</v>
      </c>
      <c r="E1700" t="str">
        <f>EC_projects_original!D1700</f>
        <v>Rouveen</v>
      </c>
      <c r="F1700" t="str">
        <f>EC_projects_original!E1700</f>
        <v>Windcentrale/ Het Vliegend Hert (1 turbine in windpark)</v>
      </c>
      <c r="G1700" t="str">
        <f>EC_projects_original!G1700</f>
        <v>realized</v>
      </c>
      <c r="H1700">
        <f>EC_projects_original!H1700</f>
        <v>2019</v>
      </c>
      <c r="I1700" t="str">
        <f>EC_projects_original!I1700</f>
        <v>wind</v>
      </c>
      <c r="J1700" t="str">
        <f>EC_projects_original!J1700</f>
        <v>large_scale</v>
      </c>
      <c r="K1700">
        <f>EC_projects_original!K1700</f>
        <v>0</v>
      </c>
      <c r="L1700" t="str">
        <f>EC_projects_original!L1700</f>
        <v>Windcentrale/ projectcoöperatie</v>
      </c>
      <c r="M1700">
        <f>EC_projects_original!P1700</f>
        <v>2300</v>
      </c>
      <c r="N1700">
        <f>EC_projects_original!R1700</f>
        <v>0.33333333333333331</v>
      </c>
    </row>
    <row r="1701" spans="1:14" x14ac:dyDescent="0.25">
      <c r="A1701" t="str">
        <f>EC_projects_original!A1701</f>
        <v>Utrecht</v>
      </c>
      <c r="B1701" t="str">
        <f>EC_projects_original!B1701</f>
        <v>Regio U16</v>
      </c>
      <c r="C1701" t="str">
        <f>EC_projects_original!C1701</f>
        <v>De Ronde Venen</v>
      </c>
      <c r="D1701" t="str" cm="1">
        <f t="array" ref="D1701">_xlfn.IFNA(INDEX(municipalities!B:B, MATCH(EC_projects!C1701,municipalities!C:C,0),0),"unknown")</f>
        <v>GM0736</v>
      </c>
      <c r="E1701" t="str">
        <f>EC_projects_original!D1701</f>
        <v>Wilnis</v>
      </c>
      <c r="F1701" t="str">
        <f>EC_projects_original!E1701</f>
        <v>WinDuurzameEnergie/ windmolens</v>
      </c>
      <c r="G1701" t="str">
        <f>EC_projects_original!G1701</f>
        <v>realized</v>
      </c>
      <c r="H1701">
        <f>EC_projects_original!H1701</f>
        <v>2012</v>
      </c>
      <c r="I1701" t="str">
        <f>EC_projects_original!I1701</f>
        <v>wind</v>
      </c>
      <c r="J1701" t="str">
        <f>EC_projects_original!J1701</f>
        <v>large_scale</v>
      </c>
      <c r="K1701">
        <f>EC_projects_original!K1701</f>
        <v>0</v>
      </c>
      <c r="L1701" t="str">
        <f>EC_projects_original!L1701</f>
        <v>De Coöperatie Win Duurzame Energie</v>
      </c>
      <c r="M1701">
        <f>EC_projects_original!P1701</f>
        <v>0</v>
      </c>
      <c r="N1701">
        <f>EC_projects_original!R1701</f>
        <v>1</v>
      </c>
    </row>
    <row r="1702" spans="1:14" x14ac:dyDescent="0.25">
      <c r="A1702" t="str">
        <f>EC_projects_original!A1702</f>
        <v>Utrecht</v>
      </c>
      <c r="B1702" t="str">
        <f>EC_projects_original!B1702</f>
        <v>Regio U16</v>
      </c>
      <c r="C1702" t="str">
        <f>EC_projects_original!C1702</f>
        <v>Utrecht</v>
      </c>
      <c r="D1702" t="str" cm="1">
        <f t="array" ref="D1702">_xlfn.IFNA(INDEX(municipalities!B:B, MATCH(EC_projects!C1702,municipalities!C:C,0),0),"unknown")</f>
        <v>GM0344</v>
      </c>
      <c r="E1702">
        <f>EC_projects_original!D1702</f>
        <v>0</v>
      </c>
      <c r="F1702" t="str">
        <f>EC_projects_original!E1702</f>
        <v>Uwind/ Windpark Houten (alleen participatie)</v>
      </c>
      <c r="G1702" t="str">
        <f>EC_projects_original!G1702</f>
        <v>realized</v>
      </c>
      <c r="H1702">
        <f>EC_projects_original!H1702</f>
        <v>2014</v>
      </c>
      <c r="I1702" t="str">
        <f>EC_projects_original!I1702</f>
        <v>wind</v>
      </c>
      <c r="J1702" t="str">
        <f>EC_projects_original!J1702</f>
        <v>large_scale</v>
      </c>
      <c r="K1702">
        <f>EC_projects_original!K1702</f>
        <v>0</v>
      </c>
      <c r="L1702" t="str">
        <f>EC_projects_original!L1702</f>
        <v>Uwind</v>
      </c>
      <c r="M1702">
        <f>EC_projects_original!P1702</f>
        <v>0</v>
      </c>
      <c r="N1702">
        <f>EC_projects_original!R1702</f>
        <v>0</v>
      </c>
    </row>
    <row r="1703" spans="1:14" x14ac:dyDescent="0.25">
      <c r="A1703" t="str">
        <f>EC_projects_original!A1703</f>
        <v>Zeeland</v>
      </c>
      <c r="B1703" t="str">
        <f>EC_projects_original!B1703</f>
        <v>Zeeland</v>
      </c>
      <c r="C1703" t="str">
        <f>EC_projects_original!C1703</f>
        <v>Borsele</v>
      </c>
      <c r="D1703" t="str" cm="1">
        <f t="array" ref="D1703">_xlfn.IFNA(INDEX(municipalities!B:B, MATCH(EC_projects!C1703,municipalities!C:C,0),0),"unknown")</f>
        <v>GM0654</v>
      </c>
      <c r="E1703" t="str">
        <f>EC_projects_original!D1703</f>
        <v>Nieuwdorp</v>
      </c>
      <c r="F1703" t="str">
        <f>EC_projects_original!E1703</f>
        <v>Zeeuwind/ Estlandweg I</v>
      </c>
      <c r="G1703" t="str">
        <f>EC_projects_original!G1703</f>
        <v>realized</v>
      </c>
      <c r="H1703">
        <f>EC_projects_original!H1703</f>
        <v>2008</v>
      </c>
      <c r="I1703" t="str">
        <f>EC_projects_original!I1703</f>
        <v>wind</v>
      </c>
      <c r="J1703" t="str">
        <f>EC_projects_original!J1703</f>
        <v>large_scale</v>
      </c>
      <c r="K1703">
        <f>EC_projects_original!K1703</f>
        <v>0</v>
      </c>
      <c r="L1703" t="str">
        <f>EC_projects_original!L1703</f>
        <v>Zeeuwind</v>
      </c>
      <c r="M1703">
        <f>EC_projects_original!P1703</f>
        <v>900</v>
      </c>
      <c r="N1703">
        <f>EC_projects_original!R1703</f>
        <v>1</v>
      </c>
    </row>
    <row r="1704" spans="1:14" x14ac:dyDescent="0.25">
      <c r="A1704" t="str">
        <f>EC_projects_original!A1704</f>
        <v>Zeeland</v>
      </c>
      <c r="B1704" t="str">
        <f>EC_projects_original!B1704</f>
        <v>Zeeland</v>
      </c>
      <c r="C1704" t="str">
        <f>EC_projects_original!C1704</f>
        <v>Borsele</v>
      </c>
      <c r="D1704" t="str" cm="1">
        <f t="array" ref="D1704">_xlfn.IFNA(INDEX(municipalities!B:B, MATCH(EC_projects!C1704,municipalities!C:C,0),0),"unknown")</f>
        <v>GM0654</v>
      </c>
      <c r="E1704" t="str">
        <f>EC_projects_original!D1704</f>
        <v>Nieuwdorp</v>
      </c>
      <c r="F1704" t="str">
        <f>EC_projects_original!E1704</f>
        <v>Zeeuwind/ Estlandweg II</v>
      </c>
      <c r="G1704" t="str">
        <f>EC_projects_original!G1704</f>
        <v>realized</v>
      </c>
      <c r="H1704">
        <f>EC_projects_original!H1704</f>
        <v>2016</v>
      </c>
      <c r="I1704" t="str">
        <f>EC_projects_original!I1704</f>
        <v>wind</v>
      </c>
      <c r="J1704" t="str">
        <f>EC_projects_original!J1704</f>
        <v>large_scale</v>
      </c>
      <c r="K1704">
        <f>EC_projects_original!K1704</f>
        <v>0</v>
      </c>
      <c r="L1704" t="str">
        <f>EC_projects_original!L1704</f>
        <v>Zeeuwind</v>
      </c>
      <c r="M1704">
        <f>EC_projects_original!P1704</f>
        <v>1000</v>
      </c>
      <c r="N1704">
        <f>EC_projects_original!R1704</f>
        <v>0.5</v>
      </c>
    </row>
    <row r="1705" spans="1:14" x14ac:dyDescent="0.25">
      <c r="A1705" t="str">
        <f>EC_projects_original!A1705</f>
        <v>Zeeland</v>
      </c>
      <c r="B1705" t="str">
        <f>EC_projects_original!B1705</f>
        <v>Zeeland</v>
      </c>
      <c r="C1705" t="str">
        <f>EC_projects_original!C1705</f>
        <v>Borsele</v>
      </c>
      <c r="D1705" t="str" cm="1">
        <f t="array" ref="D1705">_xlfn.IFNA(INDEX(municipalities!B:B, MATCH(EC_projects!C1705,municipalities!C:C,0),0),"unknown")</f>
        <v>GM0654</v>
      </c>
      <c r="E1705" t="str">
        <f>EC_projects_original!D1705</f>
        <v>Nieuwdorp</v>
      </c>
      <c r="F1705" t="str">
        <f>EC_projects_original!E1705</f>
        <v>Zeeuwind/ Olaz Stort</v>
      </c>
      <c r="G1705" t="str">
        <f>EC_projects_original!G1705</f>
        <v>realized</v>
      </c>
      <c r="H1705">
        <f>EC_projects_original!H1705</f>
        <v>2004</v>
      </c>
      <c r="I1705" t="str">
        <f>EC_projects_original!I1705</f>
        <v>wind</v>
      </c>
      <c r="J1705" t="str">
        <f>EC_projects_original!J1705</f>
        <v>large_scale</v>
      </c>
      <c r="K1705">
        <f>EC_projects_original!K1705</f>
        <v>0</v>
      </c>
      <c r="L1705" t="str">
        <f>EC_projects_original!L1705</f>
        <v>Zeeuwind</v>
      </c>
      <c r="M1705">
        <f>EC_projects_original!P1705</f>
        <v>1800</v>
      </c>
      <c r="N1705">
        <f>EC_projects_original!R1705</f>
        <v>1</v>
      </c>
    </row>
    <row r="1706" spans="1:14" x14ac:dyDescent="0.25">
      <c r="A1706" t="str">
        <f>EC_projects_original!A1706</f>
        <v>Zeeland</v>
      </c>
      <c r="B1706" t="str">
        <f>EC_projects_original!B1706</f>
        <v>Zeeland</v>
      </c>
      <c r="C1706" t="str">
        <f>EC_projects_original!C1706</f>
        <v>Borsele</v>
      </c>
      <c r="D1706" t="str" cm="1">
        <f t="array" ref="D1706">_xlfn.IFNA(INDEX(municipalities!B:B, MATCH(EC_projects!C1706,municipalities!C:C,0),0),"unknown")</f>
        <v>GM0654</v>
      </c>
      <c r="E1706" t="str">
        <f>EC_projects_original!D1706</f>
        <v>Nieuwdorp</v>
      </c>
      <c r="F1706" t="str">
        <f>EC_projects_original!E1706</f>
        <v>Zeeuwind/ Polenweg (Olaz Compostering II vervangen)</v>
      </c>
      <c r="G1706" t="str">
        <f>EC_projects_original!G1706</f>
        <v>realized</v>
      </c>
      <c r="H1706">
        <f>EC_projects_original!H1706</f>
        <v>2018</v>
      </c>
      <c r="I1706" t="str">
        <f>EC_projects_original!I1706</f>
        <v>wind</v>
      </c>
      <c r="J1706" t="str">
        <f>EC_projects_original!J1706</f>
        <v>large_scale</v>
      </c>
      <c r="K1706">
        <f>EC_projects_original!K1706</f>
        <v>0</v>
      </c>
      <c r="L1706" t="str">
        <f>EC_projects_original!L1706</f>
        <v>Zeeuwind</v>
      </c>
      <c r="M1706">
        <f>EC_projects_original!P1706</f>
        <v>2300</v>
      </c>
      <c r="N1706">
        <f>EC_projects_original!R1706</f>
        <v>1</v>
      </c>
    </row>
    <row r="1707" spans="1:14" x14ac:dyDescent="0.25">
      <c r="A1707" t="str">
        <f>EC_projects_original!A1707</f>
        <v>Zeeland</v>
      </c>
      <c r="B1707" t="str">
        <f>EC_projects_original!B1707</f>
        <v>Zeeland</v>
      </c>
      <c r="C1707" t="str">
        <f>EC_projects_original!C1707</f>
        <v>Borsele</v>
      </c>
      <c r="D1707" t="str" cm="1">
        <f t="array" ref="D1707">_xlfn.IFNA(INDEX(municipalities!B:B, MATCH(EC_projects!C1707,municipalities!C:C,0),0),"unknown")</f>
        <v>GM0654</v>
      </c>
      <c r="E1707">
        <f>EC_projects_original!D1707</f>
        <v>0</v>
      </c>
      <c r="F1707" t="str">
        <f>EC_projects_original!E1707</f>
        <v xml:space="preserve">Zeeuwind/ Windpark Borsele II </v>
      </c>
      <c r="G1707" t="str">
        <f>EC_projects_original!G1707</f>
        <v>realized</v>
      </c>
      <c r="H1707">
        <f>EC_projects_original!H1707</f>
        <v>2015</v>
      </c>
      <c r="I1707" t="str">
        <f>EC_projects_original!I1707</f>
        <v>wind</v>
      </c>
      <c r="J1707" t="str">
        <f>EC_projects_original!J1707</f>
        <v>large_scale</v>
      </c>
      <c r="K1707">
        <f>EC_projects_original!K1707</f>
        <v>0</v>
      </c>
      <c r="L1707" t="str">
        <f>EC_projects_original!L1707</f>
        <v>Zeeuwind</v>
      </c>
      <c r="M1707">
        <f>EC_projects_original!P1707</f>
        <v>2350</v>
      </c>
      <c r="N1707">
        <f>EC_projects_original!R1707</f>
        <v>1</v>
      </c>
    </row>
    <row r="1708" spans="1:14" x14ac:dyDescent="0.25">
      <c r="A1708" t="str">
        <f>EC_projects_original!A1708</f>
        <v>Zeeland</v>
      </c>
      <c r="B1708" t="str">
        <f>EC_projects_original!B1708</f>
        <v>Zeeland</v>
      </c>
      <c r="C1708" t="str">
        <f>EC_projects_original!C1708</f>
        <v>Borsele</v>
      </c>
      <c r="D1708" t="str" cm="1">
        <f t="array" ref="D1708">_xlfn.IFNA(INDEX(municipalities!B:B, MATCH(EC_projects!C1708,municipalities!C:C,0),0),"unknown")</f>
        <v>GM0654</v>
      </c>
      <c r="E1708">
        <f>EC_projects_original!D1708</f>
        <v>0</v>
      </c>
      <c r="F1708" t="str">
        <f>EC_projects_original!E1708</f>
        <v>Zeeuwind/ Windpark Olaz Compostering II</v>
      </c>
      <c r="G1708" t="str">
        <f>EC_projects_original!G1708</f>
        <v>realized</v>
      </c>
      <c r="H1708">
        <f>EC_projects_original!H1708</f>
        <v>2000</v>
      </c>
      <c r="I1708" t="str">
        <f>EC_projects_original!I1708</f>
        <v>wind</v>
      </c>
      <c r="J1708" t="str">
        <f>EC_projects_original!J1708</f>
        <v>large_scale</v>
      </c>
      <c r="K1708">
        <f>EC_projects_original!K1708</f>
        <v>0</v>
      </c>
      <c r="L1708" t="str">
        <f>EC_projects_original!L1708</f>
        <v>Zeeuwind</v>
      </c>
      <c r="M1708">
        <f>EC_projects_original!P1708</f>
        <v>1320</v>
      </c>
      <c r="N1708">
        <f>EC_projects_original!R1708</f>
        <v>1</v>
      </c>
    </row>
    <row r="1709" spans="1:14" x14ac:dyDescent="0.25">
      <c r="A1709" t="str">
        <f>EC_projects_original!A1709</f>
        <v>Zeeland</v>
      </c>
      <c r="B1709" t="str">
        <f>EC_projects_original!B1709</f>
        <v>Zeeland</v>
      </c>
      <c r="C1709" t="str">
        <f>EC_projects_original!C1709</f>
        <v>Borsele</v>
      </c>
      <c r="D1709" t="str" cm="1">
        <f t="array" ref="D1709">_xlfn.IFNA(INDEX(municipalities!B:B, MATCH(EC_projects!C1709,municipalities!C:C,0),0),"unknown")</f>
        <v>GM0654</v>
      </c>
      <c r="E1709">
        <f>EC_projects_original!D1709</f>
        <v>0</v>
      </c>
      <c r="F1709" t="str">
        <f>EC_projects_original!E1709</f>
        <v>Zeeuwind/ Olaz Compostering II (gesaneerd, vervangen door Polenweg)</v>
      </c>
      <c r="G1709" t="str">
        <f>EC_projects_original!G1709</f>
        <v>remediated</v>
      </c>
      <c r="H1709">
        <f>EC_projects_original!H1709</f>
        <v>2021</v>
      </c>
      <c r="I1709" t="str">
        <f>EC_projects_original!I1709</f>
        <v>wind</v>
      </c>
      <c r="J1709" t="str">
        <f>EC_projects_original!J1709</f>
        <v>large_scale</v>
      </c>
      <c r="K1709">
        <f>EC_projects_original!K1709</f>
        <v>0</v>
      </c>
      <c r="L1709" t="str">
        <f>EC_projects_original!L1709</f>
        <v>Zeeuwind</v>
      </c>
      <c r="M1709">
        <f>EC_projects_original!P1709</f>
        <v>0</v>
      </c>
      <c r="N1709">
        <f>EC_projects_original!R1709</f>
        <v>1</v>
      </c>
    </row>
    <row r="1710" spans="1:14" x14ac:dyDescent="0.25">
      <c r="A1710" t="str">
        <f>EC_projects_original!A1710</f>
        <v>Zeeland</v>
      </c>
      <c r="B1710" t="str">
        <f>EC_projects_original!B1710</f>
        <v>Zeeland</v>
      </c>
      <c r="C1710" t="str">
        <f>EC_projects_original!C1710</f>
        <v>Goes</v>
      </c>
      <c r="D1710" t="str" cm="1">
        <f t="array" ref="D1710">_xlfn.IFNA(INDEX(municipalities!B:B, MATCH(EC_projects!C1710,municipalities!C:C,0),0),"unknown")</f>
        <v>GM0664</v>
      </c>
      <c r="E1710" t="str">
        <f>EC_projects_original!D1710</f>
        <v>Wilhelminadorp</v>
      </c>
      <c r="F1710" t="str">
        <f>EC_projects_original!E1710</f>
        <v>Zeeuwind/ Goede Sas</v>
      </c>
      <c r="G1710" t="str">
        <f>EC_projects_original!G1710</f>
        <v>realized</v>
      </c>
      <c r="H1710">
        <f>EC_projects_original!H1710</f>
        <v>1991</v>
      </c>
      <c r="I1710" t="str">
        <f>EC_projects_original!I1710</f>
        <v>wind</v>
      </c>
      <c r="J1710" t="str">
        <f>EC_projects_original!J1710</f>
        <v>large_scale</v>
      </c>
      <c r="K1710">
        <f>EC_projects_original!K1710</f>
        <v>0</v>
      </c>
      <c r="L1710" t="str">
        <f>EC_projects_original!L1710</f>
        <v>Zeeuwind</v>
      </c>
      <c r="M1710">
        <f>EC_projects_original!P1710</f>
        <v>250</v>
      </c>
      <c r="N1710">
        <f>EC_projects_original!R1710</f>
        <v>1</v>
      </c>
    </row>
    <row r="1711" spans="1:14" x14ac:dyDescent="0.25">
      <c r="A1711" t="str">
        <f>EC_projects_original!A1711</f>
        <v>Zeeland</v>
      </c>
      <c r="B1711" t="str">
        <f>EC_projects_original!B1711</f>
        <v>Zeeland</v>
      </c>
      <c r="C1711" t="str">
        <f>EC_projects_original!C1711</f>
        <v>Goes</v>
      </c>
      <c r="D1711" t="str" cm="1">
        <f t="array" ref="D1711">_xlfn.IFNA(INDEX(municipalities!B:B, MATCH(EC_projects!C1711,municipalities!C:C,0),0),"unknown")</f>
        <v>GM0664</v>
      </c>
      <c r="E1711" t="str">
        <f>EC_projects_original!D1711</f>
        <v>Wilhelminadorp</v>
      </c>
      <c r="F1711" t="str">
        <f>EC_projects_original!E1711</f>
        <v>Zeeuwind/ Goede Sas (gesaneerd)</v>
      </c>
      <c r="G1711" t="str">
        <f>EC_projects_original!G1711</f>
        <v>remediated</v>
      </c>
      <c r="H1711">
        <f>EC_projects_original!H1711</f>
        <v>2017</v>
      </c>
      <c r="I1711" t="str">
        <f>EC_projects_original!I1711</f>
        <v>wind</v>
      </c>
      <c r="J1711" t="str">
        <f>EC_projects_original!J1711</f>
        <v>large_scale</v>
      </c>
      <c r="K1711">
        <f>EC_projects_original!K1711</f>
        <v>0</v>
      </c>
      <c r="L1711" t="str">
        <f>EC_projects_original!L1711</f>
        <v>Zeeuwind</v>
      </c>
      <c r="M1711">
        <f>EC_projects_original!P1711</f>
        <v>0</v>
      </c>
      <c r="N1711">
        <f>EC_projects_original!R1711</f>
        <v>1</v>
      </c>
    </row>
    <row r="1712" spans="1:14" x14ac:dyDescent="0.25">
      <c r="A1712" t="str">
        <f>EC_projects_original!A1712</f>
        <v>Zeeland</v>
      </c>
      <c r="B1712" t="str">
        <f>EC_projects_original!B1712</f>
        <v>Zeeland</v>
      </c>
      <c r="C1712" t="str">
        <f>EC_projects_original!C1712</f>
        <v>Kapelle</v>
      </c>
      <c r="D1712" t="str" cm="1">
        <f t="array" ref="D1712">_xlfn.IFNA(INDEX(municipalities!B:B, MATCH(EC_projects!C1712,municipalities!C:C,0),0),"unknown")</f>
        <v>GM0678</v>
      </c>
      <c r="E1712">
        <f>EC_projects_original!D1712</f>
        <v>0</v>
      </c>
      <c r="F1712" t="str">
        <f>EC_projects_original!E1712</f>
        <v>Zeeuwind/ Willem-Anna Polder I (vervangen door W.A.P II)</v>
      </c>
      <c r="G1712" t="str">
        <f>EC_projects_original!G1712</f>
        <v>realized</v>
      </c>
      <c r="H1712">
        <f>EC_projects_original!H1712</f>
        <v>2003</v>
      </c>
      <c r="I1712" t="str">
        <f>EC_projects_original!I1712</f>
        <v>wind</v>
      </c>
      <c r="J1712" t="str">
        <f>EC_projects_original!J1712</f>
        <v>large_scale</v>
      </c>
      <c r="K1712">
        <f>EC_projects_original!K1712</f>
        <v>0</v>
      </c>
      <c r="L1712" t="str">
        <f>EC_projects_original!L1712</f>
        <v>Zeeuwind</v>
      </c>
      <c r="M1712">
        <f>EC_projects_original!P1712</f>
        <v>3924</v>
      </c>
      <c r="N1712">
        <f>EC_projects_original!R1712</f>
        <v>0.436</v>
      </c>
    </row>
    <row r="1713" spans="1:14" x14ac:dyDescent="0.25">
      <c r="A1713" t="str">
        <f>EC_projects_original!A1713</f>
        <v>Zeeland</v>
      </c>
      <c r="B1713" t="str">
        <f>EC_projects_original!B1713</f>
        <v>Zeeland</v>
      </c>
      <c r="C1713" t="str">
        <f>EC_projects_original!C1713</f>
        <v>Noord-Beveland</v>
      </c>
      <c r="D1713" t="str" cm="1">
        <f t="array" ref="D1713">_xlfn.IFNA(INDEX(municipalities!B:B, MATCH(EC_projects!C1713,municipalities!C:C,0),0),"unknown")</f>
        <v>GM1695</v>
      </c>
      <c r="E1713" t="str">
        <f>EC_projects_original!D1713</f>
        <v>Kats</v>
      </c>
      <c r="F1713" t="str">
        <f>EC_projects_original!E1713</f>
        <v>Zeeuwind/ Windpark Kats II</v>
      </c>
      <c r="G1713" t="str">
        <f>EC_projects_original!G1713</f>
        <v>realized</v>
      </c>
      <c r="H1713">
        <f>EC_projects_original!H1713</f>
        <v>2007</v>
      </c>
      <c r="I1713" t="str">
        <f>EC_projects_original!I1713</f>
        <v>wind</v>
      </c>
      <c r="J1713" t="str">
        <f>EC_projects_original!J1713</f>
        <v>large_scale</v>
      </c>
      <c r="K1713">
        <f>EC_projects_original!K1713</f>
        <v>0</v>
      </c>
      <c r="L1713" t="str">
        <f>EC_projects_original!L1713</f>
        <v>Zeeuwind</v>
      </c>
      <c r="M1713">
        <f>EC_projects_original!P1713</f>
        <v>4500</v>
      </c>
      <c r="N1713">
        <f>EC_projects_original!R1713</f>
        <v>0.5</v>
      </c>
    </row>
    <row r="1714" spans="1:14" x14ac:dyDescent="0.25">
      <c r="A1714" t="str">
        <f>EC_projects_original!A1714</f>
        <v>Zeeland</v>
      </c>
      <c r="B1714" t="str">
        <f>EC_projects_original!B1714</f>
        <v>Zeeland</v>
      </c>
      <c r="C1714" t="str">
        <f>EC_projects_original!C1714</f>
        <v>Noord-Beveland</v>
      </c>
      <c r="D1714" t="str" cm="1">
        <f t="array" ref="D1714">_xlfn.IFNA(INDEX(municipalities!B:B, MATCH(EC_projects!C1714,municipalities!C:C,0),0),"unknown")</f>
        <v>GM1695</v>
      </c>
      <c r="E1714" t="str">
        <f>EC_projects_original!D1714</f>
        <v>Kats</v>
      </c>
      <c r="F1714" t="str">
        <f>EC_projects_original!E1714</f>
        <v>Zeeuwind/ Windpark Kats II - sanering (vervangen door WP Oostzeedijk)</v>
      </c>
      <c r="G1714" t="str">
        <f>EC_projects_original!G1714</f>
        <v>construction</v>
      </c>
      <c r="H1714">
        <f>EC_projects_original!H1714</f>
        <v>2024</v>
      </c>
      <c r="I1714" t="str">
        <f>EC_projects_original!I1714</f>
        <v>wind</v>
      </c>
      <c r="J1714" t="str">
        <f>EC_projects_original!J1714</f>
        <v>large_scale</v>
      </c>
      <c r="K1714">
        <f>EC_projects_original!K1714</f>
        <v>0</v>
      </c>
      <c r="L1714" t="str">
        <f>EC_projects_original!L1714</f>
        <v>Zeeuwind</v>
      </c>
      <c r="M1714">
        <f>EC_projects_original!P1714</f>
        <v>0</v>
      </c>
      <c r="N1714">
        <f>EC_projects_original!R1714</f>
        <v>0.5</v>
      </c>
    </row>
    <row r="1715" spans="1:14" x14ac:dyDescent="0.25">
      <c r="A1715" t="str">
        <f>EC_projects_original!A1715</f>
        <v>Zeeland</v>
      </c>
      <c r="B1715" t="str">
        <f>EC_projects_original!B1715</f>
        <v>Zeeland</v>
      </c>
      <c r="C1715" t="str">
        <f>EC_projects_original!C1715</f>
        <v>Noord-Beveland</v>
      </c>
      <c r="D1715" t="str" cm="1">
        <f t="array" ref="D1715">_xlfn.IFNA(INDEX(municipalities!B:B, MATCH(EC_projects!C1715,municipalities!C:C,0),0),"unknown")</f>
        <v>GM1695</v>
      </c>
      <c r="E1715" t="str">
        <f>EC_projects_original!D1715</f>
        <v>Kats</v>
      </c>
      <c r="F1715" t="str">
        <f>EC_projects_original!E1715</f>
        <v>Zeeuwind/ Windturbinepark Oostzeedijk (vervanging Kats II)</v>
      </c>
      <c r="G1715" t="str">
        <f>EC_projects_original!G1715</f>
        <v>construction</v>
      </c>
      <c r="H1715">
        <f>EC_projects_original!H1715</f>
        <v>2024</v>
      </c>
      <c r="I1715" t="str">
        <f>EC_projects_original!I1715</f>
        <v>wind</v>
      </c>
      <c r="J1715" t="str">
        <f>EC_projects_original!J1715</f>
        <v>large_scale</v>
      </c>
      <c r="K1715">
        <f>EC_projects_original!K1715</f>
        <v>0</v>
      </c>
      <c r="L1715" t="str">
        <f>EC_projects_original!L1715</f>
        <v>Zeeuwind</v>
      </c>
      <c r="M1715">
        <f>EC_projects_original!P1715</f>
        <v>8550</v>
      </c>
      <c r="N1715">
        <f>EC_projects_original!R1715</f>
        <v>0.5</v>
      </c>
    </row>
    <row r="1716" spans="1:14" x14ac:dyDescent="0.25">
      <c r="A1716" t="str">
        <f>EC_projects_original!A1716</f>
        <v>Zeeland</v>
      </c>
      <c r="B1716" t="str">
        <f>EC_projects_original!B1716</f>
        <v>Zeeland</v>
      </c>
      <c r="C1716" t="str">
        <f>EC_projects_original!C1716</f>
        <v>Reimerswaal</v>
      </c>
      <c r="D1716" t="str" cm="1">
        <f t="array" ref="D1716">_xlfn.IFNA(INDEX(municipalities!B:B, MATCH(EC_projects!C1716,municipalities!C:C,0),0),"unknown")</f>
        <v>GM0703</v>
      </c>
      <c r="E1716" t="str">
        <f>EC_projects_original!D1716</f>
        <v>Bath</v>
      </c>
      <c r="F1716" t="str">
        <f>EC_projects_original!E1716</f>
        <v xml:space="preserve">Zeeuwind/ Windpark Reimerswaal Bath II </v>
      </c>
      <c r="G1716" t="str">
        <f>EC_projects_original!G1716</f>
        <v>realized</v>
      </c>
      <c r="H1716">
        <f>EC_projects_original!H1716</f>
        <v>2000</v>
      </c>
      <c r="I1716" t="str">
        <f>EC_projects_original!I1716</f>
        <v>wind</v>
      </c>
      <c r="J1716" t="str">
        <f>EC_projects_original!J1716</f>
        <v>large_scale</v>
      </c>
      <c r="K1716">
        <f>EC_projects_original!K1716</f>
        <v>0</v>
      </c>
      <c r="L1716" t="str">
        <f>EC_projects_original!L1716</f>
        <v>Zeeuwind</v>
      </c>
      <c r="M1716">
        <f>EC_projects_original!P1716</f>
        <v>1320</v>
      </c>
      <c r="N1716">
        <f>EC_projects_original!R1716</f>
        <v>1</v>
      </c>
    </row>
    <row r="1717" spans="1:14" x14ac:dyDescent="0.25">
      <c r="A1717" t="str">
        <f>EC_projects_original!A1717</f>
        <v>Zeeland</v>
      </c>
      <c r="B1717" t="str">
        <f>EC_projects_original!B1717</f>
        <v>Zeeland</v>
      </c>
      <c r="C1717" t="str">
        <f>EC_projects_original!C1717</f>
        <v>Schouwen-Duiveland</v>
      </c>
      <c r="D1717" t="str" cm="1">
        <f t="array" ref="D1717">_xlfn.IFNA(INDEX(municipalities!B:B, MATCH(EC_projects!C1717,municipalities!C:C,0),0),"unknown")</f>
        <v>GM1676</v>
      </c>
      <c r="E1717" t="str">
        <f>EC_projects_original!D1717</f>
        <v>Krammersluizen</v>
      </c>
      <c r="F1717" t="str">
        <f>EC_projects_original!E1717</f>
        <v>Deltawind Zeeuwind/ Windpark Krammer (2017)</v>
      </c>
      <c r="G1717" t="str">
        <f>EC_projects_original!G1717</f>
        <v>realized</v>
      </c>
      <c r="H1717">
        <f>EC_projects_original!H1717</f>
        <v>2017</v>
      </c>
      <c r="I1717" t="str">
        <f>EC_projects_original!I1717</f>
        <v>wind</v>
      </c>
      <c r="J1717" t="str">
        <f>EC_projects_original!J1717</f>
        <v>large_scale</v>
      </c>
      <c r="K1717">
        <f>EC_projects_original!K1717</f>
        <v>0</v>
      </c>
      <c r="L1717" t="str">
        <f>EC_projects_original!L1717</f>
        <v>Deltawind/ Zeeuwind</v>
      </c>
      <c r="M1717">
        <f>EC_projects_original!P1717</f>
        <v>3060</v>
      </c>
      <c r="N1717">
        <f>EC_projects_original!R1717</f>
        <v>0.51</v>
      </c>
    </row>
    <row r="1718" spans="1:14" x14ac:dyDescent="0.25">
      <c r="A1718" t="str">
        <f>EC_projects_original!A1718</f>
        <v>Zeeland</v>
      </c>
      <c r="B1718" t="str">
        <f>EC_projects_original!B1718</f>
        <v>Zeeland</v>
      </c>
      <c r="C1718" t="str">
        <f>EC_projects_original!C1718</f>
        <v>Schouwen-Duiveland</v>
      </c>
      <c r="D1718" t="str" cm="1">
        <f t="array" ref="D1718">_xlfn.IFNA(INDEX(municipalities!B:B, MATCH(EC_projects!C1718,municipalities!C:C,0),0),"unknown")</f>
        <v>GM1676</v>
      </c>
      <c r="E1718" t="str">
        <f>EC_projects_original!D1718</f>
        <v>Krammersluizen</v>
      </c>
      <c r="F1718" t="str">
        <f>EC_projects_original!E1718</f>
        <v>Deltawind Zeeuwind/ Windpark Krammer (2018)</v>
      </c>
      <c r="G1718" t="str">
        <f>EC_projects_original!G1718</f>
        <v>realized</v>
      </c>
      <c r="H1718">
        <f>EC_projects_original!H1718</f>
        <v>2018</v>
      </c>
      <c r="I1718" t="str">
        <f>EC_projects_original!I1718</f>
        <v>wind</v>
      </c>
      <c r="J1718" t="str">
        <f>EC_projects_original!J1718</f>
        <v>large_scale</v>
      </c>
      <c r="K1718">
        <f>EC_projects_original!K1718</f>
        <v>0</v>
      </c>
      <c r="L1718" t="str">
        <f>EC_projects_original!L1718</f>
        <v>Deltawind/ Zeeuwind</v>
      </c>
      <c r="M1718">
        <f>EC_projects_original!P1718</f>
        <v>35190</v>
      </c>
      <c r="N1718">
        <f>EC_projects_original!R1718</f>
        <v>0.51</v>
      </c>
    </row>
    <row r="1719" spans="1:14" x14ac:dyDescent="0.25">
      <c r="A1719" t="str">
        <f>EC_projects_original!A1719</f>
        <v>Zeeland</v>
      </c>
      <c r="B1719" t="str">
        <f>EC_projects_original!B1719</f>
        <v>Zeeland</v>
      </c>
      <c r="C1719" t="str">
        <f>EC_projects_original!C1719</f>
        <v>Schouwen-Duiveland</v>
      </c>
      <c r="D1719" t="str" cm="1">
        <f t="array" ref="D1719">_xlfn.IFNA(INDEX(municipalities!B:B, MATCH(EC_projects!C1719,municipalities!C:C,0),0),"unknown")</f>
        <v>GM1676</v>
      </c>
      <c r="E1719" t="str">
        <f>EC_projects_original!D1719</f>
        <v>Krammersluizen</v>
      </c>
      <c r="F1719" t="str">
        <f>EC_projects_original!E1719</f>
        <v>Deltawind Zeeuwind/ Windpark Krammer (2019)</v>
      </c>
      <c r="G1719" t="str">
        <f>EC_projects_original!G1719</f>
        <v>realized</v>
      </c>
      <c r="H1719">
        <f>EC_projects_original!H1719</f>
        <v>2019</v>
      </c>
      <c r="I1719" t="str">
        <f>EC_projects_original!I1719</f>
        <v>wind</v>
      </c>
      <c r="J1719" t="str">
        <f>EC_projects_original!J1719</f>
        <v>large_scale</v>
      </c>
      <c r="K1719">
        <f>EC_projects_original!K1719</f>
        <v>0</v>
      </c>
      <c r="L1719" t="str">
        <f>EC_projects_original!L1719</f>
        <v>Deltawind/ Zeeuwind</v>
      </c>
      <c r="M1719">
        <f>EC_projects_original!P1719</f>
        <v>13770</v>
      </c>
      <c r="N1719">
        <f>EC_projects_original!R1719</f>
        <v>0.51</v>
      </c>
    </row>
    <row r="1720" spans="1:14" x14ac:dyDescent="0.25">
      <c r="A1720" t="str">
        <f>EC_projects_original!A1720</f>
        <v>Zeeland</v>
      </c>
      <c r="B1720" t="str">
        <f>EC_projects_original!B1720</f>
        <v>Zeeland</v>
      </c>
      <c r="C1720" t="str">
        <f>EC_projects_original!C1720</f>
        <v>Schouwen-Duiveland</v>
      </c>
      <c r="D1720" t="str" cm="1">
        <f t="array" ref="D1720">_xlfn.IFNA(INDEX(municipalities!B:B, MATCH(EC_projects!C1720,municipalities!C:C,0),0),"unknown")</f>
        <v>GM1676</v>
      </c>
      <c r="E1720" t="str">
        <f>EC_projects_original!D1720</f>
        <v>Krammersluizen</v>
      </c>
      <c r="F1720" t="str">
        <f>EC_projects_original!E1720</f>
        <v>Deltawind Zeeuwind/ Windpark Krammer (2020, naar 60% aandelen)</v>
      </c>
      <c r="G1720" t="str">
        <f>EC_projects_original!G1720</f>
        <v>realized</v>
      </c>
      <c r="H1720">
        <f>EC_projects_original!H1720</f>
        <v>2020</v>
      </c>
      <c r="I1720" t="str">
        <f>EC_projects_original!I1720</f>
        <v>wind</v>
      </c>
      <c r="J1720" t="str">
        <f>EC_projects_original!J1720</f>
        <v>large_scale</v>
      </c>
      <c r="K1720">
        <f>EC_projects_original!K1720</f>
        <v>0</v>
      </c>
      <c r="L1720" t="str">
        <f>EC_projects_original!L1720</f>
        <v>Deltawind/ Zeeuwind</v>
      </c>
      <c r="M1720">
        <f>EC_projects_original!P1720</f>
        <v>9180</v>
      </c>
      <c r="N1720">
        <f>EC_projects_original!R1720</f>
        <v>0.09</v>
      </c>
    </row>
    <row r="1721" spans="1:14" x14ac:dyDescent="0.25">
      <c r="A1721" t="str">
        <f>EC_projects_original!A1721</f>
        <v>Zeeland</v>
      </c>
      <c r="B1721" t="str">
        <f>EC_projects_original!B1721</f>
        <v>Zeeland</v>
      </c>
      <c r="C1721" t="str">
        <f>EC_projects_original!C1721</f>
        <v>Schouwen-Duiveland</v>
      </c>
      <c r="D1721" t="str" cm="1">
        <f t="array" ref="D1721">_xlfn.IFNA(INDEX(municipalities!B:B, MATCH(EC_projects!C1721,municipalities!C:C,0),0),"unknown")</f>
        <v>GM1676</v>
      </c>
      <c r="E1721" t="str">
        <f>EC_projects_original!D1721</f>
        <v>Dreischor</v>
      </c>
      <c r="F1721" t="str">
        <f>EC_projects_original!E1721</f>
        <v>Zeeuwind/ Dreischor</v>
      </c>
      <c r="G1721" t="str">
        <f>EC_projects_original!G1721</f>
        <v>realized</v>
      </c>
      <c r="H1721">
        <f>EC_projects_original!H1721</f>
        <v>1996</v>
      </c>
      <c r="I1721" t="str">
        <f>EC_projects_original!I1721</f>
        <v>wind</v>
      </c>
      <c r="J1721" t="str">
        <f>EC_projects_original!J1721</f>
        <v>large_scale</v>
      </c>
      <c r="K1721">
        <f>EC_projects_original!K1721</f>
        <v>0</v>
      </c>
      <c r="L1721" t="str">
        <f>EC_projects_original!L1721</f>
        <v>Zeeuwind</v>
      </c>
      <c r="M1721">
        <f>EC_projects_original!P1721</f>
        <v>900</v>
      </c>
      <c r="N1721">
        <f>EC_projects_original!R1721</f>
        <v>1</v>
      </c>
    </row>
    <row r="1722" spans="1:14" x14ac:dyDescent="0.25">
      <c r="A1722" t="str">
        <f>EC_projects_original!A1722</f>
        <v>Zeeland</v>
      </c>
      <c r="B1722" t="str">
        <f>EC_projects_original!B1722</f>
        <v>Zeeland</v>
      </c>
      <c r="C1722" t="str">
        <f>EC_projects_original!C1722</f>
        <v>Schouwen-Duiveland</v>
      </c>
      <c r="D1722" t="str" cm="1">
        <f t="array" ref="D1722">_xlfn.IFNA(INDEX(municipalities!B:B, MATCH(EC_projects!C1722,municipalities!C:C,0),0),"unknown")</f>
        <v>GM1676</v>
      </c>
      <c r="E1722" t="str">
        <f>EC_projects_original!D1722</f>
        <v>Dreischor</v>
      </c>
      <c r="F1722" t="str">
        <f>EC_projects_original!E1722</f>
        <v>Zeeuwind/ Dreischor (gesaneerd)</v>
      </c>
      <c r="G1722" t="str">
        <f>EC_projects_original!G1722</f>
        <v>remediated</v>
      </c>
      <c r="H1722">
        <f>EC_projects_original!H1722</f>
        <v>2016</v>
      </c>
      <c r="I1722" t="str">
        <f>EC_projects_original!I1722</f>
        <v>wind</v>
      </c>
      <c r="J1722" t="str">
        <f>EC_projects_original!J1722</f>
        <v>large_scale</v>
      </c>
      <c r="K1722">
        <f>EC_projects_original!K1722</f>
        <v>0</v>
      </c>
      <c r="L1722" t="str">
        <f>EC_projects_original!L1722</f>
        <v>Zeeuwind</v>
      </c>
      <c r="M1722">
        <f>EC_projects_original!P1722</f>
        <v>0</v>
      </c>
      <c r="N1722">
        <f>EC_projects_original!R1722</f>
        <v>1</v>
      </c>
    </row>
    <row r="1723" spans="1:14" x14ac:dyDescent="0.25">
      <c r="A1723" t="str">
        <f>EC_projects_original!A1723</f>
        <v>Zeeland</v>
      </c>
      <c r="B1723" t="str">
        <f>EC_projects_original!B1723</f>
        <v>Zeeland</v>
      </c>
      <c r="C1723" t="str">
        <f>EC_projects_original!C1723</f>
        <v>Tholen</v>
      </c>
      <c r="D1723" t="str" cm="1">
        <f t="array" ref="D1723">_xlfn.IFNA(INDEX(municipalities!B:B, MATCH(EC_projects!C1723,municipalities!C:C,0),0),"unknown")</f>
        <v>GM0716</v>
      </c>
      <c r="E1723" t="str">
        <f>EC_projects_original!D1723</f>
        <v>Stavenisse</v>
      </c>
      <c r="F1723" t="str">
        <f>EC_projects_original!E1723</f>
        <v>Zeeuwind/ Stavenisse</v>
      </c>
      <c r="G1723" t="str">
        <f>EC_projects_original!G1723</f>
        <v>realized</v>
      </c>
      <c r="H1723">
        <f>EC_projects_original!H1723</f>
        <v>1995</v>
      </c>
      <c r="I1723" t="str">
        <f>EC_projects_original!I1723</f>
        <v>wind</v>
      </c>
      <c r="J1723" t="str">
        <f>EC_projects_original!J1723</f>
        <v>large_scale</v>
      </c>
      <c r="K1723">
        <f>EC_projects_original!K1723</f>
        <v>0</v>
      </c>
      <c r="L1723" t="str">
        <f>EC_projects_original!L1723</f>
        <v>Zeeuwind</v>
      </c>
      <c r="M1723">
        <f>EC_projects_original!P1723</f>
        <v>675</v>
      </c>
      <c r="N1723">
        <f>EC_projects_original!R1723</f>
        <v>1</v>
      </c>
    </row>
    <row r="1724" spans="1:14" x14ac:dyDescent="0.25">
      <c r="A1724" t="str">
        <f>EC_projects_original!A1724</f>
        <v>Zeeland</v>
      </c>
      <c r="B1724" t="str">
        <f>EC_projects_original!B1724</f>
        <v>Zeeland</v>
      </c>
      <c r="C1724" t="str">
        <f>EC_projects_original!C1724</f>
        <v>Tholen</v>
      </c>
      <c r="D1724" t="str" cm="1">
        <f t="array" ref="D1724">_xlfn.IFNA(INDEX(municipalities!B:B, MATCH(EC_projects!C1724,municipalities!C:C,0),0),"unknown")</f>
        <v>GM0716</v>
      </c>
      <c r="E1724" t="str">
        <f>EC_projects_original!D1724</f>
        <v>Sint-Maartensdijk</v>
      </c>
      <c r="F1724" t="str">
        <f>EC_projects_original!E1724</f>
        <v>Zeeuwind/ Windpark Derde Dijk (verlengde Noordpolder)</v>
      </c>
      <c r="G1724" t="str">
        <f>EC_projects_original!G1724</f>
        <v>realized</v>
      </c>
      <c r="H1724">
        <f>EC_projects_original!H1724</f>
        <v>2016</v>
      </c>
      <c r="I1724" t="str">
        <f>EC_projects_original!I1724</f>
        <v>wind</v>
      </c>
      <c r="J1724" t="str">
        <f>EC_projects_original!J1724</f>
        <v>large_scale</v>
      </c>
      <c r="K1724">
        <f>EC_projects_original!K1724</f>
        <v>0</v>
      </c>
      <c r="L1724" t="str">
        <f>EC_projects_original!L1724</f>
        <v>Zeeuwind</v>
      </c>
      <c r="M1724">
        <f>EC_projects_original!P1724</f>
        <v>1800</v>
      </c>
      <c r="N1724">
        <f>EC_projects_original!R1724</f>
        <v>0.9</v>
      </c>
    </row>
    <row r="1725" spans="1:14" x14ac:dyDescent="0.25">
      <c r="A1725" t="str">
        <f>EC_projects_original!A1725</f>
        <v>Zeeland</v>
      </c>
      <c r="B1725" t="str">
        <f>EC_projects_original!B1725</f>
        <v>Zeeland</v>
      </c>
      <c r="C1725" t="str">
        <f>EC_projects_original!C1725</f>
        <v>Tholen</v>
      </c>
      <c r="D1725" t="str" cm="1">
        <f t="array" ref="D1725">_xlfn.IFNA(INDEX(municipalities!B:B, MATCH(EC_projects!C1725,municipalities!C:C,0),0),"unknown")</f>
        <v>GM0716</v>
      </c>
      <c r="E1725" t="str">
        <f>EC_projects_original!D1725</f>
        <v>Sint-Maartensdijk</v>
      </c>
      <c r="F1725" t="str">
        <f>EC_projects_original!E1725</f>
        <v>Zeeuwind/ Windpark Noordpolder</v>
      </c>
      <c r="G1725" t="str">
        <f>EC_projects_original!G1725</f>
        <v>realized</v>
      </c>
      <c r="H1725">
        <f>EC_projects_original!H1725</f>
        <v>2010</v>
      </c>
      <c r="I1725" t="str">
        <f>EC_projects_original!I1725</f>
        <v>wind</v>
      </c>
      <c r="J1725" t="str">
        <f>EC_projects_original!J1725</f>
        <v>large_scale</v>
      </c>
      <c r="K1725">
        <f>EC_projects_original!K1725</f>
        <v>0</v>
      </c>
      <c r="L1725" t="str">
        <f>EC_projects_original!L1725</f>
        <v>Zeeuwind</v>
      </c>
      <c r="M1725">
        <f>EC_projects_original!P1725</f>
        <v>4600</v>
      </c>
      <c r="N1725">
        <f>EC_projects_original!R1725</f>
        <v>0.5</v>
      </c>
    </row>
    <row r="1726" spans="1:14" x14ac:dyDescent="0.25">
      <c r="A1726" t="str">
        <f>EC_projects_original!A1726</f>
        <v>Zeeland</v>
      </c>
      <c r="B1726" t="str">
        <f>EC_projects_original!B1726</f>
        <v>Zeeland</v>
      </c>
      <c r="C1726" t="str">
        <f>EC_projects_original!C1726</f>
        <v>Tholen</v>
      </c>
      <c r="D1726" t="str" cm="1">
        <f t="array" ref="D1726">_xlfn.IFNA(INDEX(municipalities!B:B, MATCH(EC_projects!C1726,municipalities!C:C,0),0),"unknown")</f>
        <v>GM0716</v>
      </c>
      <c r="E1726" t="str">
        <f>EC_projects_original!D1726</f>
        <v>Stavenisse</v>
      </c>
      <c r="F1726" t="str">
        <f>EC_projects_original!E1726</f>
        <v>Zeeuwind/ Stavenisse (gesaneerd)</v>
      </c>
      <c r="G1726" t="str">
        <f>EC_projects_original!G1726</f>
        <v>remediated</v>
      </c>
      <c r="H1726">
        <f>EC_projects_original!H1726</f>
        <v>2016</v>
      </c>
      <c r="I1726" t="str">
        <f>EC_projects_original!I1726</f>
        <v>wind</v>
      </c>
      <c r="J1726" t="str">
        <f>EC_projects_original!J1726</f>
        <v>large_scale</v>
      </c>
      <c r="K1726">
        <f>EC_projects_original!K1726</f>
        <v>0</v>
      </c>
      <c r="L1726" t="str">
        <f>EC_projects_original!L1726</f>
        <v>Zeeuwind</v>
      </c>
      <c r="M1726">
        <f>EC_projects_original!P1726</f>
        <v>0</v>
      </c>
      <c r="N1726">
        <f>EC_projects_original!R1726</f>
        <v>1</v>
      </c>
    </row>
    <row r="1727" spans="1:14" x14ac:dyDescent="0.25">
      <c r="A1727" t="str">
        <f>EC_projects_original!A1727</f>
        <v>Zeeland</v>
      </c>
      <c r="B1727" t="str">
        <f>EC_projects_original!B1727</f>
        <v>Zeeland</v>
      </c>
      <c r="C1727" t="str">
        <f>EC_projects_original!C1727</f>
        <v>Veere</v>
      </c>
      <c r="D1727" t="str" cm="1">
        <f t="array" ref="D1727">_xlfn.IFNA(INDEX(municipalities!B:B, MATCH(EC_projects!C1727,municipalities!C:C,0),0),"unknown")</f>
        <v>GM0717</v>
      </c>
      <c r="E1727" t="str">
        <f>EC_projects_original!D1727</f>
        <v>Westkapelle</v>
      </c>
      <c r="F1727" t="str">
        <f>EC_projects_original!E1727</f>
        <v>Zeeuwind/ WestKapelle</v>
      </c>
      <c r="G1727" t="str">
        <f>EC_projects_original!G1727</f>
        <v>realized</v>
      </c>
      <c r="H1727">
        <f>EC_projects_original!H1727</f>
        <v>1992</v>
      </c>
      <c r="I1727" t="str">
        <f>EC_projects_original!I1727</f>
        <v>wind</v>
      </c>
      <c r="J1727" t="str">
        <f>EC_projects_original!J1727</f>
        <v>large_scale</v>
      </c>
      <c r="K1727">
        <f>EC_projects_original!K1727</f>
        <v>0</v>
      </c>
      <c r="L1727" t="str">
        <f>EC_projects_original!L1727</f>
        <v>Zeeuwind</v>
      </c>
      <c r="M1727">
        <f>EC_projects_original!P1727</f>
        <v>250</v>
      </c>
      <c r="N1727">
        <f>EC_projects_original!R1727</f>
        <v>1</v>
      </c>
    </row>
    <row r="1728" spans="1:14" x14ac:dyDescent="0.25">
      <c r="A1728" t="str">
        <f>EC_projects_original!A1728</f>
        <v>Zeeland</v>
      </c>
      <c r="B1728" t="str">
        <f>EC_projects_original!B1728</f>
        <v>Zeeland</v>
      </c>
      <c r="C1728" t="str">
        <f>EC_projects_original!C1728</f>
        <v>Veere</v>
      </c>
      <c r="D1728" t="str" cm="1">
        <f t="array" ref="D1728">_xlfn.IFNA(INDEX(municipalities!B:B, MATCH(EC_projects!C1728,municipalities!C:C,0),0),"unknown")</f>
        <v>GM0717</v>
      </c>
      <c r="E1728" t="str">
        <f>EC_projects_original!D1728</f>
        <v>Oosterscheldekering</v>
      </c>
      <c r="F1728" t="str">
        <f>EC_projects_original!E1728</f>
        <v>Zeeuwind/ Windpark Bouwdokken (Oosterscheldekering) - 2018</v>
      </c>
      <c r="G1728" t="str">
        <f>EC_projects_original!G1728</f>
        <v>realized</v>
      </c>
      <c r="H1728">
        <f>EC_projects_original!H1728</f>
        <v>2018</v>
      </c>
      <c r="I1728" t="str">
        <f>EC_projects_original!I1728</f>
        <v>wind</v>
      </c>
      <c r="J1728" t="str">
        <f>EC_projects_original!J1728</f>
        <v>large_scale</v>
      </c>
      <c r="K1728">
        <f>EC_projects_original!K1728</f>
        <v>0</v>
      </c>
      <c r="L1728" t="str">
        <f>EC_projects_original!L1728</f>
        <v>Zeeuwind</v>
      </c>
      <c r="M1728">
        <f>EC_projects_original!P1728</f>
        <v>7350</v>
      </c>
      <c r="N1728">
        <f>EC_projects_original!R1728</f>
        <v>0.25</v>
      </c>
    </row>
    <row r="1729" spans="1:14" x14ac:dyDescent="0.25">
      <c r="A1729" t="str">
        <f>EC_projects_original!A1729</f>
        <v>Zeeland</v>
      </c>
      <c r="B1729" t="str">
        <f>EC_projects_original!B1729</f>
        <v>Zeeland</v>
      </c>
      <c r="C1729" t="str">
        <f>EC_projects_original!C1729</f>
        <v>Veere</v>
      </c>
      <c r="D1729" t="str" cm="1">
        <f t="array" ref="D1729">_xlfn.IFNA(INDEX(municipalities!B:B, MATCH(EC_projects!C1729,municipalities!C:C,0),0),"unknown")</f>
        <v>GM0717</v>
      </c>
      <c r="E1729" t="str">
        <f>EC_projects_original!D1729</f>
        <v>Oosterscheldekering</v>
      </c>
      <c r="F1729" t="str">
        <f>EC_projects_original!E1729</f>
        <v>Zeeuwind/ Windpark Bouwdokken (Oosterscheldekering) - 2020</v>
      </c>
      <c r="G1729" t="str">
        <f>EC_projects_original!G1729</f>
        <v>realized</v>
      </c>
      <c r="H1729">
        <f>EC_projects_original!H1729</f>
        <v>2020</v>
      </c>
      <c r="I1729" t="str">
        <f>EC_projects_original!I1729</f>
        <v>wind</v>
      </c>
      <c r="J1729" t="str">
        <f>EC_projects_original!J1729</f>
        <v>large_scale</v>
      </c>
      <c r="K1729">
        <f>EC_projects_original!K1729</f>
        <v>0</v>
      </c>
      <c r="L1729" t="str">
        <f>EC_projects_original!L1729</f>
        <v>Zeeuwind</v>
      </c>
      <c r="M1729">
        <f>EC_projects_original!P1729</f>
        <v>2100</v>
      </c>
      <c r="N1729">
        <f>EC_projects_original!R1729</f>
        <v>0.25</v>
      </c>
    </row>
    <row r="1730" spans="1:14" x14ac:dyDescent="0.25">
      <c r="A1730" t="str">
        <f>EC_projects_original!A1730</f>
        <v>Zeeland</v>
      </c>
      <c r="B1730" t="str">
        <f>EC_projects_original!B1730</f>
        <v>Zeeland</v>
      </c>
      <c r="C1730" t="str">
        <f>EC_projects_original!C1730</f>
        <v>Veere</v>
      </c>
      <c r="D1730" t="str" cm="1">
        <f t="array" ref="D1730">_xlfn.IFNA(INDEX(municipalities!B:B, MATCH(EC_projects!C1730,municipalities!C:C,0),0),"unknown")</f>
        <v>GM0717</v>
      </c>
      <c r="E1730" t="str">
        <f>EC_projects_original!D1730</f>
        <v>Oosterscheldekering</v>
      </c>
      <c r="F1730" t="str">
        <f>EC_projects_original!E1730</f>
        <v>Zeeuwind/ Windpark Cluster  (Oosterscheldekering - Binnenhaven)</v>
      </c>
      <c r="G1730" t="str">
        <f>EC_projects_original!G1730</f>
        <v>realized</v>
      </c>
      <c r="H1730">
        <f>EC_projects_original!H1730</f>
        <v>2021</v>
      </c>
      <c r="I1730" t="str">
        <f>EC_projects_original!I1730</f>
        <v>wind</v>
      </c>
      <c r="J1730" t="str">
        <f>EC_projects_original!J1730</f>
        <v>large_scale</v>
      </c>
      <c r="K1730">
        <f>EC_projects_original!K1730</f>
        <v>0</v>
      </c>
      <c r="L1730" t="str">
        <f>EC_projects_original!L1730</f>
        <v>Zeeuwind</v>
      </c>
      <c r="M1730">
        <f>EC_projects_original!P1730</f>
        <v>4500</v>
      </c>
      <c r="N1730">
        <f>EC_projects_original!R1730</f>
        <v>0.25</v>
      </c>
    </row>
    <row r="1731" spans="1:14" x14ac:dyDescent="0.25">
      <c r="A1731" t="str">
        <f>EC_projects_original!A1731</f>
        <v>Zeeland</v>
      </c>
      <c r="B1731" t="str">
        <f>EC_projects_original!B1731</f>
        <v>Zeeland</v>
      </c>
      <c r="C1731" t="str">
        <f>EC_projects_original!C1731</f>
        <v>Veere</v>
      </c>
      <c r="D1731" t="str" cm="1">
        <f t="array" ref="D1731">_xlfn.IFNA(INDEX(municipalities!B:B, MATCH(EC_projects!C1731,municipalities!C:C,0),0),"unknown")</f>
        <v>GM0717</v>
      </c>
      <c r="E1731" t="str">
        <f>EC_projects_original!D1731</f>
        <v>Westkapelle</v>
      </c>
      <c r="F1731" t="str">
        <f>EC_projects_original!E1731</f>
        <v>Zeeuwind/ WestKapelle (gesaneerd)</v>
      </c>
      <c r="G1731" t="str">
        <f>EC_projects_original!G1731</f>
        <v>remediated</v>
      </c>
      <c r="H1731">
        <f>EC_projects_original!H1731</f>
        <v>2017</v>
      </c>
      <c r="I1731" t="str">
        <f>EC_projects_original!I1731</f>
        <v>wind</v>
      </c>
      <c r="J1731" t="str">
        <f>EC_projects_original!J1731</f>
        <v>large_scale</v>
      </c>
      <c r="K1731">
        <f>EC_projects_original!K1731</f>
        <v>0</v>
      </c>
      <c r="L1731" t="str">
        <f>EC_projects_original!L1731</f>
        <v>Zeeuwind</v>
      </c>
      <c r="M1731">
        <f>EC_projects_original!P1731</f>
        <v>0</v>
      </c>
      <c r="N1731">
        <f>EC_projects_original!R1731</f>
        <v>1</v>
      </c>
    </row>
    <row r="1732" spans="1:14" x14ac:dyDescent="0.25">
      <c r="A1732" t="str">
        <f>EC_projects_original!A1732</f>
        <v>Zuid-Holland</v>
      </c>
      <c r="B1732" t="str">
        <f>EC_projects_original!B1732</f>
        <v>Regio Rotterdam-Den Haag</v>
      </c>
      <c r="C1732" t="str">
        <f>EC_projects_original!C1732</f>
        <v>'s-Gravenhage</v>
      </c>
      <c r="D1732" t="str" cm="1">
        <f t="array" ref="D1732">_xlfn.IFNA(INDEX(municipalities!B:B, MATCH(EC_projects!C1732,municipalities!C:C,0),0),"unknown")</f>
        <v>GM0518</v>
      </c>
      <c r="E1732">
        <f>EC_projects_original!D1732</f>
        <v>0</v>
      </c>
      <c r="F1732" t="str">
        <f>EC_projects_original!E1732</f>
        <v>VogelWijkEnergiek (bestaande molen overgenomen 2012)</v>
      </c>
      <c r="G1732" t="str">
        <f>EC_projects_original!G1732</f>
        <v>realized</v>
      </c>
      <c r="H1732">
        <f>EC_projects_original!H1732</f>
        <v>2012</v>
      </c>
      <c r="I1732" t="str">
        <f>EC_projects_original!I1732</f>
        <v>wind</v>
      </c>
      <c r="J1732" t="str">
        <f>EC_projects_original!J1732</f>
        <v>large_scale</v>
      </c>
      <c r="K1732">
        <f>EC_projects_original!K1732</f>
        <v>0</v>
      </c>
      <c r="L1732" t="str">
        <f>EC_projects_original!L1732</f>
        <v>VogelwijkEnergiek</v>
      </c>
      <c r="M1732">
        <f>EC_projects_original!P1732</f>
        <v>750</v>
      </c>
      <c r="N1732">
        <f>EC_projects_original!R1732</f>
        <v>1</v>
      </c>
    </row>
    <row r="1733" spans="1:14" x14ac:dyDescent="0.25">
      <c r="A1733" t="str">
        <f>EC_projects_original!A1733</f>
        <v>Zuid-Holland</v>
      </c>
      <c r="B1733" t="str">
        <f>EC_projects_original!B1733</f>
        <v>Regio Rotterdam-Den Haag</v>
      </c>
      <c r="C1733" t="str">
        <f>EC_projects_original!C1733</f>
        <v>'s-Gravenhage</v>
      </c>
      <c r="D1733" t="str" cm="1">
        <f t="array" ref="D1733">_xlfn.IFNA(INDEX(municipalities!B:B, MATCH(EC_projects!C1733,municipalities!C:C,0),0),"unknown")</f>
        <v>GM0518</v>
      </c>
      <c r="E1733">
        <f>EC_projects_original!D1733</f>
        <v>0</v>
      </c>
      <c r="F1733" t="str">
        <f>EC_projects_original!E1733</f>
        <v>VogelWijkEnergiek (gesaneerd)</v>
      </c>
      <c r="G1733" t="str">
        <f>EC_projects_original!G1733</f>
        <v>remediated</v>
      </c>
      <c r="H1733">
        <f>EC_projects_original!H1733</f>
        <v>2015</v>
      </c>
      <c r="I1733" t="str">
        <f>EC_projects_original!I1733</f>
        <v>wind</v>
      </c>
      <c r="J1733" t="str">
        <f>EC_projects_original!J1733</f>
        <v>large_scale</v>
      </c>
      <c r="K1733">
        <f>EC_projects_original!K1733</f>
        <v>0</v>
      </c>
      <c r="L1733" t="str">
        <f>EC_projects_original!L1733</f>
        <v>VogelwijkEnergiek</v>
      </c>
      <c r="M1733">
        <f>EC_projects_original!P1733</f>
        <v>0</v>
      </c>
      <c r="N1733">
        <f>EC_projects_original!R1733</f>
        <v>1</v>
      </c>
    </row>
    <row r="1734" spans="1:14" x14ac:dyDescent="0.25">
      <c r="A1734" t="str">
        <f>EC_projects_original!A1734</f>
        <v>Zuid-Holland</v>
      </c>
      <c r="B1734" t="str">
        <f>EC_projects_original!B1734</f>
        <v>Goeree-Overflakkee</v>
      </c>
      <c r="C1734" t="str">
        <f>EC_projects_original!C1734</f>
        <v>Goeree-Overflakkee</v>
      </c>
      <c r="D1734" t="str" cm="1">
        <f t="array" ref="D1734">_xlfn.IFNA(INDEX(municipalities!B:B, MATCH(EC_projects!C1734,municipalities!C:C,0),0),"unknown")</f>
        <v>GM1924</v>
      </c>
      <c r="E1734">
        <f>EC_projects_original!D1734</f>
        <v>0</v>
      </c>
      <c r="F1734" t="str">
        <f>EC_projects_original!E1734</f>
        <v>Deltawind/  Battenoert (tot najaar 2015; daarna opschaling)</v>
      </c>
      <c r="G1734" t="str">
        <f>EC_projects_original!G1734</f>
        <v>realized</v>
      </c>
      <c r="H1734">
        <f>EC_projects_original!H1734</f>
        <v>2012</v>
      </c>
      <c r="I1734" t="str">
        <f>EC_projects_original!I1734</f>
        <v>wind</v>
      </c>
      <c r="J1734" t="str">
        <f>EC_projects_original!J1734</f>
        <v>large_scale</v>
      </c>
      <c r="K1734">
        <f>EC_projects_original!K1734</f>
        <v>0</v>
      </c>
      <c r="L1734" t="str">
        <f>EC_projects_original!L1734</f>
        <v>Deltawind</v>
      </c>
      <c r="M1734">
        <f>EC_projects_original!P1734</f>
        <v>4752</v>
      </c>
      <c r="N1734">
        <f>EC_projects_original!R1734</f>
        <v>1</v>
      </c>
    </row>
    <row r="1735" spans="1:14" x14ac:dyDescent="0.25">
      <c r="A1735" t="str">
        <f>EC_projects_original!A1735</f>
        <v>Zuid-Holland</v>
      </c>
      <c r="B1735" t="str">
        <f>EC_projects_original!B1735</f>
        <v>Goeree-Overflakkee</v>
      </c>
      <c r="C1735" t="str">
        <f>EC_projects_original!C1735</f>
        <v>Goeree-Overflakkee</v>
      </c>
      <c r="D1735" t="str" cm="1">
        <f t="array" ref="D1735">_xlfn.IFNA(INDEX(municipalities!B:B, MATCH(EC_projects!C1735,municipalities!C:C,0),0),"unknown")</f>
        <v>GM1924</v>
      </c>
      <c r="E1735">
        <f>EC_projects_original!D1735</f>
        <v>0</v>
      </c>
      <c r="F1735" t="str">
        <f>EC_projects_original!E1735</f>
        <v>Deltawind/  Windpark Piet de Wit II De Plaet (opschaling, vervangt I)</v>
      </c>
      <c r="G1735" t="str">
        <f>EC_projects_original!G1735</f>
        <v>realized</v>
      </c>
      <c r="H1735">
        <f>EC_projects_original!H1735</f>
        <v>2021</v>
      </c>
      <c r="I1735" t="str">
        <f>EC_projects_original!I1735</f>
        <v>wind</v>
      </c>
      <c r="J1735" t="str">
        <f>EC_projects_original!J1735</f>
        <v>large_scale</v>
      </c>
      <c r="K1735">
        <f>EC_projects_original!K1735</f>
        <v>0</v>
      </c>
      <c r="L1735" t="str">
        <f>EC_projects_original!L1735</f>
        <v>Deltawind</v>
      </c>
      <c r="M1735">
        <f>EC_projects_original!P1735</f>
        <v>16625</v>
      </c>
      <c r="N1735">
        <f>EC_projects_original!R1735</f>
        <v>0.5</v>
      </c>
    </row>
    <row r="1736" spans="1:14" x14ac:dyDescent="0.25">
      <c r="A1736" t="str">
        <f>EC_projects_original!A1736</f>
        <v>Zuid-Holland</v>
      </c>
      <c r="B1736" t="str">
        <f>EC_projects_original!B1736</f>
        <v>Goeree-Overflakkee</v>
      </c>
      <c r="C1736" t="str">
        <f>EC_projects_original!C1736</f>
        <v>Goeree-Overflakkee</v>
      </c>
      <c r="D1736" t="str" cm="1">
        <f t="array" ref="D1736">_xlfn.IFNA(INDEX(municipalities!B:B, MATCH(EC_projects!C1736,municipalities!C:C,0),0),"unknown")</f>
        <v>GM1924</v>
      </c>
      <c r="E1736">
        <f>EC_projects_original!D1736</f>
        <v>0</v>
      </c>
      <c r="F1736" t="str">
        <f>EC_projects_original!E1736</f>
        <v xml:space="preserve">Deltawind/  Windpark Suyderlandt (uitbreiding) </v>
      </c>
      <c r="G1736" t="str">
        <f>EC_projects_original!G1736</f>
        <v>realized</v>
      </c>
      <c r="H1736">
        <f>EC_projects_original!H1736</f>
        <v>2021</v>
      </c>
      <c r="I1736" t="str">
        <f>EC_projects_original!I1736</f>
        <v>wind</v>
      </c>
      <c r="J1736" t="str">
        <f>EC_projects_original!J1736</f>
        <v>large_scale</v>
      </c>
      <c r="K1736">
        <f>EC_projects_original!K1736</f>
        <v>0</v>
      </c>
      <c r="L1736" t="str">
        <f>EC_projects_original!L1736</f>
        <v>Deltawind</v>
      </c>
      <c r="M1736">
        <f>EC_projects_original!P1736</f>
        <v>5400</v>
      </c>
      <c r="N1736">
        <f>EC_projects_original!R1736</f>
        <v>0.5</v>
      </c>
    </row>
    <row r="1737" spans="1:14" x14ac:dyDescent="0.25">
      <c r="A1737" t="str">
        <f>EC_projects_original!A1737</f>
        <v>Zuid-Holland</v>
      </c>
      <c r="B1737" t="str">
        <f>EC_projects_original!B1737</f>
        <v>Goeree-Overflakkee</v>
      </c>
      <c r="C1737" t="str">
        <f>EC_projects_original!C1737</f>
        <v>Goeree-Overflakkee</v>
      </c>
      <c r="D1737" t="str" cm="1">
        <f t="array" ref="D1737">_xlfn.IFNA(INDEX(municipalities!B:B, MATCH(EC_projects!C1737,municipalities!C:C,0),0),"unknown")</f>
        <v>GM1924</v>
      </c>
      <c r="E1737">
        <f>EC_projects_original!D1737</f>
        <v>0</v>
      </c>
      <c r="F1737" t="str">
        <f>EC_projects_original!E1737</f>
        <v>Deltawind/ Battenoert (nieuwbouw/ opschaling)</v>
      </c>
      <c r="G1737" t="str">
        <f>EC_projects_original!G1737</f>
        <v>realized</v>
      </c>
      <c r="H1737">
        <f>EC_projects_original!H1737</f>
        <v>2016</v>
      </c>
      <c r="I1737" t="str">
        <f>EC_projects_original!I1737</f>
        <v>wind</v>
      </c>
      <c r="J1737" t="str">
        <f>EC_projects_original!J1737</f>
        <v>large_scale</v>
      </c>
      <c r="K1737">
        <f>EC_projects_original!K1737</f>
        <v>0</v>
      </c>
      <c r="L1737" t="str">
        <f>EC_projects_original!L1737</f>
        <v>Deltawind</v>
      </c>
      <c r="M1737">
        <f>EC_projects_original!P1737</f>
        <v>12000</v>
      </c>
      <c r="N1737">
        <f>EC_projects_original!R1737</f>
        <v>1</v>
      </c>
    </row>
    <row r="1738" spans="1:14" x14ac:dyDescent="0.25">
      <c r="A1738" t="str">
        <f>EC_projects_original!A1738</f>
        <v>Zuid-Holland</v>
      </c>
      <c r="B1738" t="str">
        <f>EC_projects_original!B1738</f>
        <v>Goeree-Overflakkee</v>
      </c>
      <c r="C1738" t="str">
        <f>EC_projects_original!C1738</f>
        <v>Goeree-Overflakkee</v>
      </c>
      <c r="D1738" t="str" cm="1">
        <f t="array" ref="D1738">_xlfn.IFNA(INDEX(municipalities!B:B, MATCH(EC_projects!C1738,municipalities!C:C,0),0),"unknown")</f>
        <v>GM1924</v>
      </c>
      <c r="E1738" t="str">
        <f>EC_projects_original!D1738</f>
        <v>Oude Tonge</v>
      </c>
      <c r="F1738" t="str">
        <f>EC_projects_original!E1738</f>
        <v>Deltawind/ Oud Tonge (locatie Suyderlandt)</v>
      </c>
      <c r="G1738" t="str">
        <f>EC_projects_original!G1738</f>
        <v>realized</v>
      </c>
      <c r="H1738">
        <f>EC_projects_original!H1738</f>
        <v>1993</v>
      </c>
      <c r="I1738" t="str">
        <f>EC_projects_original!I1738</f>
        <v>wind</v>
      </c>
      <c r="J1738" t="str">
        <f>EC_projects_original!J1738</f>
        <v>large_scale</v>
      </c>
      <c r="K1738">
        <f>EC_projects_original!K1738</f>
        <v>0</v>
      </c>
      <c r="L1738" t="str">
        <f>EC_projects_original!L1738</f>
        <v>Deltawind</v>
      </c>
      <c r="M1738">
        <f>EC_projects_original!P1738</f>
        <v>290</v>
      </c>
      <c r="N1738">
        <f>EC_projects_original!R1738</f>
        <v>1</v>
      </c>
    </row>
    <row r="1739" spans="1:14" x14ac:dyDescent="0.25">
      <c r="A1739" t="str">
        <f>EC_projects_original!A1739</f>
        <v>Zuid-Holland</v>
      </c>
      <c r="B1739" t="str">
        <f>EC_projects_original!B1739</f>
        <v>Goeree-Overflakkee</v>
      </c>
      <c r="C1739" t="str">
        <f>EC_projects_original!C1739</f>
        <v>Goeree-Overflakkee</v>
      </c>
      <c r="D1739" t="str" cm="1">
        <f t="array" ref="D1739">_xlfn.IFNA(INDEX(municipalities!B:B, MATCH(EC_projects!C1739,municipalities!C:C,0),0),"unknown")</f>
        <v>GM1924</v>
      </c>
      <c r="E1739">
        <f>EC_projects_original!D1739</f>
        <v>0</v>
      </c>
      <c r="F1739" t="str">
        <f>EC_projects_original!E1739</f>
        <v>Deltawind/ Windpark Blaakweg (2e lijn Battenoert)</v>
      </c>
      <c r="G1739" t="str">
        <f>EC_projects_original!G1739</f>
        <v>realized</v>
      </c>
      <c r="H1739">
        <f>EC_projects_original!H1739</f>
        <v>2021</v>
      </c>
      <c r="I1739" t="str">
        <f>EC_projects_original!I1739</f>
        <v>wind</v>
      </c>
      <c r="J1739" t="str">
        <f>EC_projects_original!J1739</f>
        <v>large_scale</v>
      </c>
      <c r="K1739">
        <f>EC_projects_original!K1739</f>
        <v>0</v>
      </c>
      <c r="L1739" t="str">
        <f>EC_projects_original!L1739</f>
        <v>Deltawind</v>
      </c>
      <c r="M1739">
        <f>EC_projects_original!P1739</f>
        <v>5400</v>
      </c>
      <c r="N1739">
        <f>EC_projects_original!R1739</f>
        <v>0.5</v>
      </c>
    </row>
    <row r="1740" spans="1:14" x14ac:dyDescent="0.25">
      <c r="A1740" t="str">
        <f>EC_projects_original!A1740</f>
        <v>Zuid-Holland</v>
      </c>
      <c r="B1740" t="str">
        <f>EC_projects_original!B1740</f>
        <v>Goeree-Overflakkee</v>
      </c>
      <c r="C1740" t="str">
        <f>EC_projects_original!C1740</f>
        <v>Goeree-Overflakkee</v>
      </c>
      <c r="D1740" t="str" cm="1">
        <f t="array" ref="D1740">_xlfn.IFNA(INDEX(municipalities!B:B, MATCH(EC_projects!C1740,municipalities!C:C,0),0),"unknown")</f>
        <v>GM1924</v>
      </c>
      <c r="E1740">
        <f>EC_projects_original!D1740</f>
        <v>0</v>
      </c>
      <c r="F1740" t="str">
        <f>EC_projects_original!E1740</f>
        <v>Deltawind/ Windpark Piet de Wit De Plaet I</v>
      </c>
      <c r="G1740" t="str">
        <f>EC_projects_original!G1740</f>
        <v>realized</v>
      </c>
      <c r="H1740">
        <f>EC_projects_original!H1740</f>
        <v>2003</v>
      </c>
      <c r="I1740" t="str">
        <f>EC_projects_original!I1740</f>
        <v>wind</v>
      </c>
      <c r="J1740" t="str">
        <f>EC_projects_original!J1740</f>
        <v>large_scale</v>
      </c>
      <c r="K1740">
        <f>EC_projects_original!K1740</f>
        <v>0</v>
      </c>
      <c r="L1740" t="str">
        <f>EC_projects_original!L1740</f>
        <v>Deltawind</v>
      </c>
      <c r="M1740">
        <f>EC_projects_original!P1740</f>
        <v>10500</v>
      </c>
      <c r="N1740">
        <f>EC_projects_original!R1740</f>
        <v>0.5</v>
      </c>
    </row>
    <row r="1741" spans="1:14" x14ac:dyDescent="0.25">
      <c r="A1741" t="str">
        <f>EC_projects_original!A1741</f>
        <v>Zuid-Holland</v>
      </c>
      <c r="B1741" t="str">
        <f>EC_projects_original!B1741</f>
        <v>Goeree-Overflakkee</v>
      </c>
      <c r="C1741" t="str">
        <f>EC_projects_original!C1741</f>
        <v>Goeree-Overflakkee</v>
      </c>
      <c r="D1741" t="str" cm="1">
        <f t="array" ref="D1741">_xlfn.IFNA(INDEX(municipalities!B:B, MATCH(EC_projects!C1741,municipalities!C:C,0),0),"unknown")</f>
        <v>GM1924</v>
      </c>
      <c r="E1741">
        <f>EC_projects_original!D1741</f>
        <v>0</v>
      </c>
      <c r="F1741" t="str">
        <f>EC_projects_original!E1741</f>
        <v>Deltawind/ Battenoert (gesaneerd)</v>
      </c>
      <c r="G1741" t="str">
        <f>EC_projects_original!G1741</f>
        <v>remediated</v>
      </c>
      <c r="H1741">
        <f>EC_projects_original!H1741</f>
        <v>2016</v>
      </c>
      <c r="I1741" t="str">
        <f>EC_projects_original!I1741</f>
        <v>wind</v>
      </c>
      <c r="J1741" t="str">
        <f>EC_projects_original!J1741</f>
        <v>large_scale</v>
      </c>
      <c r="K1741">
        <f>EC_projects_original!K1741</f>
        <v>0</v>
      </c>
      <c r="L1741" t="str">
        <f>EC_projects_original!L1741</f>
        <v>Deltawind</v>
      </c>
      <c r="M1741">
        <f>EC_projects_original!P1741</f>
        <v>0</v>
      </c>
      <c r="N1741">
        <f>EC_projects_original!R1741</f>
        <v>1</v>
      </c>
    </row>
    <row r="1742" spans="1:14" x14ac:dyDescent="0.25">
      <c r="A1742" t="str">
        <f>EC_projects_original!A1742</f>
        <v>Zuid-Holland</v>
      </c>
      <c r="B1742" t="str">
        <f>EC_projects_original!B1742</f>
        <v>Goeree-Overflakkee</v>
      </c>
      <c r="C1742" t="str">
        <f>EC_projects_original!C1742</f>
        <v>Goeree-Overflakkee</v>
      </c>
      <c r="D1742" t="str" cm="1">
        <f t="array" ref="D1742">_xlfn.IFNA(INDEX(municipalities!B:B, MATCH(EC_projects!C1742,municipalities!C:C,0),0),"unknown")</f>
        <v>GM1924</v>
      </c>
      <c r="E1742">
        <f>EC_projects_original!D1742</f>
        <v>0</v>
      </c>
      <c r="F1742" t="str">
        <f>EC_projects_original!E1742</f>
        <v>Deltawind/ Windpark Piet de Wit De Plaet I (gesaneerd)</v>
      </c>
      <c r="G1742" t="str">
        <f>EC_projects_original!G1742</f>
        <v>remediated</v>
      </c>
      <c r="H1742">
        <f>EC_projects_original!H1742</f>
        <v>2021</v>
      </c>
      <c r="I1742" t="str">
        <f>EC_projects_original!I1742</f>
        <v>wind</v>
      </c>
      <c r="J1742" t="str">
        <f>EC_projects_original!J1742</f>
        <v>large_scale</v>
      </c>
      <c r="K1742">
        <f>EC_projects_original!K1742</f>
        <v>0</v>
      </c>
      <c r="L1742" t="str">
        <f>EC_projects_original!L1742</f>
        <v>Deltawind</v>
      </c>
      <c r="M1742">
        <f>EC_projects_original!P1742</f>
        <v>0</v>
      </c>
      <c r="N1742">
        <f>EC_projects_original!R1742</f>
        <v>0.5</v>
      </c>
    </row>
    <row r="1743" spans="1:14" x14ac:dyDescent="0.25">
      <c r="A1743" t="str">
        <f>EC_projects_original!A1743</f>
        <v>Zuid-Holland</v>
      </c>
      <c r="B1743" t="str">
        <f>EC_projects_original!B1743</f>
        <v>Midden-Holland</v>
      </c>
      <c r="C1743" t="str">
        <f>EC_projects_original!C1743</f>
        <v>Gouda</v>
      </c>
      <c r="D1743" t="str" cm="1">
        <f t="array" ref="D1743">_xlfn.IFNA(INDEX(municipalities!B:B, MATCH(EC_projects!C1743,municipalities!C:C,0),0),"unknown")</f>
        <v>GM0513</v>
      </c>
      <c r="E1743" t="str">
        <f>EC_projects_original!D1743</f>
        <v>Gouda, Bodegraven, Halsteren</v>
      </c>
      <c r="F1743" t="str">
        <f>EC_projects_original!E1743</f>
        <v>Windvogel/ De Gouwevogel (vervanging 2019), De Windvogel/ De Volhouder  (stopgezet 2016)</v>
      </c>
      <c r="G1743" t="str">
        <f>EC_projects_original!G1743</f>
        <v>realized</v>
      </c>
      <c r="H1743">
        <f>EC_projects_original!H1743</f>
        <v>2012</v>
      </c>
      <c r="I1743" t="str">
        <f>EC_projects_original!I1743</f>
        <v>wind</v>
      </c>
      <c r="J1743" t="str">
        <f>EC_projects_original!J1743</f>
        <v>large_scale</v>
      </c>
      <c r="K1743">
        <f>EC_projects_original!K1743</f>
        <v>0</v>
      </c>
      <c r="L1743" t="str">
        <f>EC_projects_original!L1743</f>
        <v>De Windvogel</v>
      </c>
      <c r="M1743">
        <f>EC_projects_original!P1743</f>
        <v>600</v>
      </c>
      <c r="N1743">
        <f>EC_projects_original!R1743</f>
        <v>1</v>
      </c>
    </row>
    <row r="1744" spans="1:14" x14ac:dyDescent="0.25">
      <c r="A1744" t="str">
        <f>EC_projects_original!A1744</f>
        <v>Zuid-Holland</v>
      </c>
      <c r="B1744" t="str">
        <f>EC_projects_original!B1744</f>
        <v>Goeree-Overflakkee</v>
      </c>
      <c r="C1744" t="str">
        <f>EC_projects_original!C1744</f>
        <v>Goeree-Overflakkee</v>
      </c>
      <c r="D1744" t="str" cm="1">
        <f t="array" ref="D1744">_xlfn.IFNA(INDEX(municipalities!B:B, MATCH(EC_projects!C1744,municipalities!C:C,0),0),"unknown")</f>
        <v>GM1924</v>
      </c>
      <c r="E1744">
        <f>EC_projects_original!D1744</f>
        <v>0</v>
      </c>
      <c r="F1744" t="str">
        <f>EC_projects_original!E1744</f>
        <v>Qurrent/ Windpark Hellegatsplein  (coöperatief)</v>
      </c>
      <c r="G1744" t="str">
        <f>EC_projects_original!G1744</f>
        <v>realized</v>
      </c>
      <c r="H1744">
        <f>EC_projects_original!H1744</f>
        <v>2016</v>
      </c>
      <c r="I1744" t="str">
        <f>EC_projects_original!I1744</f>
        <v>wind</v>
      </c>
      <c r="J1744" t="str">
        <f>EC_projects_original!J1744</f>
        <v>large_scale</v>
      </c>
      <c r="K1744">
        <f>EC_projects_original!K1744</f>
        <v>0</v>
      </c>
      <c r="L1744" t="str">
        <f>EC_projects_original!L1744</f>
        <v>Qurrent</v>
      </c>
      <c r="M1744">
        <f>EC_projects_original!P1744</f>
        <v>12000</v>
      </c>
      <c r="N1744">
        <f>EC_projects_original!R1744</f>
        <v>1</v>
      </c>
    </row>
    <row r="1745" spans="1:14" x14ac:dyDescent="0.25">
      <c r="A1745" t="str">
        <f>EC_projects_original!A1745</f>
        <v>Zuid-Holland</v>
      </c>
      <c r="B1745" t="str">
        <f>EC_projects_original!B1745</f>
        <v>Goeree-Overflakkee</v>
      </c>
      <c r="C1745" t="str">
        <f>EC_projects_original!C1745</f>
        <v>Goeree-Overflakkee</v>
      </c>
      <c r="D1745" t="str" cm="1">
        <f t="array" ref="D1745">_xlfn.IFNA(INDEX(municipalities!B:B, MATCH(EC_projects!C1745,municipalities!C:C,0),0),"unknown")</f>
        <v>GM1924</v>
      </c>
      <c r="E1745">
        <f>EC_projects_original!D1745</f>
        <v>0</v>
      </c>
      <c r="F1745" t="str">
        <f>EC_projects_original!E1745</f>
        <v xml:space="preserve">Qurrent/ Windpark Hellegatsplein (Greenchoice) </v>
      </c>
      <c r="G1745" t="str">
        <f>EC_projects_original!G1745</f>
        <v>nieuwe eigenaar (niet coöperatief)</v>
      </c>
      <c r="H1745">
        <f>EC_projects_original!H1745</f>
        <v>2019</v>
      </c>
      <c r="I1745" t="str">
        <f>EC_projects_original!I1745</f>
        <v>wind</v>
      </c>
      <c r="J1745" t="str">
        <f>EC_projects_original!J1745</f>
        <v>large_scale</v>
      </c>
      <c r="K1745">
        <f>EC_projects_original!K1745</f>
        <v>0</v>
      </c>
      <c r="L1745" t="str">
        <f>EC_projects_original!L1745</f>
        <v>Qurrent</v>
      </c>
      <c r="M1745">
        <f>EC_projects_original!P1745</f>
        <v>0</v>
      </c>
      <c r="N1745">
        <f>EC_projects_original!R1745</f>
        <v>1</v>
      </c>
    </row>
    <row r="1746" spans="1:14" x14ac:dyDescent="0.25">
      <c r="A1746" t="str">
        <f>EC_projects_original!A1746</f>
        <v>Zuid-Holland</v>
      </c>
      <c r="B1746" t="str">
        <f>EC_projects_original!B1746</f>
        <v>Regio Rotterdam-Den Haag</v>
      </c>
      <c r="C1746" t="str">
        <f>EC_projects_original!C1746</f>
        <v>Vlaardingen</v>
      </c>
      <c r="D1746" t="str" cm="1">
        <f t="array" ref="D1746">_xlfn.IFNA(INDEX(municipalities!B:B, MATCH(EC_projects!C1746,municipalities!C:C,0),0),"unknown")</f>
        <v>GM0622</v>
      </c>
      <c r="E1746">
        <f>EC_projects_original!D1746</f>
        <v>0</v>
      </c>
      <c r="F1746" t="str">
        <f>EC_projects_original!E1746</f>
        <v>VEC Vlaardingen/ Windvogel/ Windpark Oeverwind</v>
      </c>
      <c r="G1746" t="str">
        <f>EC_projects_original!G1746</f>
        <v>realized</v>
      </c>
      <c r="H1746">
        <f>EC_projects_original!H1746</f>
        <v>2023</v>
      </c>
      <c r="I1746" t="str">
        <f>EC_projects_original!I1746</f>
        <v>wind</v>
      </c>
      <c r="J1746" t="str">
        <f>EC_projects_original!J1746</f>
        <v>large_scale</v>
      </c>
      <c r="K1746">
        <f>EC_projects_original!K1746</f>
        <v>0</v>
      </c>
      <c r="L1746" t="str">
        <f>EC_projects_original!L1746</f>
        <v>VEC Vlaardingen</v>
      </c>
      <c r="M1746">
        <f>EC_projects_original!P1746</f>
        <v>7200</v>
      </c>
      <c r="N1746">
        <f>EC_projects_original!R1746</f>
        <v>1</v>
      </c>
    </row>
    <row r="1747" spans="1:14" x14ac:dyDescent="0.25">
      <c r="A1747" t="str">
        <f>EC_projects_original!A1747</f>
        <v>Zuid-Holland</v>
      </c>
      <c r="B1747" t="str">
        <f>EC_projects_original!B1747</f>
        <v>Holland Rijnland</v>
      </c>
      <c r="C1747" t="str">
        <f>EC_projects_original!C1747</f>
        <v>Zoeterwoude</v>
      </c>
      <c r="D1747" t="str" cm="1">
        <f t="array" ref="D1747">_xlfn.IFNA(INDEX(municipalities!B:B, MATCH(EC_projects!C1747,municipalities!C:C,0),0),"unknown")</f>
        <v>GM0638</v>
      </c>
      <c r="E1747">
        <f>EC_projects_original!D1747</f>
        <v>0</v>
      </c>
      <c r="F1747" t="str">
        <f>EC_projects_original!E1747</f>
        <v>RijnlandEnergie/ Windpark Papemeer (overname)</v>
      </c>
      <c r="G1747" t="str">
        <f>EC_projects_original!G1747</f>
        <v>realized</v>
      </c>
      <c r="H1747">
        <f>EC_projects_original!H1747</f>
        <v>2021</v>
      </c>
      <c r="I1747" t="str">
        <f>EC_projects_original!I1747</f>
        <v>wind</v>
      </c>
      <c r="J1747" t="str">
        <f>EC_projects_original!J1747</f>
        <v>large_scale</v>
      </c>
      <c r="K1747">
        <f>EC_projects_original!K1747</f>
        <v>0</v>
      </c>
      <c r="L1747" t="str">
        <f>EC_projects_original!L1747</f>
        <v>Rijnland Energie: samenwerking 7 lokale coöperaties</v>
      </c>
      <c r="M1747">
        <f>EC_projects_original!P1747</f>
        <v>6000</v>
      </c>
      <c r="N1747">
        <f>EC_projects_original!R1747</f>
        <v>1</v>
      </c>
    </row>
    <row r="1748" spans="1:14" x14ac:dyDescent="0.25">
      <c r="A1748" t="str">
        <f>EC_projects_original!A1748</f>
        <v>Flevoland</v>
      </c>
      <c r="B1748" t="str">
        <f>EC_projects_original!B1748</f>
        <v>Flevoland</v>
      </c>
      <c r="C1748" t="str">
        <f>EC_projects_original!C1748</f>
        <v>Zeewolde</v>
      </c>
      <c r="D1748" t="str" cm="1">
        <f t="array" ref="D1748">_xlfn.IFNA(INDEX(municipalities!B:B, MATCH(EC_projects!C1748,municipalities!C:C,0),0),"unknown")</f>
        <v>GM0050</v>
      </c>
      <c r="E1748">
        <f>EC_projects_original!D1748</f>
        <v>0</v>
      </c>
      <c r="F1748" t="str">
        <f>EC_projects_original!E1748</f>
        <v>Windpark Zeewolde - collectief agariërs (sanering windmolens)</v>
      </c>
      <c r="G1748" t="str">
        <f>EC_projects_original!G1748</f>
        <v>planned</v>
      </c>
      <c r="H1748">
        <f>EC_projects_original!H1748</f>
        <v>2026</v>
      </c>
      <c r="I1748" t="str">
        <f>EC_projects_original!I1748</f>
        <v>wind</v>
      </c>
      <c r="J1748" t="str">
        <f>EC_projects_original!J1748</f>
        <v>large_scale</v>
      </c>
      <c r="K1748">
        <f>EC_projects_original!K1748</f>
        <v>0</v>
      </c>
      <c r="L1748">
        <f>EC_projects_original!L1748</f>
        <v>0</v>
      </c>
      <c r="M1748">
        <f>EC_projects_original!P1748</f>
        <v>0</v>
      </c>
      <c r="N1748">
        <f>EC_projects_original!R1748</f>
        <v>0</v>
      </c>
    </row>
    <row r="1749" spans="1:14" x14ac:dyDescent="0.25">
      <c r="A1749" t="str">
        <f>EC_projects_original!A1749</f>
        <v>Flevoland</v>
      </c>
      <c r="B1749" t="str">
        <f>EC_projects_original!B1749</f>
        <v>Flevoland</v>
      </c>
      <c r="C1749" t="str">
        <f>EC_projects_original!C1749</f>
        <v>Zeewolde</v>
      </c>
      <c r="D1749" t="str" cm="1">
        <f t="array" ref="D1749">_xlfn.IFNA(INDEX(municipalities!B:B, MATCH(EC_projects!C1749,municipalities!C:C,0),0),"unknown")</f>
        <v>GM0050</v>
      </c>
      <c r="E1749">
        <f>EC_projects_original!D1749</f>
        <v>0</v>
      </c>
      <c r="F1749" t="str">
        <f>EC_projects_original!E1749</f>
        <v>Windpark Zeewolde - Nieuwe Molenaars (sanering oude molen Gruttoweg)</v>
      </c>
      <c r="G1749" t="str">
        <f>EC_projects_original!G1749</f>
        <v>planned</v>
      </c>
      <c r="H1749">
        <f>EC_projects_original!H1749</f>
        <v>2026</v>
      </c>
      <c r="I1749" t="str">
        <f>EC_projects_original!I1749</f>
        <v>wind</v>
      </c>
      <c r="J1749" t="str">
        <f>EC_projects_original!J1749</f>
        <v>large_scale</v>
      </c>
      <c r="K1749">
        <f>EC_projects_original!K1749</f>
        <v>0</v>
      </c>
      <c r="L1749">
        <f>EC_projects_original!L1749</f>
        <v>0</v>
      </c>
      <c r="M1749">
        <f>EC_projects_original!P1749</f>
        <v>0</v>
      </c>
      <c r="N1749">
        <f>EC_projects_original!R1749</f>
        <v>1</v>
      </c>
    </row>
    <row r="1750" spans="1:14" x14ac:dyDescent="0.25">
      <c r="A1750" t="str">
        <f>EC_projects_original!A1750</f>
        <v>Gelderland</v>
      </c>
      <c r="B1750" t="str">
        <f>EC_projects_original!B1750</f>
        <v>Achterhoek</v>
      </c>
      <c r="C1750" t="str">
        <f>EC_projects_original!C1750</f>
        <v>Berkelland</v>
      </c>
      <c r="D1750" t="str" cm="1">
        <f t="array" ref="D1750">_xlfn.IFNA(INDEX(municipalities!B:B, MATCH(EC_projects!C1750,municipalities!C:C,0),0),"unknown")</f>
        <v>GM1859</v>
      </c>
      <c r="E1750" t="str">
        <f>EC_projects_original!D1750</f>
        <v>Neede (Avinkstuw)</v>
      </c>
      <c r="F1750" t="str">
        <f>EC_projects_original!E1750</f>
        <v>AchterhoekseWindEnergie/ Windpark Avinkstuw (langs N18)</v>
      </c>
      <c r="G1750" t="str">
        <f>EC_projects_original!G1750</f>
        <v>preparation</v>
      </c>
      <c r="H1750">
        <f>EC_projects_original!H1750</f>
        <v>2026</v>
      </c>
      <c r="I1750" t="str">
        <f>EC_projects_original!I1750</f>
        <v>wind</v>
      </c>
      <c r="J1750" t="str">
        <f>EC_projects_original!J1750</f>
        <v>large_scale</v>
      </c>
      <c r="K1750">
        <f>EC_projects_original!K1750</f>
        <v>0</v>
      </c>
      <c r="L1750">
        <f>EC_projects_original!L1750</f>
        <v>0</v>
      </c>
      <c r="M1750">
        <f>EC_projects_original!P1750</f>
        <v>0</v>
      </c>
      <c r="N1750">
        <f>EC_projects_original!R1750</f>
        <v>0</v>
      </c>
    </row>
    <row r="1751" spans="1:14" x14ac:dyDescent="0.25">
      <c r="A1751" t="str">
        <f>EC_projects_original!A1751</f>
        <v>Gelderland</v>
      </c>
      <c r="B1751" t="str">
        <f>EC_projects_original!B1751</f>
        <v>Arnhem/ Nijmegen</v>
      </c>
      <c r="C1751" t="str">
        <f>EC_projects_original!C1751</f>
        <v>Beuningen</v>
      </c>
      <c r="D1751" t="str" cm="1">
        <f t="array" ref="D1751">_xlfn.IFNA(INDEX(municipalities!B:B, MATCH(EC_projects!C1751,municipalities!C:C,0),0),"unknown")</f>
        <v>GM0209</v>
      </c>
      <c r="E1751">
        <f>EC_projects_original!D1751</f>
        <v>0</v>
      </c>
      <c r="F1751" t="str">
        <f>EC_projects_original!E1751</f>
        <v>EnergieVoorVier/ windproject Beuningen  (combinatie met zon)</v>
      </c>
      <c r="G1751" t="str">
        <f>EC_projects_original!G1751</f>
        <v>preparation</v>
      </c>
      <c r="H1751">
        <f>EC_projects_original!H1751</f>
        <v>2030</v>
      </c>
      <c r="I1751" t="str">
        <f>EC_projects_original!I1751</f>
        <v>wind</v>
      </c>
      <c r="J1751" t="str">
        <f>EC_projects_original!J1751</f>
        <v>large_scale</v>
      </c>
      <c r="K1751">
        <f>EC_projects_original!K1751</f>
        <v>0</v>
      </c>
      <c r="L1751">
        <f>EC_projects_original!L1751</f>
        <v>0</v>
      </c>
      <c r="M1751">
        <f>EC_projects_original!P1751</f>
        <v>12500</v>
      </c>
      <c r="N1751">
        <f>EC_projects_original!R1751</f>
        <v>0.5</v>
      </c>
    </row>
    <row r="1752" spans="1:14" x14ac:dyDescent="0.25">
      <c r="A1752" t="str">
        <f>EC_projects_original!A1752</f>
        <v>Gelderland</v>
      </c>
      <c r="B1752" t="str">
        <f>EC_projects_original!B1752</f>
        <v>Noord Veluwe</v>
      </c>
      <c r="C1752" t="str">
        <f>EC_projects_original!C1752</f>
        <v>Ermelo</v>
      </c>
      <c r="D1752" t="str" cm="1">
        <f t="array" ref="D1752">_xlfn.IFNA(INDEX(municipalities!B:B, MATCH(EC_projects!C1752,municipalities!C:C,0),0),"unknown")</f>
        <v>GM0233</v>
      </c>
      <c r="E1752">
        <f>EC_projects_original!D1752</f>
        <v>0</v>
      </c>
      <c r="F1752" t="str">
        <f>EC_projects_original!E1752</f>
        <v xml:space="preserve">VeluweEnergie/ Windpark Horst &amp; Telg </v>
      </c>
      <c r="G1752" t="str">
        <f>EC_projects_original!G1752</f>
        <v>preparation</v>
      </c>
      <c r="H1752">
        <f>EC_projects_original!H1752</f>
        <v>2026</v>
      </c>
      <c r="I1752" t="str">
        <f>EC_projects_original!I1752</f>
        <v>wind</v>
      </c>
      <c r="J1752" t="str">
        <f>EC_projects_original!J1752</f>
        <v>large_scale</v>
      </c>
      <c r="K1752">
        <f>EC_projects_original!K1752</f>
        <v>0</v>
      </c>
      <c r="L1752">
        <f>EC_projects_original!L1752</f>
        <v>0</v>
      </c>
      <c r="M1752">
        <f>EC_projects_original!P1752</f>
        <v>10500</v>
      </c>
      <c r="N1752">
        <f>EC_projects_original!R1752</f>
        <v>0.25</v>
      </c>
    </row>
    <row r="1753" spans="1:14" x14ac:dyDescent="0.25">
      <c r="A1753" t="str">
        <f>EC_projects_original!A1753</f>
        <v>Gelderland</v>
      </c>
      <c r="B1753" t="str">
        <f>EC_projects_original!B1753</f>
        <v>Achterhoek</v>
      </c>
      <c r="C1753" t="str">
        <f>EC_projects_original!C1753</f>
        <v>Lochem</v>
      </c>
      <c r="D1753" t="str" cm="1">
        <f t="array" ref="D1753">_xlfn.IFNA(INDEX(municipalities!B:B, MATCH(EC_projects!C1753,municipalities!C:C,0),0),"unknown")</f>
        <v>GM0262</v>
      </c>
      <c r="E1753">
        <f>EC_projects_original!D1753</f>
        <v>0</v>
      </c>
      <c r="F1753" t="str">
        <f>EC_projects_original!E1753</f>
        <v>LochemEnergie/ Windpark Papenslagweg</v>
      </c>
      <c r="G1753" t="str">
        <f>EC_projects_original!G1753</f>
        <v>preparation</v>
      </c>
      <c r="H1753">
        <f>EC_projects_original!H1753</f>
        <v>2030</v>
      </c>
      <c r="I1753" t="str">
        <f>EC_projects_original!I1753</f>
        <v>wind</v>
      </c>
      <c r="J1753" t="str">
        <f>EC_projects_original!J1753</f>
        <v>large_scale</v>
      </c>
      <c r="K1753">
        <f>EC_projects_original!K1753</f>
        <v>0</v>
      </c>
      <c r="L1753">
        <f>EC_projects_original!L1753</f>
        <v>0</v>
      </c>
      <c r="M1753">
        <f>EC_projects_original!P1753</f>
        <v>0</v>
      </c>
      <c r="N1753">
        <f>EC_projects_original!R1753</f>
        <v>0</v>
      </c>
    </row>
    <row r="1754" spans="1:14" x14ac:dyDescent="0.25">
      <c r="A1754" t="str">
        <f>EC_projects_original!A1754</f>
        <v>Gelderland</v>
      </c>
      <c r="B1754" t="str">
        <f>EC_projects_original!B1754</f>
        <v>Arnhem/ Nijmegen</v>
      </c>
      <c r="C1754" t="str">
        <f>EC_projects_original!C1754</f>
        <v>Wijchen</v>
      </c>
      <c r="D1754" t="str" cm="1">
        <f t="array" ref="D1754">_xlfn.IFNA(INDEX(municipalities!B:B, MATCH(EC_projects!C1754,municipalities!C:C,0),0),"unknown")</f>
        <v>GM0296</v>
      </c>
      <c r="E1754">
        <f>EC_projects_original!D1754</f>
        <v>0</v>
      </c>
      <c r="F1754" t="str">
        <f>EC_projects_original!E1754</f>
        <v>Windcooperatie Wijchen/ Windpark Wijchen A50</v>
      </c>
      <c r="G1754" t="str">
        <f>EC_projects_original!G1754</f>
        <v>preparation</v>
      </c>
      <c r="H1754">
        <f>EC_projects_original!H1754</f>
        <v>2026</v>
      </c>
      <c r="I1754" t="str">
        <f>EC_projects_original!I1754</f>
        <v>wind</v>
      </c>
      <c r="J1754" t="str">
        <f>EC_projects_original!J1754</f>
        <v>large_scale</v>
      </c>
      <c r="K1754">
        <f>EC_projects_original!K1754</f>
        <v>0</v>
      </c>
      <c r="L1754">
        <f>EC_projects_original!L1754</f>
        <v>0</v>
      </c>
      <c r="M1754">
        <f>EC_projects_original!P1754</f>
        <v>0</v>
      </c>
      <c r="N1754">
        <f>EC_projects_original!R1754</f>
        <v>0</v>
      </c>
    </row>
    <row r="1755" spans="1:14" x14ac:dyDescent="0.25">
      <c r="A1755" t="str">
        <f>EC_projects_original!A1755</f>
        <v>Gelderland</v>
      </c>
      <c r="B1755" t="str">
        <f>EC_projects_original!B1755</f>
        <v>Arnhem/ Nijmegen</v>
      </c>
      <c r="C1755" t="str">
        <f>EC_projects_original!C1755</f>
        <v>Wijchen</v>
      </c>
      <c r="D1755" t="str" cm="1">
        <f t="array" ref="D1755">_xlfn.IFNA(INDEX(municipalities!B:B, MATCH(EC_projects!C1755,municipalities!C:C,0),0),"unknown")</f>
        <v>GM0296</v>
      </c>
      <c r="E1755">
        <f>EC_projects_original!D1755</f>
        <v>0</v>
      </c>
      <c r="F1755" t="str">
        <f>EC_projects_original!E1755</f>
        <v>Windpark Bijsterhuizen</v>
      </c>
      <c r="G1755" t="str">
        <f>EC_projects_original!G1755</f>
        <v>preparation</v>
      </c>
      <c r="H1755">
        <f>EC_projects_original!H1755</f>
        <v>2026</v>
      </c>
      <c r="I1755" t="str">
        <f>EC_projects_original!I1755</f>
        <v>wind</v>
      </c>
      <c r="J1755" t="str">
        <f>EC_projects_original!J1755</f>
        <v>large_scale</v>
      </c>
      <c r="K1755">
        <f>EC_projects_original!K1755</f>
        <v>0</v>
      </c>
      <c r="L1755">
        <f>EC_projects_original!L1755</f>
        <v>0</v>
      </c>
      <c r="M1755">
        <f>EC_projects_original!P1755</f>
        <v>0</v>
      </c>
      <c r="N1755">
        <f>EC_projects_original!R1755</f>
        <v>0</v>
      </c>
    </row>
    <row r="1756" spans="1:14" x14ac:dyDescent="0.25">
      <c r="A1756" t="str">
        <f>EC_projects_original!A1756</f>
        <v>Gelderland</v>
      </c>
      <c r="B1756" t="str">
        <f>EC_projects_original!B1756</f>
        <v>Cleantech regio</v>
      </c>
      <c r="C1756" t="str">
        <f>EC_projects_original!C1756</f>
        <v>Zutphen</v>
      </c>
      <c r="D1756" t="str" cm="1">
        <f t="array" ref="D1756">_xlfn.IFNA(INDEX(municipalities!B:B, MATCH(EC_projects!C1756,municipalities!C:C,0),0),"unknown")</f>
        <v>GM0301</v>
      </c>
      <c r="E1756">
        <f>EC_projects_original!D1756</f>
        <v>0</v>
      </c>
      <c r="F1756" t="str">
        <f>EC_projects_original!E1756</f>
        <v>IJsselwind/ Windpark IJsselwind De Mars Twentekanaal (4 coöperaties, waterschap)</v>
      </c>
      <c r="G1756" t="str">
        <f>EC_projects_original!G1756</f>
        <v>waiting council of state</v>
      </c>
      <c r="H1756">
        <f>EC_projects_original!H1756</f>
        <v>2024</v>
      </c>
      <c r="I1756" t="str">
        <f>EC_projects_original!I1756</f>
        <v>wind</v>
      </c>
      <c r="J1756" t="str">
        <f>EC_projects_original!J1756</f>
        <v>large_scale</v>
      </c>
      <c r="K1756">
        <f>EC_projects_original!K1756</f>
        <v>0</v>
      </c>
      <c r="L1756">
        <f>EC_projects_original!L1756</f>
        <v>0</v>
      </c>
      <c r="M1756">
        <f>EC_projects_original!P1756</f>
        <v>5940</v>
      </c>
      <c r="N1756">
        <f>EC_projects_original!R1756</f>
        <v>0.66</v>
      </c>
    </row>
    <row r="1757" spans="1:14" x14ac:dyDescent="0.25">
      <c r="A1757" t="str">
        <f>EC_projects_original!A1757</f>
        <v>Groningen</v>
      </c>
      <c r="B1757" t="str">
        <f>EC_projects_original!B1757</f>
        <v>Groningen</v>
      </c>
      <c r="C1757" t="str">
        <f>EC_projects_original!C1757</f>
        <v>Het Hogeland</v>
      </c>
      <c r="D1757" t="str" cm="1">
        <f t="array" ref="D1757">_xlfn.IFNA(INDEX(municipalities!B:B, MATCH(EC_projects!C1757,municipalities!C:C,0),0),"unknown")</f>
        <v>GM1966</v>
      </c>
      <c r="E1757">
        <f>EC_projects_original!D1757</f>
        <v>0</v>
      </c>
      <c r="F1757" t="str">
        <f>EC_projects_original!E1757</f>
        <v>ECOudeschip/ Windpark Eemshaven West</v>
      </c>
      <c r="G1757" t="str">
        <f>EC_projects_original!G1757</f>
        <v>preparation</v>
      </c>
      <c r="H1757">
        <f>EC_projects_original!H1757</f>
        <v>2025</v>
      </c>
      <c r="I1757" t="str">
        <f>EC_projects_original!I1757</f>
        <v>wind</v>
      </c>
      <c r="J1757" t="str">
        <f>EC_projects_original!J1757</f>
        <v>large_scale</v>
      </c>
      <c r="K1757">
        <f>EC_projects_original!K1757</f>
        <v>0</v>
      </c>
      <c r="L1757">
        <f>EC_projects_original!L1757</f>
        <v>0</v>
      </c>
      <c r="M1757">
        <f>EC_projects_original!P1757</f>
        <v>12200</v>
      </c>
      <c r="N1757">
        <f>EC_projects_original!R1757</f>
        <v>0</v>
      </c>
    </row>
    <row r="1758" spans="1:14" x14ac:dyDescent="0.25">
      <c r="A1758" t="str">
        <f>EC_projects_original!A1758</f>
        <v>Limburg</v>
      </c>
      <c r="B1758" t="str">
        <f>EC_projects_original!B1758</f>
        <v>Noord en Midden Limburg</v>
      </c>
      <c r="C1758" t="str">
        <f>EC_projects_original!C1758</f>
        <v>Nederweert</v>
      </c>
      <c r="D1758" t="str" cm="1">
        <f t="array" ref="D1758">_xlfn.IFNA(INDEX(municipalities!B:B, MATCH(EC_projects!C1758,municipalities!C:C,0),0),"unknown")</f>
        <v>GM0946</v>
      </c>
      <c r="E1758">
        <f>EC_projects_original!D1758</f>
        <v>0</v>
      </c>
      <c r="F1758" t="str">
        <f>EC_projects_original!E1758</f>
        <v>Zuidenwind/ Windpark Weerterbos</v>
      </c>
      <c r="G1758" t="str">
        <f>EC_projects_original!G1758</f>
        <v>preparation</v>
      </c>
      <c r="H1758">
        <f>EC_projects_original!H1758</f>
        <v>2030</v>
      </c>
      <c r="I1758" t="str">
        <f>EC_projects_original!I1758</f>
        <v>wind</v>
      </c>
      <c r="J1758" t="str">
        <f>EC_projects_original!J1758</f>
        <v>large_scale</v>
      </c>
      <c r="K1758">
        <f>EC_projects_original!K1758</f>
        <v>0</v>
      </c>
      <c r="L1758">
        <f>EC_projects_original!L1758</f>
        <v>0</v>
      </c>
      <c r="M1758">
        <f>EC_projects_original!P1758</f>
        <v>0</v>
      </c>
      <c r="N1758">
        <f>EC_projects_original!R1758</f>
        <v>0</v>
      </c>
    </row>
    <row r="1759" spans="1:14" x14ac:dyDescent="0.25">
      <c r="A1759" t="str">
        <f>EC_projects_original!A1759</f>
        <v>Noord-Brabant</v>
      </c>
      <c r="B1759" t="str">
        <f>EC_projects_original!B1759</f>
        <v>Metropoolregio Eindhoven</v>
      </c>
      <c r="C1759" t="str">
        <f>EC_projects_original!C1759</f>
        <v>Bergeijk</v>
      </c>
      <c r="D1759" t="str" cm="1">
        <f t="array" ref="D1759">_xlfn.IFNA(INDEX(municipalities!B:B, MATCH(EC_projects!C1759,municipalities!C:C,0),0),"unknown")</f>
        <v>GM1724</v>
      </c>
      <c r="E1759">
        <f>EC_projects_original!D1759</f>
        <v>0</v>
      </c>
      <c r="F1759" t="str">
        <f>EC_projects_original!E1759</f>
        <v>Zuidenwind/ Windpark De Pielis</v>
      </c>
      <c r="G1759" t="str">
        <f>EC_projects_original!G1759</f>
        <v>preparation</v>
      </c>
      <c r="H1759">
        <f>EC_projects_original!H1759</f>
        <v>2030</v>
      </c>
      <c r="I1759" t="str">
        <f>EC_projects_original!I1759</f>
        <v>wind</v>
      </c>
      <c r="J1759" t="str">
        <f>EC_projects_original!J1759</f>
        <v>large_scale</v>
      </c>
      <c r="K1759">
        <f>EC_projects_original!K1759</f>
        <v>0</v>
      </c>
      <c r="L1759">
        <f>EC_projects_original!L1759</f>
        <v>0</v>
      </c>
      <c r="M1759">
        <f>EC_projects_original!P1759</f>
        <v>0</v>
      </c>
      <c r="N1759">
        <f>EC_projects_original!R1759</f>
        <v>0</v>
      </c>
    </row>
    <row r="1760" spans="1:14" x14ac:dyDescent="0.25">
      <c r="A1760" t="str">
        <f>EC_projects_original!A1760</f>
        <v>Noord-Brabant</v>
      </c>
      <c r="B1760" t="str">
        <f>EC_projects_original!B1760</f>
        <v>Noord-oost Brabant</v>
      </c>
      <c r="C1760" t="str">
        <f>EC_projects_original!C1760</f>
        <v>Oss</v>
      </c>
      <c r="D1760" t="str" cm="1">
        <f t="array" ref="D1760">_xlfn.IFNA(INDEX(municipalities!B:B, MATCH(EC_projects!C1760,municipalities!C:C,0),0),"unknown")</f>
        <v>GM0828</v>
      </c>
      <c r="E1760">
        <f>EC_projects_original!D1760</f>
        <v>0</v>
      </c>
      <c r="F1760" t="str">
        <f>EC_projects_original!E1760</f>
        <v>ECO Oss/ Windpark Elzenburg- de Geer</v>
      </c>
      <c r="G1760" t="str">
        <f>EC_projects_original!G1760</f>
        <v>waiting council of state</v>
      </c>
      <c r="H1760">
        <f>EC_projects_original!H1760</f>
        <v>2024</v>
      </c>
      <c r="I1760" t="str">
        <f>EC_projects_original!I1760</f>
        <v>wind</v>
      </c>
      <c r="J1760" t="str">
        <f>EC_projects_original!J1760</f>
        <v>large_scale</v>
      </c>
      <c r="K1760">
        <f>EC_projects_original!K1760</f>
        <v>0</v>
      </c>
      <c r="L1760">
        <f>EC_projects_original!L1760</f>
        <v>0</v>
      </c>
      <c r="M1760">
        <f>EC_projects_original!P1760</f>
        <v>7000</v>
      </c>
      <c r="N1760">
        <f>EC_projects_original!R1760</f>
        <v>0.5</v>
      </c>
    </row>
    <row r="1761" spans="1:14" x14ac:dyDescent="0.25">
      <c r="A1761" t="str">
        <f>EC_projects_original!A1761</f>
        <v>Noord-Brabant</v>
      </c>
      <c r="B1761" t="str">
        <f>EC_projects_original!B1761</f>
        <v>Noord-oost Brabant</v>
      </c>
      <c r="C1761" t="str">
        <f>EC_projects_original!C1761</f>
        <v>Oss</v>
      </c>
      <c r="D1761" t="str" cm="1">
        <f t="array" ref="D1761">_xlfn.IFNA(INDEX(municipalities!B:B, MATCH(EC_projects!C1761,municipalities!C:C,0),0),"unknown")</f>
        <v>GM0828</v>
      </c>
      <c r="E1761">
        <f>EC_projects_original!D1761</f>
        <v>0</v>
      </c>
      <c r="F1761" t="str">
        <f>EC_projects_original!E1761</f>
        <v xml:space="preserve">Eijgen Polder Energie/ Windpark Duurzame Polder </v>
      </c>
      <c r="G1761" t="str">
        <f>EC_projects_original!G1761</f>
        <v>preparation</v>
      </c>
      <c r="H1761">
        <f>EC_projects_original!H1761</f>
        <v>2030</v>
      </c>
      <c r="I1761" t="str">
        <f>EC_projects_original!I1761</f>
        <v>wind</v>
      </c>
      <c r="J1761" t="str">
        <f>EC_projects_original!J1761</f>
        <v>large_scale</v>
      </c>
      <c r="K1761">
        <f>EC_projects_original!K1761</f>
        <v>0</v>
      </c>
      <c r="L1761">
        <f>EC_projects_original!L1761</f>
        <v>0</v>
      </c>
      <c r="M1761">
        <f>EC_projects_original!P1761</f>
        <v>0</v>
      </c>
      <c r="N1761">
        <f>EC_projects_original!R1761</f>
        <v>0</v>
      </c>
    </row>
    <row r="1762" spans="1:14" x14ac:dyDescent="0.25">
      <c r="A1762" t="str">
        <f>EC_projects_original!A1762</f>
        <v>Noord-Brabant</v>
      </c>
      <c r="B1762" t="str">
        <f>EC_projects_original!B1762</f>
        <v>Metropoolregio Eindhoven</v>
      </c>
      <c r="C1762" t="str">
        <f>EC_projects_original!C1762</f>
        <v>Someren</v>
      </c>
      <c r="D1762" t="str" cm="1">
        <f t="array" ref="D1762">_xlfn.IFNA(INDEX(municipalities!B:B, MATCH(EC_projects!C1762,municipalities!C:C,0),0),"unknown")</f>
        <v>GM0847</v>
      </c>
      <c r="E1762">
        <f>EC_projects_original!D1762</f>
        <v>0</v>
      </c>
      <c r="F1762" t="str">
        <f>EC_projects_original!E1762</f>
        <v>ZummerePower/ Sociaal Windpark Diepenhoek</v>
      </c>
      <c r="G1762" t="str">
        <f>EC_projects_original!G1762</f>
        <v>preparation</v>
      </c>
      <c r="H1762">
        <f>EC_projects_original!H1762</f>
        <v>2025</v>
      </c>
      <c r="I1762" t="str">
        <f>EC_projects_original!I1762</f>
        <v>wind</v>
      </c>
      <c r="J1762" t="str">
        <f>EC_projects_original!J1762</f>
        <v>large_scale</v>
      </c>
      <c r="K1762">
        <f>EC_projects_original!K1762</f>
        <v>0</v>
      </c>
      <c r="L1762">
        <f>EC_projects_original!L1762</f>
        <v>0</v>
      </c>
      <c r="M1762">
        <f>EC_projects_original!P1762</f>
        <v>9405</v>
      </c>
      <c r="N1762">
        <f>EC_projects_original!R1762</f>
        <v>0.33</v>
      </c>
    </row>
    <row r="1763" spans="1:14" x14ac:dyDescent="0.25">
      <c r="A1763" t="str">
        <f>EC_projects_original!A1763</f>
        <v>Noord-Holland</v>
      </c>
      <c r="B1763" t="str">
        <f>EC_projects_original!B1763</f>
        <v>Noord-Holland Zuid</v>
      </c>
      <c r="C1763" t="str">
        <f>EC_projects_original!C1763</f>
        <v>Amsterdam</v>
      </c>
      <c r="D1763" t="str" cm="1">
        <f t="array" ref="D1763">_xlfn.IFNA(INDEX(municipalities!B:B, MATCH(EC_projects!C1763,municipalities!C:C,0),0),"unknown")</f>
        <v>GM0363</v>
      </c>
      <c r="E1763">
        <f>EC_projects_original!D1763</f>
        <v>0</v>
      </c>
      <c r="F1763" t="str">
        <f>EC_projects_original!E1763</f>
        <v>AmsterdamWind/ NDSM Energie/  Noorder IJplas Cornelis Douwesterrein (Westelijk havengebied)</v>
      </c>
      <c r="G1763" t="str">
        <f>EC_projects_original!G1763</f>
        <v>preparation</v>
      </c>
      <c r="H1763">
        <f>EC_projects_original!H1763</f>
        <v>2030</v>
      </c>
      <c r="I1763" t="str">
        <f>EC_projects_original!I1763</f>
        <v>wind</v>
      </c>
      <c r="J1763" t="str">
        <f>EC_projects_original!J1763</f>
        <v>large_scale</v>
      </c>
      <c r="K1763">
        <f>EC_projects_original!K1763</f>
        <v>0</v>
      </c>
      <c r="L1763">
        <f>EC_projects_original!L1763</f>
        <v>0</v>
      </c>
      <c r="M1763">
        <f>EC_projects_original!P1763</f>
        <v>10500</v>
      </c>
      <c r="N1763">
        <f>EC_projects_original!R1763</f>
        <v>1</v>
      </c>
    </row>
    <row r="1764" spans="1:14" x14ac:dyDescent="0.25">
      <c r="A1764" t="str">
        <f>EC_projects_original!A1764</f>
        <v>Noord-Holland</v>
      </c>
      <c r="B1764" t="str">
        <f>EC_projects_original!B1764</f>
        <v>Noord-Holland Zuid</v>
      </c>
      <c r="C1764" t="str">
        <f>EC_projects_original!C1764</f>
        <v>Haarlemmermeer</v>
      </c>
      <c r="D1764" t="str" cm="1">
        <f t="array" ref="D1764">_xlfn.IFNA(INDEX(municipalities!B:B, MATCH(EC_projects!C1764,municipalities!C:C,0),0),"unknown")</f>
        <v>GM0394</v>
      </c>
      <c r="E1764" t="str">
        <f>EC_projects_original!D1764</f>
        <v>Nieuw Vennep</v>
      </c>
      <c r="F1764" t="str">
        <f>EC_projects_original!E1764</f>
        <v>Meerwind/ Windpark Waterwolf (Haarlemmermeer-Zuid)</v>
      </c>
      <c r="G1764" t="str">
        <f>EC_projects_original!G1764</f>
        <v>preparation</v>
      </c>
      <c r="H1764">
        <f>EC_projects_original!H1764</f>
        <v>2030</v>
      </c>
      <c r="I1764" t="str">
        <f>EC_projects_original!I1764</f>
        <v>wind</v>
      </c>
      <c r="J1764" t="str">
        <f>EC_projects_original!J1764</f>
        <v>large_scale</v>
      </c>
      <c r="K1764">
        <f>EC_projects_original!K1764</f>
        <v>0</v>
      </c>
      <c r="L1764">
        <f>EC_projects_original!L1764</f>
        <v>0</v>
      </c>
      <c r="M1764">
        <f>EC_projects_original!P1764</f>
        <v>0</v>
      </c>
      <c r="N1764">
        <f>EC_projects_original!R1764</f>
        <v>0</v>
      </c>
    </row>
    <row r="1765" spans="1:14" x14ac:dyDescent="0.25">
      <c r="A1765" t="str">
        <f>EC_projects_original!A1765</f>
        <v>Noord-Holland</v>
      </c>
      <c r="B1765" t="str">
        <f>EC_projects_original!B1765</f>
        <v>Noord-Holland Zuid</v>
      </c>
      <c r="C1765" t="str">
        <f>EC_projects_original!C1765</f>
        <v>Ouder-Amstel</v>
      </c>
      <c r="D1765" t="str" cm="1">
        <f t="array" ref="D1765">_xlfn.IFNA(INDEX(municipalities!B:B, MATCH(EC_projects!C1765,municipalities!C:C,0),0),"unknown")</f>
        <v>GM0437</v>
      </c>
      <c r="E1765" t="str">
        <f>EC_projects_original!D1765</f>
        <v>Oudekerk a/d Amstel</v>
      </c>
      <c r="F1765" t="str">
        <f>EC_projects_original!E1765</f>
        <v>Windvogel/ Amsterdam Wind/ opschaling, nieuwe Amstelvogel</v>
      </c>
      <c r="G1765" t="str">
        <f>EC_projects_original!G1765</f>
        <v>preparation</v>
      </c>
      <c r="H1765">
        <f>EC_projects_original!H1765</f>
        <v>2025</v>
      </c>
      <c r="I1765" t="str">
        <f>EC_projects_original!I1765</f>
        <v>wind</v>
      </c>
      <c r="J1765" t="str">
        <f>EC_projects_original!J1765</f>
        <v>large_scale</v>
      </c>
      <c r="K1765">
        <f>EC_projects_original!K1765</f>
        <v>0</v>
      </c>
      <c r="L1765">
        <f>EC_projects_original!L1765</f>
        <v>0</v>
      </c>
      <c r="M1765">
        <f>EC_projects_original!P1765</f>
        <v>0</v>
      </c>
      <c r="N1765">
        <f>EC_projects_original!R1765</f>
        <v>1</v>
      </c>
    </row>
    <row r="1766" spans="1:14" x14ac:dyDescent="0.25">
      <c r="A1766" t="str">
        <f>EC_projects_original!A1766</f>
        <v>Overijssel</v>
      </c>
      <c r="B1766" t="str">
        <f>EC_projects_original!B1766</f>
        <v>Twente</v>
      </c>
      <c r="C1766" t="str">
        <f>EC_projects_original!C1766</f>
        <v>Hellendoorn</v>
      </c>
      <c r="D1766" t="str" cm="1">
        <f t="array" ref="D1766">_xlfn.IFNA(INDEX(municipalities!B:B, MATCH(EC_projects!C1766,municipalities!C:C,0),0),"unknown")</f>
        <v>GM0163</v>
      </c>
      <c r="E1766">
        <f>EC_projects_original!D1766</f>
        <v>0</v>
      </c>
      <c r="F1766" t="str">
        <f>EC_projects_original!E1766</f>
        <v>Noaber&amp;co/ Energiepark Daarle</v>
      </c>
      <c r="G1766" t="str">
        <f>EC_projects_original!G1766</f>
        <v>preparation</v>
      </c>
      <c r="H1766">
        <f>EC_projects_original!H1766</f>
        <v>2030</v>
      </c>
      <c r="I1766" t="str">
        <f>EC_projects_original!I1766</f>
        <v>wind</v>
      </c>
      <c r="J1766" t="str">
        <f>EC_projects_original!J1766</f>
        <v>large_scale</v>
      </c>
      <c r="K1766">
        <f>EC_projects_original!K1766</f>
        <v>0</v>
      </c>
      <c r="L1766">
        <f>EC_projects_original!L1766</f>
        <v>0</v>
      </c>
      <c r="M1766">
        <f>EC_projects_original!P1766</f>
        <v>0</v>
      </c>
      <c r="N1766">
        <f>EC_projects_original!R1766</f>
        <v>0</v>
      </c>
    </row>
    <row r="1767" spans="1:14" x14ac:dyDescent="0.25">
      <c r="A1767" t="str">
        <f>EC_projects_original!A1767</f>
        <v>Overijssel</v>
      </c>
      <c r="B1767" t="str">
        <f>EC_projects_original!B1767</f>
        <v>Twente</v>
      </c>
      <c r="C1767" t="str">
        <f>EC_projects_original!C1767</f>
        <v>Hof van Twente</v>
      </c>
      <c r="D1767" t="str" cm="1">
        <f t="array" ref="D1767">_xlfn.IFNA(INDEX(municipalities!B:B, MATCH(EC_projects!C1767,municipalities!C:C,0),0),"unknown")</f>
        <v>GM1735</v>
      </c>
      <c r="E1767" t="str">
        <f>EC_projects_original!D1767</f>
        <v xml:space="preserve"> Ambt Delden</v>
      </c>
      <c r="F1767" t="str">
        <f>EC_projects_original!E1767</f>
        <v xml:space="preserve">BorneEnergie/ Buren Energie ('Wind voor Buren') </v>
      </c>
      <c r="G1767" t="str">
        <f>EC_projects_original!G1767</f>
        <v>preparation</v>
      </c>
      <c r="H1767">
        <f>EC_projects_original!H1767</f>
        <v>2030</v>
      </c>
      <c r="I1767" t="str">
        <f>EC_projects_original!I1767</f>
        <v>wind</v>
      </c>
      <c r="J1767" t="str">
        <f>EC_projects_original!J1767</f>
        <v>large_scale</v>
      </c>
      <c r="K1767">
        <f>EC_projects_original!K1767</f>
        <v>0</v>
      </c>
      <c r="L1767">
        <f>EC_projects_original!L1767</f>
        <v>0</v>
      </c>
      <c r="M1767">
        <f>EC_projects_original!P1767</f>
        <v>4000</v>
      </c>
      <c r="N1767">
        <f>EC_projects_original!R1767</f>
        <v>0.5</v>
      </c>
    </row>
    <row r="1768" spans="1:14" x14ac:dyDescent="0.25">
      <c r="A1768" t="str">
        <f>EC_projects_original!A1768</f>
        <v>Overijssel</v>
      </c>
      <c r="B1768" t="str">
        <f>EC_projects_original!B1768</f>
        <v>Twente</v>
      </c>
      <c r="C1768" t="str">
        <f>EC_projects_original!C1768</f>
        <v>Losser</v>
      </c>
      <c r="D1768" t="str" cm="1">
        <f t="array" ref="D1768">_xlfn.IFNA(INDEX(municipalities!B:B, MATCH(EC_projects!C1768,municipalities!C:C,0),0),"unknown")</f>
        <v>GM0168</v>
      </c>
      <c r="E1768" t="str">
        <f>EC_projects_original!D1768</f>
        <v>Lutte</v>
      </c>
      <c r="F1768" t="str">
        <f>EC_projects_original!E1768</f>
        <v>NO Twente/ Windpark De Lutte</v>
      </c>
      <c r="G1768" t="str">
        <f>EC_projects_original!G1768</f>
        <v>preparation</v>
      </c>
      <c r="H1768">
        <f>EC_projects_original!H1768</f>
        <v>2030</v>
      </c>
      <c r="I1768" t="str">
        <f>EC_projects_original!I1768</f>
        <v>wind</v>
      </c>
      <c r="J1768" t="str">
        <f>EC_projects_original!J1768</f>
        <v>large_scale</v>
      </c>
      <c r="K1768">
        <f>EC_projects_original!K1768</f>
        <v>0</v>
      </c>
      <c r="L1768">
        <f>EC_projects_original!L1768</f>
        <v>0</v>
      </c>
      <c r="M1768">
        <f>EC_projects_original!P1768</f>
        <v>0</v>
      </c>
      <c r="N1768">
        <f>EC_projects_original!R1768</f>
        <v>0</v>
      </c>
    </row>
    <row r="1769" spans="1:14" x14ac:dyDescent="0.25">
      <c r="A1769" t="str">
        <f>EC_projects_original!A1769</f>
        <v>Overijssel</v>
      </c>
      <c r="B1769" t="str">
        <f>EC_projects_original!B1769</f>
        <v>Twente</v>
      </c>
      <c r="C1769" t="str">
        <f>EC_projects_original!C1769</f>
        <v>Tubbergen</v>
      </c>
      <c r="D1769" t="str" cm="1">
        <f t="array" ref="D1769">_xlfn.IFNA(INDEX(municipalities!B:B, MATCH(EC_projects!C1769,municipalities!C:C,0),0),"unknown")</f>
        <v>GM0183</v>
      </c>
      <c r="E1769">
        <f>EC_projects_original!D1769</f>
        <v>0</v>
      </c>
      <c r="F1769" t="str">
        <f>EC_projects_original!E1769</f>
        <v xml:space="preserve">NOTwente/ Windpark Langeveen </v>
      </c>
      <c r="G1769" t="str">
        <f>EC_projects_original!G1769</f>
        <v>preparation</v>
      </c>
      <c r="H1769">
        <f>EC_projects_original!H1769</f>
        <v>2030</v>
      </c>
      <c r="I1769" t="str">
        <f>EC_projects_original!I1769</f>
        <v>wind</v>
      </c>
      <c r="J1769" t="str">
        <f>EC_projects_original!J1769</f>
        <v>large_scale</v>
      </c>
      <c r="K1769">
        <f>EC_projects_original!K1769</f>
        <v>0</v>
      </c>
      <c r="L1769">
        <f>EC_projects_original!L1769</f>
        <v>0</v>
      </c>
      <c r="M1769">
        <f>EC_projects_original!P1769</f>
        <v>0</v>
      </c>
      <c r="N1769">
        <f>EC_projects_original!R1769</f>
        <v>0</v>
      </c>
    </row>
    <row r="1770" spans="1:14" x14ac:dyDescent="0.25">
      <c r="A1770" t="str">
        <f>EC_projects_original!A1770</f>
        <v>Utrecht</v>
      </c>
      <c r="B1770" t="str">
        <f>EC_projects_original!B1770</f>
        <v>Regio Amersfoort</v>
      </c>
      <c r="C1770" t="str">
        <f>EC_projects_original!C1770</f>
        <v>Amersfoort</v>
      </c>
      <c r="D1770" t="str" cm="1">
        <f t="array" ref="D1770">_xlfn.IFNA(INDEX(municipalities!B:B, MATCH(EC_projects!C1770,municipalities!C:C,0),0),"unknown")</f>
        <v>GM0307</v>
      </c>
      <c r="E1770">
        <f>EC_projects_original!D1770</f>
        <v>0</v>
      </c>
      <c r="F1770" t="str">
        <f>EC_projects_original!E1770</f>
        <v>SamenEnergie Amersfoort/ Wind op Isselt (Soesterwijk Wiek)</v>
      </c>
      <c r="G1770" t="str">
        <f>EC_projects_original!G1770</f>
        <v>preparation</v>
      </c>
      <c r="H1770">
        <f>EC_projects_original!H1770</f>
        <v>2030</v>
      </c>
      <c r="I1770" t="str">
        <f>EC_projects_original!I1770</f>
        <v>wind</v>
      </c>
      <c r="J1770" t="str">
        <f>EC_projects_original!J1770</f>
        <v>large_scale</v>
      </c>
      <c r="K1770">
        <f>EC_projects_original!K1770</f>
        <v>0</v>
      </c>
      <c r="L1770">
        <f>EC_projects_original!L1770</f>
        <v>0</v>
      </c>
      <c r="M1770">
        <f>EC_projects_original!P1770</f>
        <v>5000</v>
      </c>
      <c r="N1770">
        <f>EC_projects_original!R1770</f>
        <v>1</v>
      </c>
    </row>
    <row r="1771" spans="1:14" x14ac:dyDescent="0.25">
      <c r="A1771" t="str">
        <f>EC_projects_original!A1771</f>
        <v>Utrecht</v>
      </c>
      <c r="B1771" t="str">
        <f>EC_projects_original!B1771</f>
        <v>Regio U16</v>
      </c>
      <c r="C1771" t="str">
        <f>EC_projects_original!C1771</f>
        <v>Houten</v>
      </c>
      <c r="D1771" t="str" cm="1">
        <f t="array" ref="D1771">_xlfn.IFNA(INDEX(municipalities!B:B, MATCH(EC_projects!C1771,municipalities!C:C,0),0),"unknown")</f>
        <v>GM0321</v>
      </c>
      <c r="E1771">
        <f>EC_projects_original!D1771</f>
        <v>0</v>
      </c>
      <c r="F1771" t="str">
        <f>EC_projects_original!E1771</f>
        <v>Windpark Goyerbrug  (participatie/ geen betrokkenheid coöperaties)</v>
      </c>
      <c r="G1771" t="str">
        <f>EC_projects_original!G1771</f>
        <v>preparation</v>
      </c>
      <c r="H1771">
        <f>EC_projects_original!H1771</f>
        <v>2024</v>
      </c>
      <c r="I1771" t="str">
        <f>EC_projects_original!I1771</f>
        <v>wind</v>
      </c>
      <c r="J1771" t="str">
        <f>EC_projects_original!J1771</f>
        <v>large_scale</v>
      </c>
      <c r="K1771">
        <f>EC_projects_original!K1771</f>
        <v>0</v>
      </c>
      <c r="L1771">
        <f>EC_projects_original!L1771</f>
        <v>0</v>
      </c>
      <c r="M1771">
        <f>EC_projects_original!P1771</f>
        <v>0</v>
      </c>
      <c r="N1771">
        <f>EC_projects_original!R1771</f>
        <v>0</v>
      </c>
    </row>
    <row r="1772" spans="1:14" x14ac:dyDescent="0.25">
      <c r="A1772" t="str">
        <f>EC_projects_original!A1772</f>
        <v>Utrecht</v>
      </c>
      <c r="B1772" t="str">
        <f>EC_projects_original!B1772</f>
        <v>Regio U16</v>
      </c>
      <c r="C1772" t="str">
        <f>EC_projects_original!C1772</f>
        <v>Lopik</v>
      </c>
      <c r="D1772" t="str" cm="1">
        <f t="array" ref="D1772">_xlfn.IFNA(INDEX(municipalities!B:B, MATCH(EC_projects!C1772,municipalities!C:C,0),0),"unknown")</f>
        <v>GM0331</v>
      </c>
      <c r="E1772">
        <f>EC_projects_original!D1772</f>
        <v>0</v>
      </c>
      <c r="F1772" t="str">
        <f>EC_projects_original!E1772</f>
        <v>Lek en IJsselstroom / Windpark De Copen (repowering 3 windturbines)</v>
      </c>
      <c r="G1772" t="str">
        <f>EC_projects_original!G1772</f>
        <v>preparation</v>
      </c>
      <c r="H1772">
        <f>EC_projects_original!H1772</f>
        <v>2030</v>
      </c>
      <c r="I1772" t="str">
        <f>EC_projects_original!I1772</f>
        <v>wind</v>
      </c>
      <c r="J1772" t="str">
        <f>EC_projects_original!J1772</f>
        <v>large_scale</v>
      </c>
      <c r="K1772">
        <f>EC_projects_original!K1772</f>
        <v>0</v>
      </c>
      <c r="L1772">
        <f>EC_projects_original!L1772</f>
        <v>0</v>
      </c>
      <c r="M1772">
        <f>EC_projects_original!P1772</f>
        <v>0</v>
      </c>
      <c r="N1772">
        <f>EC_projects_original!R1772</f>
        <v>0.5</v>
      </c>
    </row>
    <row r="1773" spans="1:14" x14ac:dyDescent="0.25">
      <c r="A1773" t="str">
        <f>EC_projects_original!A1773</f>
        <v>Utrecht</v>
      </c>
      <c r="B1773" t="str">
        <f>EC_projects_original!B1773</f>
        <v>Regio U16</v>
      </c>
      <c r="C1773" t="str">
        <f>EC_projects_original!C1773</f>
        <v>Utrecht</v>
      </c>
      <c r="D1773" t="str" cm="1">
        <f t="array" ref="D1773">_xlfn.IFNA(INDEX(municipalities!B:B, MATCH(EC_projects!C1773,municipalities!C:C,0),0),"unknown")</f>
        <v>GM0344</v>
      </c>
      <c r="E1773">
        <f>EC_projects_original!D1773</f>
        <v>0</v>
      </c>
      <c r="F1773" t="str">
        <f>EC_projects_original!E1773</f>
        <v>RijneEnergie&amp;Windvogel/ Windpark Rijnenburg en Reijerscop</v>
      </c>
      <c r="G1773" t="str">
        <f>EC_projects_original!G1773</f>
        <v>preparation</v>
      </c>
      <c r="H1773">
        <f>EC_projects_original!H1773</f>
        <v>2030</v>
      </c>
      <c r="I1773" t="str">
        <f>EC_projects_original!I1773</f>
        <v>wind</v>
      </c>
      <c r="J1773" t="str">
        <f>EC_projects_original!J1773</f>
        <v>large_scale</v>
      </c>
      <c r="K1773">
        <f>EC_projects_original!K1773</f>
        <v>0</v>
      </c>
      <c r="L1773">
        <f>EC_projects_original!L1773</f>
        <v>0</v>
      </c>
      <c r="M1773">
        <f>EC_projects_original!P1773</f>
        <v>13000</v>
      </c>
      <c r="N1773">
        <f>EC_projects_original!R1773</f>
        <v>0.5</v>
      </c>
    </row>
    <row r="1774" spans="1:14" x14ac:dyDescent="0.25">
      <c r="A1774" t="str">
        <f>EC_projects_original!A1774</f>
        <v>Zeeland</v>
      </c>
      <c r="B1774" t="str">
        <f>EC_projects_original!B1774</f>
        <v>Zeeland</v>
      </c>
      <c r="C1774" t="str">
        <f>EC_projects_original!C1774</f>
        <v>Kapelle</v>
      </c>
      <c r="D1774" t="str" cm="1">
        <f t="array" ref="D1774">_xlfn.IFNA(INDEX(municipalities!B:B, MATCH(EC_projects!C1774,municipalities!C:C,0),0),"unknown")</f>
        <v>GM0678</v>
      </c>
      <c r="E1774">
        <f>EC_projects_original!D1774</f>
        <v>0</v>
      </c>
      <c r="F1774" t="str">
        <f>EC_projects_original!E1774</f>
        <v xml:space="preserve">Zeeuwind/ Willem-Anna Polder I (sanering, vervanging door W.A.P II) </v>
      </c>
      <c r="G1774" t="str">
        <f>EC_projects_original!G1774</f>
        <v>planned</v>
      </c>
      <c r="H1774">
        <f>EC_projects_original!H1774</f>
        <v>2025</v>
      </c>
      <c r="I1774" t="str">
        <f>EC_projects_original!I1774</f>
        <v>wind</v>
      </c>
      <c r="J1774" t="str">
        <f>EC_projects_original!J1774</f>
        <v>large_scale</v>
      </c>
      <c r="K1774">
        <f>EC_projects_original!K1774</f>
        <v>0</v>
      </c>
      <c r="L1774">
        <f>EC_projects_original!L1774</f>
        <v>0</v>
      </c>
      <c r="M1774">
        <f>EC_projects_original!P1774</f>
        <v>0</v>
      </c>
      <c r="N1774">
        <f>EC_projects_original!R1774</f>
        <v>0.436</v>
      </c>
    </row>
    <row r="1775" spans="1:14" x14ac:dyDescent="0.25">
      <c r="A1775" t="str">
        <f>EC_projects_original!A1775</f>
        <v>Zeeland</v>
      </c>
      <c r="B1775" t="str">
        <f>EC_projects_original!B1775</f>
        <v>Zeeland</v>
      </c>
      <c r="C1775" t="str">
        <f>EC_projects_original!C1775</f>
        <v>Kapelle</v>
      </c>
      <c r="D1775" t="str" cm="1">
        <f t="array" ref="D1775">_xlfn.IFNA(INDEX(municipalities!B:B, MATCH(EC_projects!C1775,municipalities!C:C,0),0),"unknown")</f>
        <v>GM0678</v>
      </c>
      <c r="E1775">
        <f>EC_projects_original!D1775</f>
        <v>0</v>
      </c>
      <c r="F1775" t="str">
        <f>EC_projects_original!E1775</f>
        <v>Zeeuwind/ Willem-Anna Polder II (ter vervanging van W.A.P)</v>
      </c>
      <c r="G1775" t="str">
        <f>EC_projects_original!G1775</f>
        <v>planned</v>
      </c>
      <c r="H1775">
        <f>EC_projects_original!H1775</f>
        <v>2026</v>
      </c>
      <c r="I1775" t="str">
        <f>EC_projects_original!I1775</f>
        <v>wind</v>
      </c>
      <c r="J1775" t="str">
        <f>EC_projects_original!J1775</f>
        <v>large_scale</v>
      </c>
      <c r="K1775">
        <f>EC_projects_original!K1775</f>
        <v>0</v>
      </c>
      <c r="L1775">
        <f>EC_projects_original!L1775</f>
        <v>0</v>
      </c>
      <c r="M1775">
        <f>EC_projects_original!P1775</f>
        <v>8720</v>
      </c>
      <c r="N1775">
        <f>EC_projects_original!R1775</f>
        <v>0.436</v>
      </c>
    </row>
    <row r="1776" spans="1:14" x14ac:dyDescent="0.25">
      <c r="A1776" t="str">
        <f>EC_projects_original!A1776</f>
        <v>Zeeland</v>
      </c>
      <c r="B1776" t="str">
        <f>EC_projects_original!B1776</f>
        <v>Zeeland</v>
      </c>
      <c r="C1776" t="str">
        <f>EC_projects_original!C1776</f>
        <v>Reimerswaal</v>
      </c>
      <c r="D1776" t="str" cm="1">
        <f t="array" ref="D1776">_xlfn.IFNA(INDEX(municipalities!B:B, MATCH(EC_projects!C1776,municipalities!C:C,0),0),"unknown")</f>
        <v>GM0703</v>
      </c>
      <c r="E1776" t="str">
        <f>EC_projects_original!D1776</f>
        <v>Bath</v>
      </c>
      <c r="F1776" t="str">
        <f>EC_projects_original!E1776</f>
        <v>Zeeuwind/ Windpark Reimerswaal Bath II - sanering (vervangen door Ze-Bra)</v>
      </c>
      <c r="G1776" t="str">
        <f>EC_projects_original!G1776</f>
        <v>planned</v>
      </c>
      <c r="H1776">
        <f>EC_projects_original!H1776</f>
        <v>2024</v>
      </c>
      <c r="I1776" t="str">
        <f>EC_projects_original!I1776</f>
        <v>wind</v>
      </c>
      <c r="J1776" t="str">
        <f>EC_projects_original!J1776</f>
        <v>large_scale</v>
      </c>
      <c r="K1776">
        <f>EC_projects_original!K1776</f>
        <v>0</v>
      </c>
      <c r="L1776">
        <f>EC_projects_original!L1776</f>
        <v>0</v>
      </c>
      <c r="M1776">
        <f>EC_projects_original!P1776</f>
        <v>0</v>
      </c>
      <c r="N1776">
        <f>EC_projects_original!R1776</f>
        <v>1</v>
      </c>
    </row>
    <row r="1777" spans="1:14" x14ac:dyDescent="0.25">
      <c r="A1777" t="str">
        <f>EC_projects_original!A1777</f>
        <v>Zeeland</v>
      </c>
      <c r="B1777" t="str">
        <f>EC_projects_original!B1777</f>
        <v>Zeeland</v>
      </c>
      <c r="C1777" t="str">
        <f>EC_projects_original!C1777</f>
        <v>Reimerswaal</v>
      </c>
      <c r="D1777" t="str" cm="1">
        <f t="array" ref="D1777">_xlfn.IFNA(INDEX(municipalities!B:B, MATCH(EC_projects!C1777,municipalities!C:C,0),0),"unknown")</f>
        <v>GM0703</v>
      </c>
      <c r="E1777">
        <f>EC_projects_original!D1777</f>
        <v>0</v>
      </c>
      <c r="F1777" t="str">
        <f>EC_projects_original!E1777</f>
        <v>Zeeuwind/ Windpark ZE-BRA (vervanging Reimerswaal Bath II)</v>
      </c>
      <c r="G1777" t="str">
        <f>EC_projects_original!G1777</f>
        <v>planned</v>
      </c>
      <c r="H1777">
        <f>EC_projects_original!H1777</f>
        <v>2026</v>
      </c>
      <c r="I1777" t="str">
        <f>EC_projects_original!I1777</f>
        <v>wind</v>
      </c>
      <c r="J1777" t="str">
        <f>EC_projects_original!J1777</f>
        <v>large_scale</v>
      </c>
      <c r="K1777">
        <f>EC_projects_original!K1777</f>
        <v>0</v>
      </c>
      <c r="L1777">
        <f>EC_projects_original!L1777</f>
        <v>0</v>
      </c>
      <c r="M1777">
        <f>EC_projects_original!P1777</f>
        <v>14600</v>
      </c>
      <c r="N1777">
        <f>EC_projects_original!R1777</f>
        <v>0.2</v>
      </c>
    </row>
    <row r="1778" spans="1:14" x14ac:dyDescent="0.25">
      <c r="A1778" t="str">
        <f>EC_projects_original!A1778</f>
        <v>Zeeland</v>
      </c>
      <c r="B1778" t="str">
        <f>EC_projects_original!B1778</f>
        <v>Zeeland</v>
      </c>
      <c r="C1778" t="str">
        <f>EC_projects_original!C1778</f>
        <v>Reimerswaal</v>
      </c>
      <c r="D1778" t="str" cm="1">
        <f t="array" ref="D1778">_xlfn.IFNA(INDEX(municipalities!B:B, MATCH(EC_projects!C1778,municipalities!C:C,0),0),"unknown")</f>
        <v>GM0703</v>
      </c>
      <c r="E1778">
        <f>EC_projects_original!D1778</f>
        <v>0</v>
      </c>
      <c r="F1778" t="str">
        <f>EC_projects_original!E1778</f>
        <v>Zeeuwind/ Windpark Limagrain</v>
      </c>
      <c r="G1778" t="str">
        <f>EC_projects_original!G1778</f>
        <v>preparation</v>
      </c>
      <c r="H1778">
        <f>EC_projects_original!H1778</f>
        <v>2027</v>
      </c>
      <c r="I1778" t="str">
        <f>EC_projects_original!I1778</f>
        <v>wind</v>
      </c>
      <c r="J1778" t="str">
        <f>EC_projects_original!J1778</f>
        <v>large_scale</v>
      </c>
      <c r="K1778">
        <f>EC_projects_original!K1778</f>
        <v>0</v>
      </c>
      <c r="L1778">
        <f>EC_projects_original!L1778</f>
        <v>0</v>
      </c>
      <c r="M1778">
        <f>EC_projects_original!P1778</f>
        <v>2000</v>
      </c>
      <c r="N1778">
        <f>EC_projects_original!R1778</f>
        <v>1</v>
      </c>
    </row>
    <row r="1779" spans="1:14" x14ac:dyDescent="0.25">
      <c r="A1779" t="str">
        <f>EC_projects_original!A1779</f>
        <v>Zeeland</v>
      </c>
      <c r="B1779" t="str">
        <f>EC_projects_original!B1779</f>
        <v>Zeeland</v>
      </c>
      <c r="C1779" t="str">
        <f>EC_projects_original!C1779</f>
        <v>Terneuzen</v>
      </c>
      <c r="D1779" t="str" cm="1">
        <f t="array" ref="D1779">_xlfn.IFNA(INDEX(municipalities!B:B, MATCH(EC_projects!C1779,municipalities!C:C,0),0),"unknown")</f>
        <v>GM0715</v>
      </c>
      <c r="E1779" t="str">
        <f>EC_projects_original!D1779</f>
        <v>Sluiskil</v>
      </c>
      <c r="F1779" t="str">
        <f>EC_projects_original!E1779</f>
        <v>Zeeuwind/ Windpark Axelsevlakte</v>
      </c>
      <c r="G1779" t="str">
        <f>EC_projects_original!G1779</f>
        <v>preparation</v>
      </c>
      <c r="H1779">
        <f>EC_projects_original!H1779</f>
        <v>2030</v>
      </c>
      <c r="I1779" t="str">
        <f>EC_projects_original!I1779</f>
        <v>wind</v>
      </c>
      <c r="J1779" t="str">
        <f>EC_projects_original!J1779</f>
        <v>large_scale</v>
      </c>
      <c r="K1779">
        <f>EC_projects_original!K1779</f>
        <v>0</v>
      </c>
      <c r="L1779">
        <f>EC_projects_original!L1779</f>
        <v>0</v>
      </c>
      <c r="M1779">
        <f>EC_projects_original!P1779</f>
        <v>4200</v>
      </c>
      <c r="N1779">
        <f>EC_projects_original!R1779</f>
        <v>1</v>
      </c>
    </row>
    <row r="1780" spans="1:14" x14ac:dyDescent="0.25">
      <c r="A1780" t="str">
        <f>EC_projects_original!A1780</f>
        <v>Zeeland</v>
      </c>
      <c r="B1780" t="str">
        <f>EC_projects_original!B1780</f>
        <v>Zeeland</v>
      </c>
      <c r="C1780" t="str">
        <f>EC_projects_original!C1780</f>
        <v>Vlissingen</v>
      </c>
      <c r="D1780" t="str" cm="1">
        <f t="array" ref="D1780">_xlfn.IFNA(INDEX(municipalities!B:B, MATCH(EC_projects!C1780,municipalities!C:C,0),0),"unknown")</f>
        <v>GM0718</v>
      </c>
      <c r="E1780" t="str">
        <f>EC_projects_original!D1780</f>
        <v>Vlissingen-Oost</v>
      </c>
      <c r="F1780" t="str">
        <f>EC_projects_original!E1780</f>
        <v>Zeeuwind/ Windpark Century</v>
      </c>
      <c r="G1780" t="str">
        <f>EC_projects_original!G1780</f>
        <v>planned</v>
      </c>
      <c r="H1780">
        <f>EC_projects_original!H1780</f>
        <v>2026</v>
      </c>
      <c r="I1780" t="str">
        <f>EC_projects_original!I1780</f>
        <v>wind</v>
      </c>
      <c r="J1780" t="str">
        <f>EC_projects_original!J1780</f>
        <v>large_scale</v>
      </c>
      <c r="K1780">
        <f>EC_projects_original!K1780</f>
        <v>0</v>
      </c>
      <c r="L1780">
        <f>EC_projects_original!L1780</f>
        <v>0</v>
      </c>
      <c r="M1780">
        <f>EC_projects_original!P1780</f>
        <v>4200</v>
      </c>
      <c r="N1780">
        <f>EC_projects_original!R1780</f>
        <v>1</v>
      </c>
    </row>
    <row r="1781" spans="1:14" x14ac:dyDescent="0.25">
      <c r="A1781" t="str">
        <f>EC_projects_original!A1781</f>
        <v>Zeeland</v>
      </c>
      <c r="B1781" t="str">
        <f>EC_projects_original!B1781</f>
        <v>Zeeland</v>
      </c>
      <c r="C1781" t="str">
        <f>EC_projects_original!C1781</f>
        <v>Vlissingen</v>
      </c>
      <c r="D1781" t="str" cm="1">
        <f t="array" ref="D1781">_xlfn.IFNA(INDEX(municipalities!B:B, MATCH(EC_projects!C1781,municipalities!C:C,0),0),"unknown")</f>
        <v>GM0718</v>
      </c>
      <c r="E1781" t="str">
        <f>EC_projects_original!D1781</f>
        <v>Vlissingen-Oost</v>
      </c>
      <c r="F1781" t="str">
        <f>EC_projects_original!E1781</f>
        <v>Zeeuwind/ Windpark Zalco</v>
      </c>
      <c r="G1781" t="str">
        <f>EC_projects_original!G1781</f>
        <v>planned</v>
      </c>
      <c r="H1781">
        <f>EC_projects_original!H1781</f>
        <v>2026</v>
      </c>
      <c r="I1781" t="str">
        <f>EC_projects_original!I1781</f>
        <v>wind</v>
      </c>
      <c r="J1781" t="str">
        <f>EC_projects_original!J1781</f>
        <v>large_scale</v>
      </c>
      <c r="K1781">
        <f>EC_projects_original!K1781</f>
        <v>0</v>
      </c>
      <c r="L1781">
        <f>EC_projects_original!L1781</f>
        <v>0</v>
      </c>
      <c r="M1781">
        <f>EC_projects_original!P1781</f>
        <v>4200</v>
      </c>
      <c r="N1781">
        <f>EC_projects_original!R1781</f>
        <v>1</v>
      </c>
    </row>
    <row r="1782" spans="1:14" x14ac:dyDescent="0.25">
      <c r="A1782" t="str">
        <f>EC_projects_original!A1782</f>
        <v>Zuid-Holland</v>
      </c>
      <c r="B1782" t="str">
        <f>EC_projects_original!B1782</f>
        <v>Alblasserwaard</v>
      </c>
      <c r="C1782" t="str">
        <f>EC_projects_original!C1782</f>
        <v>Gorinchem</v>
      </c>
      <c r="D1782" t="str" cm="1">
        <f t="array" ref="D1782">_xlfn.IFNA(INDEX(municipalities!B:B, MATCH(EC_projects!C1782,municipalities!C:C,0),0),"unknown")</f>
        <v>GM0512</v>
      </c>
      <c r="E1782">
        <f>EC_projects_original!D1782</f>
        <v>0</v>
      </c>
      <c r="F1782" t="str">
        <f>EC_projects_original!E1782</f>
        <v xml:space="preserve">Knotwilg/ Windpark Groote Haar </v>
      </c>
      <c r="G1782" t="str">
        <f>EC_projects_original!G1782</f>
        <v>waiting council of state</v>
      </c>
      <c r="H1782">
        <f>EC_projects_original!H1782</f>
        <v>2024</v>
      </c>
      <c r="I1782" t="str">
        <f>EC_projects_original!I1782</f>
        <v>wind</v>
      </c>
      <c r="J1782" t="str">
        <f>EC_projects_original!J1782</f>
        <v>large_scale</v>
      </c>
      <c r="K1782">
        <f>EC_projects_original!K1782</f>
        <v>0</v>
      </c>
      <c r="L1782">
        <f>EC_projects_original!L1782</f>
        <v>0</v>
      </c>
      <c r="M1782">
        <f>EC_projects_original!P1782</f>
        <v>4000</v>
      </c>
      <c r="N1782">
        <f>EC_projects_original!R1782</f>
        <v>0.5</v>
      </c>
    </row>
    <row r="1783" spans="1:14" x14ac:dyDescent="0.25">
      <c r="A1783" t="str">
        <f>EC_projects_original!A1783</f>
        <v>Zuid-Holland</v>
      </c>
      <c r="B1783" t="str">
        <f>EC_projects_original!B1783</f>
        <v>Regio Rotterdam-Den Haag</v>
      </c>
      <c r="C1783" t="str">
        <f>EC_projects_original!C1783</f>
        <v>Maassluis</v>
      </c>
      <c r="D1783" t="str" cm="1">
        <f t="array" ref="D1783">_xlfn.IFNA(INDEX(municipalities!B:B, MATCH(EC_projects!C1783,municipalities!C:C,0),0),"unknown")</f>
        <v>GM0556</v>
      </c>
      <c r="E1783">
        <f>EC_projects_original!D1783</f>
        <v>0</v>
      </c>
      <c r="F1783" t="str">
        <f>EC_projects_original!E1783</f>
        <v>EC Waterweg/ Windpark  Landtong Rozenburg Waterweg (uitbreiding mogelijk financiële participatie EnecoWindopbrengst)</v>
      </c>
      <c r="G1783" t="str">
        <f>EC_projects_original!G1783</f>
        <v>preparation</v>
      </c>
      <c r="H1783">
        <f>EC_projects_original!H1783</f>
        <v>2025</v>
      </c>
      <c r="I1783" t="str">
        <f>EC_projects_original!I1783</f>
        <v>wind</v>
      </c>
      <c r="J1783" t="str">
        <f>EC_projects_original!J1783</f>
        <v>large_scale</v>
      </c>
      <c r="K1783">
        <f>EC_projects_original!K1783</f>
        <v>0</v>
      </c>
      <c r="L1783">
        <f>EC_projects_original!L1783</f>
        <v>0</v>
      </c>
      <c r="M1783">
        <f>EC_projects_original!P1783</f>
        <v>0</v>
      </c>
      <c r="N1783">
        <f>EC_projects_original!R1783</f>
        <v>0</v>
      </c>
    </row>
    <row r="1784" spans="1:14" x14ac:dyDescent="0.25">
      <c r="A1784" t="str">
        <f>EC_projects_original!A1784</f>
        <v>Zuid-Holland</v>
      </c>
      <c r="B1784" t="str">
        <f>EC_projects_original!B1784</f>
        <v>Regio Rotterdam-Den Haag</v>
      </c>
      <c r="C1784" t="str">
        <f>EC_projects_original!C1784</f>
        <v>Nissewaard</v>
      </c>
      <c r="D1784" t="str" cm="1">
        <f t="array" ref="D1784">_xlfn.IFNA(INDEX(municipalities!B:B, MATCH(EC_projects!C1784,municipalities!C:C,0),0),"unknown")</f>
        <v>GM1930</v>
      </c>
      <c r="E1784">
        <f>EC_projects_original!D1784</f>
        <v>0</v>
      </c>
      <c r="F1784" t="str">
        <f>EC_projects_original!E1784</f>
        <v>VPE VoornePutten/ Windpark Brielse Maasdijk</v>
      </c>
      <c r="G1784" t="str">
        <f>EC_projects_original!G1784</f>
        <v>preparation</v>
      </c>
      <c r="H1784">
        <f>EC_projects_original!H1784</f>
        <v>2025</v>
      </c>
      <c r="I1784" t="str">
        <f>EC_projects_original!I1784</f>
        <v>wind</v>
      </c>
      <c r="J1784" t="str">
        <f>EC_projects_original!J1784</f>
        <v>large_scale</v>
      </c>
      <c r="K1784">
        <f>EC_projects_original!K1784</f>
        <v>0</v>
      </c>
      <c r="L1784">
        <f>EC_projects_original!L1784</f>
        <v>0</v>
      </c>
      <c r="M1784">
        <f>EC_projects_original!P1784</f>
        <v>6250</v>
      </c>
      <c r="N1784">
        <f>EC_projects_original!R1784</f>
        <v>0.25</v>
      </c>
    </row>
    <row r="1785" spans="1:14" x14ac:dyDescent="0.25">
      <c r="A1785" t="str">
        <f>EC_projects_original!A1785</f>
        <v>Zuid-Holland</v>
      </c>
      <c r="B1785" t="str">
        <f>EC_projects_original!B1785</f>
        <v>Regio Rotterdam-Den Haag</v>
      </c>
      <c r="C1785" t="str">
        <f>EC_projects_original!C1785</f>
        <v>Schiedam</v>
      </c>
      <c r="D1785" t="str" cm="1">
        <f t="array" ref="D1785">_xlfn.IFNA(INDEX(municipalities!B:B, MATCH(EC_projects!C1785,municipalities!C:C,0),0),"unknown")</f>
        <v>GM0606</v>
      </c>
      <c r="E1785">
        <f>EC_projects_original!D1785</f>
        <v>0</v>
      </c>
      <c r="F1785" t="str">
        <f>EC_projects_original!E1785</f>
        <v>EnergiekSchiedam/ Wind op Vijfsluizen (Beneluxtunnel 1)</v>
      </c>
      <c r="G1785" t="str">
        <f>EC_projects_original!G1785</f>
        <v>preparation</v>
      </c>
      <c r="H1785">
        <f>EC_projects_original!H1785</f>
        <v>2025</v>
      </c>
      <c r="I1785" t="str">
        <f>EC_projects_original!I1785</f>
        <v>wind</v>
      </c>
      <c r="J1785" t="str">
        <f>EC_projects_original!J1785</f>
        <v>large_scale</v>
      </c>
      <c r="K1785">
        <f>EC_projects_original!K1785</f>
        <v>0</v>
      </c>
      <c r="L1785">
        <f>EC_projects_original!L1785</f>
        <v>0</v>
      </c>
      <c r="M1785">
        <f>EC_projects_original!P1785</f>
        <v>3500</v>
      </c>
      <c r="N1785">
        <f>EC_projects_original!R1785</f>
        <v>1</v>
      </c>
    </row>
    <row r="1786" spans="1:14" x14ac:dyDescent="0.25">
      <c r="A1786" t="str">
        <f>EC_projects_original!A1786</f>
        <v>Zuid-Holland</v>
      </c>
      <c r="B1786" t="str">
        <f>EC_projects_original!B1786</f>
        <v>Regio Rotterdam-Den Haag</v>
      </c>
      <c r="C1786" t="str">
        <f>EC_projects_original!C1786</f>
        <v>Voorne aan Zee</v>
      </c>
      <c r="D1786" t="str" cm="1">
        <f t="array" ref="D1786">_xlfn.IFNA(INDEX(municipalities!B:B, MATCH(EC_projects!C1786,municipalities!C:C,0),0),"unknown")</f>
        <v>GM1992</v>
      </c>
      <c r="E1786">
        <f>EC_projects_original!D1786</f>
        <v>0</v>
      </c>
      <c r="F1786" t="str">
        <f>EC_projects_original!E1786</f>
        <v>VPE VoornePutten/ Windpark Noordzeeboulevard</v>
      </c>
      <c r="G1786" t="str">
        <f>EC_projects_original!G1786</f>
        <v>preparation</v>
      </c>
      <c r="H1786">
        <f>EC_projects_original!H1786</f>
        <v>2025</v>
      </c>
      <c r="I1786" t="str">
        <f>EC_projects_original!I1786</f>
        <v>wind</v>
      </c>
      <c r="J1786" t="str">
        <f>EC_projects_original!J1786</f>
        <v>large_scale</v>
      </c>
      <c r="K1786">
        <f>EC_projects_original!K1786</f>
        <v>0</v>
      </c>
      <c r="L1786">
        <f>EC_projects_original!L1786</f>
        <v>0</v>
      </c>
      <c r="M1786">
        <f>EC_projects_original!P1786</f>
        <v>3000</v>
      </c>
      <c r="N1786">
        <f>EC_projects_original!R1786</f>
        <v>0.5</v>
      </c>
    </row>
    <row r="1787" spans="1:14" x14ac:dyDescent="0.25">
      <c r="A1787" t="str">
        <f>EC_projects_original!A1787</f>
        <v>Friesland</v>
      </c>
      <c r="B1787" t="str">
        <f>EC_projects_original!B1787</f>
        <v>Friesland</v>
      </c>
      <c r="C1787" t="str">
        <f>EC_projects_original!C1787</f>
        <v>Waadhoeke</v>
      </c>
      <c r="D1787" t="str" cm="1">
        <f t="array" ref="D1787">_xlfn.IFNA(INDEX(municipalities!B:B, MATCH(EC_projects!C1787,municipalities!C:C,0),0),"unknown")</f>
        <v>GM1949</v>
      </c>
      <c r="E1787" t="str">
        <f>EC_projects_original!D1787</f>
        <v>Tzum</v>
      </c>
      <c r="F1787" t="str">
        <f>EC_projects_original!E1787</f>
        <v>Coöperatie TOER/ dorpsmolen Tzum (nieuwe molen, vervanging)</v>
      </c>
      <c r="G1787" t="str">
        <f>EC_projects_original!G1787</f>
        <v>realized</v>
      </c>
      <c r="H1787">
        <f>EC_projects_original!H1787</f>
        <v>2023</v>
      </c>
      <c r="I1787" t="str">
        <f>EC_projects_original!I1787</f>
        <v>wind</v>
      </c>
      <c r="J1787" t="str">
        <f>EC_projects_original!J1787</f>
        <v>small_scale</v>
      </c>
      <c r="K1787">
        <f>EC_projects_original!K1787</f>
        <v>0</v>
      </c>
      <c r="L1787">
        <f>EC_projects_original!L1787</f>
        <v>0</v>
      </c>
      <c r="M1787">
        <f>EC_projects_original!P1787</f>
        <v>1000</v>
      </c>
      <c r="N1787">
        <f>EC_projects_original!R1787</f>
        <v>1</v>
      </c>
    </row>
    <row r="1788" spans="1:14" x14ac:dyDescent="0.25">
      <c r="A1788" t="str">
        <f>EC_projects_original!A1788</f>
        <v>Friesland</v>
      </c>
      <c r="B1788" t="str">
        <f>EC_projects_original!B1788</f>
        <v>Friesland</v>
      </c>
      <c r="C1788" t="str">
        <f>EC_projects_original!C1788</f>
        <v>Súdwest-Fryslân</v>
      </c>
      <c r="D1788" t="str" cm="1">
        <f t="array" ref="D1788">_xlfn.IFNA(INDEX(municipalities!B:B, MATCH(EC_projects!C1788,municipalities!C:C,0),0),"unknown")</f>
        <v>GM1900</v>
      </c>
      <c r="E1788">
        <f>EC_projects_original!D1788</f>
        <v>0</v>
      </c>
      <c r="F1788" t="str">
        <f>EC_projects_original!E1788</f>
        <v>Dorpsmolen Dearsum</v>
      </c>
      <c r="G1788" t="str">
        <f>EC_projects_original!G1788</f>
        <v>realized</v>
      </c>
      <c r="H1788">
        <f>EC_projects_original!H1788</f>
        <v>2012</v>
      </c>
      <c r="I1788" t="str">
        <f>EC_projects_original!I1788</f>
        <v>wind</v>
      </c>
      <c r="J1788" t="str">
        <f>EC_projects_original!J1788</f>
        <v>small_scale</v>
      </c>
      <c r="K1788">
        <f>EC_projects_original!K1788</f>
        <v>0</v>
      </c>
      <c r="L1788">
        <f>EC_projects_original!L1788</f>
        <v>0</v>
      </c>
      <c r="M1788">
        <f>EC_projects_original!P1788</f>
        <v>0</v>
      </c>
      <c r="N1788">
        <f>EC_projects_original!R1788</f>
        <v>1</v>
      </c>
    </row>
    <row r="1789" spans="1:14" x14ac:dyDescent="0.25">
      <c r="A1789" t="str">
        <f>EC_projects_original!A1789</f>
        <v>Friesland</v>
      </c>
      <c r="B1789" t="str">
        <f>EC_projects_original!B1789</f>
        <v>Friesland</v>
      </c>
      <c r="C1789" t="str">
        <f>EC_projects_original!C1789</f>
        <v>Súdwest-Fryslân</v>
      </c>
      <c r="D1789" t="str" cm="1">
        <f t="array" ref="D1789">_xlfn.IFNA(INDEX(municipalities!B:B, MATCH(EC_projects!C1789,municipalities!C:C,0),0),"unknown")</f>
        <v>GM1900</v>
      </c>
      <c r="E1789">
        <f>EC_projects_original!D1789</f>
        <v>0</v>
      </c>
      <c r="F1789" t="str">
        <f>EC_projects_original!E1789</f>
        <v>Dorpsmolen Skuzum te Skuzum</v>
      </c>
      <c r="G1789" t="str">
        <f>EC_projects_original!G1789</f>
        <v>realized</v>
      </c>
      <c r="H1789">
        <f>EC_projects_original!H1789</f>
        <v>2012</v>
      </c>
      <c r="I1789" t="str">
        <f>EC_projects_original!I1789</f>
        <v>wind</v>
      </c>
      <c r="J1789" t="str">
        <f>EC_projects_original!J1789</f>
        <v>small_scale</v>
      </c>
      <c r="K1789">
        <f>EC_projects_original!K1789</f>
        <v>0</v>
      </c>
      <c r="L1789">
        <f>EC_projects_original!L1789</f>
        <v>0</v>
      </c>
      <c r="M1789">
        <f>EC_projects_original!P1789</f>
        <v>0</v>
      </c>
      <c r="N1789">
        <f>EC_projects_original!R1789</f>
        <v>1</v>
      </c>
    </row>
    <row r="1790" spans="1:14" x14ac:dyDescent="0.25">
      <c r="A1790" t="str">
        <f>EC_projects_original!A1790</f>
        <v>Friesland</v>
      </c>
      <c r="B1790" t="str">
        <f>EC_projects_original!B1790</f>
        <v>Friesland</v>
      </c>
      <c r="C1790" t="str">
        <f>EC_projects_original!C1790</f>
        <v>Noardeast-Fryslân</v>
      </c>
      <c r="D1790" t="str" cm="1">
        <f t="array" ref="D1790">_xlfn.IFNA(INDEX(municipalities!B:B, MATCH(EC_projects!C1790,municipalities!C:C,0),0),"unknown")</f>
        <v>GM1970</v>
      </c>
      <c r="E1790">
        <f>EC_projects_original!D1790</f>
        <v>0</v>
      </c>
      <c r="F1790" t="str">
        <f>EC_projects_original!E1790</f>
        <v>Dorpsmolen Tenaard</v>
      </c>
      <c r="G1790" t="str">
        <f>EC_projects_original!G1790</f>
        <v>realized</v>
      </c>
      <c r="H1790">
        <f>EC_projects_original!H1790</f>
        <v>2012</v>
      </c>
      <c r="I1790" t="str">
        <f>EC_projects_original!I1790</f>
        <v>wind</v>
      </c>
      <c r="J1790" t="str">
        <f>EC_projects_original!J1790</f>
        <v>small_scale</v>
      </c>
      <c r="K1790">
        <f>EC_projects_original!K1790</f>
        <v>0</v>
      </c>
      <c r="L1790">
        <f>EC_projects_original!L1790</f>
        <v>0</v>
      </c>
      <c r="M1790">
        <f>EC_projects_original!P1790</f>
        <v>0</v>
      </c>
      <c r="N1790">
        <f>EC_projects_original!R1790</f>
        <v>1</v>
      </c>
    </row>
    <row r="1791" spans="1:14" x14ac:dyDescent="0.25">
      <c r="A1791" t="str">
        <f>EC_projects_original!A1791</f>
        <v>Friesland</v>
      </c>
      <c r="B1791" t="str">
        <f>EC_projects_original!B1791</f>
        <v>Friesland</v>
      </c>
      <c r="C1791" t="str">
        <f>EC_projects_original!C1791</f>
        <v>Súdwest-Fryslân</v>
      </c>
      <c r="D1791" t="str" cm="1">
        <f t="array" ref="D1791">_xlfn.IFNA(INDEX(municipalities!B:B, MATCH(EC_projects!C1791,municipalities!C:C,0),0),"unknown")</f>
        <v>GM1900</v>
      </c>
      <c r="E1791">
        <f>EC_projects_original!D1791</f>
        <v>0</v>
      </c>
      <c r="F1791" t="str">
        <f>EC_projects_original!E1791</f>
        <v>Dorpsmolen Tjerkweerd</v>
      </c>
      <c r="G1791" t="str">
        <f>EC_projects_original!G1791</f>
        <v>realized</v>
      </c>
      <c r="H1791">
        <f>EC_projects_original!H1791</f>
        <v>2012</v>
      </c>
      <c r="I1791" t="str">
        <f>EC_projects_original!I1791</f>
        <v>wind</v>
      </c>
      <c r="J1791" t="str">
        <f>EC_projects_original!J1791</f>
        <v>small_scale</v>
      </c>
      <c r="K1791">
        <f>EC_projects_original!K1791</f>
        <v>0</v>
      </c>
      <c r="L1791">
        <f>EC_projects_original!L1791</f>
        <v>0</v>
      </c>
      <c r="M1791">
        <f>EC_projects_original!P1791</f>
        <v>0</v>
      </c>
      <c r="N1791">
        <f>EC_projects_original!R1791</f>
        <v>1</v>
      </c>
    </row>
    <row r="1792" spans="1:14" x14ac:dyDescent="0.25">
      <c r="A1792" t="str">
        <f>EC_projects_original!A1792</f>
        <v>Friesland</v>
      </c>
      <c r="B1792" t="str">
        <f>EC_projects_original!B1792</f>
        <v>Friesland</v>
      </c>
      <c r="C1792" t="str">
        <f>EC_projects_original!C1792</f>
        <v>Súdwest-Fryslân</v>
      </c>
      <c r="D1792" t="str" cm="1">
        <f t="array" ref="D1792">_xlfn.IFNA(INDEX(municipalities!B:B, MATCH(EC_projects!C1792,municipalities!C:C,0),0),"unknown")</f>
        <v>GM1900</v>
      </c>
      <c r="E1792" t="str">
        <f>EC_projects_original!D1792</f>
        <v>Wommels</v>
      </c>
      <c r="F1792" t="str">
        <f>EC_projects_original!E1792</f>
        <v>F.K.W.W.I. Wommels/ dorpsmolen</v>
      </c>
      <c r="G1792" t="str">
        <f>EC_projects_original!G1792</f>
        <v>realized</v>
      </c>
      <c r="H1792">
        <f>EC_projects_original!H1792</f>
        <v>2012</v>
      </c>
      <c r="I1792" t="str">
        <f>EC_projects_original!I1792</f>
        <v>wind</v>
      </c>
      <c r="J1792" t="str">
        <f>EC_projects_original!J1792</f>
        <v>small_scale</v>
      </c>
      <c r="K1792">
        <f>EC_projects_original!K1792</f>
        <v>0</v>
      </c>
      <c r="L1792">
        <f>EC_projects_original!L1792</f>
        <v>0</v>
      </c>
      <c r="M1792">
        <f>EC_projects_original!P1792</f>
        <v>0</v>
      </c>
      <c r="N1792">
        <f>EC_projects_original!R1792</f>
        <v>1</v>
      </c>
    </row>
    <row r="1793" spans="1:14" x14ac:dyDescent="0.25">
      <c r="A1793" t="str">
        <f>EC_projects_original!A1793</f>
        <v>Friesland</v>
      </c>
      <c r="B1793" t="str">
        <f>EC_projects_original!B1793</f>
        <v>Friesland</v>
      </c>
      <c r="C1793" t="str">
        <f>EC_projects_original!C1793</f>
        <v>Tytsjerksteradiel</v>
      </c>
      <c r="D1793" t="str" cm="1">
        <f t="array" ref="D1793">_xlfn.IFNA(INDEX(municipalities!B:B, MATCH(EC_projects!C1793,municipalities!C:C,0),0),"unknown")</f>
        <v>GM0737</v>
      </c>
      <c r="E1793" t="str">
        <f>EC_projects_original!D1793</f>
        <v>Wyns</v>
      </c>
      <c r="F1793" t="str">
        <f>EC_projects_original!E1793</f>
        <v>Fereining Doarpsmunen Wyns, Bartlehiem, Tergreft</v>
      </c>
      <c r="G1793" t="str">
        <f>EC_projects_original!G1793</f>
        <v>realized</v>
      </c>
      <c r="H1793">
        <f>EC_projects_original!H1793</f>
        <v>2012</v>
      </c>
      <c r="I1793" t="str">
        <f>EC_projects_original!I1793</f>
        <v>wind</v>
      </c>
      <c r="J1793" t="str">
        <f>EC_projects_original!J1793</f>
        <v>small_scale</v>
      </c>
      <c r="K1793">
        <f>EC_projects_original!K1793</f>
        <v>0</v>
      </c>
      <c r="L1793">
        <f>EC_projects_original!L1793</f>
        <v>0</v>
      </c>
      <c r="M1793">
        <f>EC_projects_original!P1793</f>
        <v>0</v>
      </c>
      <c r="N1793">
        <f>EC_projects_original!R1793</f>
        <v>1</v>
      </c>
    </row>
    <row r="1794" spans="1:14" x14ac:dyDescent="0.25">
      <c r="A1794" t="str">
        <f>EC_projects_original!A1794</f>
        <v>Friesland</v>
      </c>
      <c r="B1794" t="str">
        <f>EC_projects_original!B1794</f>
        <v>Friesland</v>
      </c>
      <c r="C1794" t="str">
        <f>EC_projects_original!C1794</f>
        <v>Waadhoeke</v>
      </c>
      <c r="D1794" t="str" cm="1">
        <f t="array" ref="D1794">_xlfn.IFNA(INDEX(municipalities!B:B, MATCH(EC_projects!C1794,municipalities!C:C,0),0),"unknown")</f>
        <v>GM1949</v>
      </c>
      <c r="E1794" t="str">
        <f>EC_projects_original!D1794</f>
        <v>Hitzum</v>
      </c>
      <c r="F1794" t="str">
        <f>EC_projects_original!E1794</f>
        <v>Moleferiening uté Lyte/ dorpsmolen</v>
      </c>
      <c r="G1794" t="str">
        <f>EC_projects_original!G1794</f>
        <v>realized</v>
      </c>
      <c r="H1794">
        <f>EC_projects_original!H1794</f>
        <v>2012</v>
      </c>
      <c r="I1794" t="str">
        <f>EC_projects_original!I1794</f>
        <v>wind</v>
      </c>
      <c r="J1794" t="str">
        <f>EC_projects_original!J1794</f>
        <v>small_scale</v>
      </c>
      <c r="K1794">
        <f>EC_projects_original!K1794</f>
        <v>0</v>
      </c>
      <c r="L1794">
        <f>EC_projects_original!L1794</f>
        <v>0</v>
      </c>
      <c r="M1794">
        <f>EC_projects_original!P1794</f>
        <v>0</v>
      </c>
      <c r="N1794">
        <f>EC_projects_original!R1794</f>
        <v>1</v>
      </c>
    </row>
    <row r="1795" spans="1:14" x14ac:dyDescent="0.25">
      <c r="A1795" t="str">
        <f>EC_projects_original!A1795</f>
        <v>Friesland</v>
      </c>
      <c r="B1795" t="str">
        <f>EC_projects_original!B1795</f>
        <v>Friesland</v>
      </c>
      <c r="C1795" t="str">
        <f>EC_projects_original!C1795</f>
        <v>Waadhoeke</v>
      </c>
      <c r="D1795" t="str" cm="1">
        <f t="array" ref="D1795">_xlfn.IFNA(INDEX(municipalities!B:B, MATCH(EC_projects!C1795,municipalities!C:C,0),0),"unknown")</f>
        <v>GM1949</v>
      </c>
      <c r="E1795" t="str">
        <f>EC_projects_original!D1795</f>
        <v>Hitzum</v>
      </c>
      <c r="F1795" t="str">
        <f>EC_projects_original!E1795</f>
        <v>Moleferiening uté Lyte/ dorpsmolen (nieuw molen of deelname WP Froonacker)</v>
      </c>
      <c r="G1795" t="str">
        <f>EC_projects_original!G1795</f>
        <v>realized</v>
      </c>
      <c r="H1795">
        <f>EC_projects_original!H1795</f>
        <v>2012</v>
      </c>
      <c r="I1795" t="str">
        <f>EC_projects_original!I1795</f>
        <v>wind</v>
      </c>
      <c r="J1795" t="str">
        <f>EC_projects_original!J1795</f>
        <v>small_scale</v>
      </c>
      <c r="K1795">
        <f>EC_projects_original!K1795</f>
        <v>0</v>
      </c>
      <c r="L1795">
        <f>EC_projects_original!L1795</f>
        <v>0</v>
      </c>
      <c r="M1795">
        <f>EC_projects_original!P1795</f>
        <v>0</v>
      </c>
      <c r="N1795">
        <f>EC_projects_original!R1795</f>
        <v>0</v>
      </c>
    </row>
    <row r="1796" spans="1:14" x14ac:dyDescent="0.25">
      <c r="A1796" t="str">
        <f>EC_projects_original!A1796</f>
        <v>Friesland</v>
      </c>
      <c r="B1796" t="str">
        <f>EC_projects_original!B1796</f>
        <v>Friesland</v>
      </c>
      <c r="C1796" t="str">
        <f>EC_projects_original!C1796</f>
        <v>Súdwest-Fryslân</v>
      </c>
      <c r="D1796" t="str" cm="1">
        <f t="array" ref="D1796">_xlfn.IFNA(INDEX(municipalities!B:B, MATCH(EC_projects!C1796,municipalities!C:C,0),0),"unknown")</f>
        <v>GM1900</v>
      </c>
      <c r="E1796" t="str">
        <f>EC_projects_original!D1796</f>
        <v>Reahus</v>
      </c>
      <c r="F1796" t="str">
        <f>EC_projects_original!E1796</f>
        <v>Stichting Doarpsmune Reahus (naar WindPostCodeRoos-coöperatie)</v>
      </c>
      <c r="G1796" t="str">
        <f>EC_projects_original!G1796</f>
        <v>realized</v>
      </c>
      <c r="H1796">
        <f>EC_projects_original!H1796</f>
        <v>2012</v>
      </c>
      <c r="I1796" t="str">
        <f>EC_projects_original!I1796</f>
        <v>wind</v>
      </c>
      <c r="J1796" t="str">
        <f>EC_projects_original!J1796</f>
        <v>small_scale</v>
      </c>
      <c r="K1796">
        <f>EC_projects_original!K1796</f>
        <v>0</v>
      </c>
      <c r="L1796">
        <f>EC_projects_original!L1796</f>
        <v>0</v>
      </c>
      <c r="M1796">
        <f>EC_projects_original!P1796</f>
        <v>0</v>
      </c>
      <c r="N1796">
        <f>EC_projects_original!R1796</f>
        <v>1</v>
      </c>
    </row>
    <row r="1797" spans="1:14" x14ac:dyDescent="0.25">
      <c r="A1797" t="str">
        <f>EC_projects_original!A1797</f>
        <v>Friesland</v>
      </c>
      <c r="B1797" t="str">
        <f>EC_projects_original!B1797</f>
        <v>Friesland</v>
      </c>
      <c r="C1797" t="str">
        <f>EC_projects_original!C1797</f>
        <v>Waadhoeke</v>
      </c>
      <c r="D1797" t="str" cm="1">
        <f t="array" ref="D1797">_xlfn.IFNA(INDEX(municipalities!B:B, MATCH(EC_projects!C1797,municipalities!C:C,0),0),"unknown")</f>
        <v>GM1949</v>
      </c>
      <c r="E1797" t="str">
        <f>EC_projects_original!D1797</f>
        <v>Tzum</v>
      </c>
      <c r="F1797" t="str">
        <f>EC_projects_original!E1797</f>
        <v xml:space="preserve">Stichting MAST/ Dorpsmolen Tzum (oude molen) </v>
      </c>
      <c r="G1797" t="str">
        <f>EC_projects_original!G1797</f>
        <v>realized</v>
      </c>
      <c r="H1797">
        <f>EC_projects_original!H1797</f>
        <v>2012</v>
      </c>
      <c r="I1797" t="str">
        <f>EC_projects_original!I1797</f>
        <v>wind</v>
      </c>
      <c r="J1797" t="str">
        <f>EC_projects_original!J1797</f>
        <v>small_scale</v>
      </c>
      <c r="K1797">
        <f>EC_projects_original!K1797</f>
        <v>0</v>
      </c>
      <c r="L1797">
        <f>EC_projects_original!L1797</f>
        <v>0</v>
      </c>
      <c r="M1797">
        <f>EC_projects_original!P1797</f>
        <v>225</v>
      </c>
      <c r="N1797">
        <f>EC_projects_original!R1797</f>
        <v>1</v>
      </c>
    </row>
    <row r="1798" spans="1:14" x14ac:dyDescent="0.25">
      <c r="A1798" t="str">
        <f>EC_projects_original!A1798</f>
        <v>Friesland</v>
      </c>
      <c r="B1798" t="str">
        <f>EC_projects_original!B1798</f>
        <v>Friesland</v>
      </c>
      <c r="C1798" t="str">
        <f>EC_projects_original!C1798</f>
        <v>Súdwest-Fryslân</v>
      </c>
      <c r="D1798" t="str" cm="1">
        <f t="array" ref="D1798">_xlfn.IFNA(INDEX(municipalities!B:B, MATCH(EC_projects!C1798,municipalities!C:C,0),0),"unknown")</f>
        <v>GM1900</v>
      </c>
      <c r="E1798" t="str">
        <f>EC_projects_original!D1798</f>
        <v>Kubaard</v>
      </c>
      <c r="F1798" t="str">
        <f>EC_projects_original!E1798</f>
        <v>Stichting WIEK (Windenergie Kubaard)</v>
      </c>
      <c r="G1798" t="str">
        <f>EC_projects_original!G1798</f>
        <v>realized</v>
      </c>
      <c r="H1798">
        <f>EC_projects_original!H1798</f>
        <v>2004</v>
      </c>
      <c r="I1798" t="str">
        <f>EC_projects_original!I1798</f>
        <v>wind</v>
      </c>
      <c r="J1798" t="str">
        <f>EC_projects_original!J1798</f>
        <v>small_scale</v>
      </c>
      <c r="K1798">
        <f>EC_projects_original!K1798</f>
        <v>0</v>
      </c>
      <c r="L1798">
        <f>EC_projects_original!L1798</f>
        <v>0</v>
      </c>
      <c r="M1798">
        <f>EC_projects_original!P1798</f>
        <v>1500</v>
      </c>
      <c r="N1798">
        <f>EC_projects_original!R1798</f>
        <v>1</v>
      </c>
    </row>
    <row r="1799" spans="1:14" x14ac:dyDescent="0.25">
      <c r="A1799" t="str">
        <f>EC_projects_original!A1799</f>
        <v>Friesland</v>
      </c>
      <c r="B1799" t="str">
        <f>EC_projects_original!B1799</f>
        <v>Friesland</v>
      </c>
      <c r="C1799" t="str">
        <f>EC_projects_original!C1799</f>
        <v>Súdwest-Fryslân</v>
      </c>
      <c r="D1799" t="str" cm="1">
        <f t="array" ref="D1799">_xlfn.IFNA(INDEX(municipalities!B:B, MATCH(EC_projects!C1799,municipalities!C:C,0),0),"unknown")</f>
        <v>GM1900</v>
      </c>
      <c r="E1799">
        <f>EC_projects_original!D1799</f>
        <v>0</v>
      </c>
      <c r="F1799" t="str">
        <f>EC_projects_original!E1799</f>
        <v>Stichting Wynturbine De Twa Doarpen te Wiewerd</v>
      </c>
      <c r="G1799" t="str">
        <f>EC_projects_original!G1799</f>
        <v>realized</v>
      </c>
      <c r="H1799">
        <f>EC_projects_original!H1799</f>
        <v>2012</v>
      </c>
      <c r="I1799" t="str">
        <f>EC_projects_original!I1799</f>
        <v>wind</v>
      </c>
      <c r="J1799" t="str">
        <f>EC_projects_original!J1799</f>
        <v>small_scale</v>
      </c>
      <c r="K1799">
        <f>EC_projects_original!K1799</f>
        <v>0</v>
      </c>
      <c r="L1799">
        <f>EC_projects_original!L1799</f>
        <v>0</v>
      </c>
      <c r="M1799">
        <f>EC_projects_original!P1799</f>
        <v>0</v>
      </c>
      <c r="N1799">
        <f>EC_projects_original!R1799</f>
        <v>1</v>
      </c>
    </row>
    <row r="1800" spans="1:14" x14ac:dyDescent="0.25">
      <c r="A1800" t="str">
        <f>EC_projects_original!A1800</f>
        <v>Groningen</v>
      </c>
      <c r="B1800" t="str">
        <f>EC_projects_original!B1800</f>
        <v>Groningen</v>
      </c>
      <c r="C1800" t="str">
        <f>EC_projects_original!C1800</f>
        <v>Groningen</v>
      </c>
      <c r="D1800" t="str" cm="1">
        <f t="array" ref="D1800">_xlfn.IFNA(INDEX(municipalities!B:B, MATCH(EC_projects!C1800,municipalities!C:C,0),0),"unknown")</f>
        <v>GM0014</v>
      </c>
      <c r="E1800" t="str">
        <f>EC_projects_original!D1800</f>
        <v>Woltersum</v>
      </c>
      <c r="F1800" t="str">
        <f>EC_projects_original!E1800</f>
        <v>Woltersumse EC/ Dorpsmolen Frimtid Eemskanaal Noordzijde</v>
      </c>
      <c r="G1800" t="str">
        <f>EC_projects_original!G1800</f>
        <v>realized</v>
      </c>
      <c r="H1800">
        <f>EC_projects_original!H1800</f>
        <v>2023</v>
      </c>
      <c r="I1800" t="str">
        <f>EC_projects_original!I1800</f>
        <v>wind</v>
      </c>
      <c r="J1800" t="str">
        <f>EC_projects_original!J1800</f>
        <v>small_scale</v>
      </c>
      <c r="K1800">
        <f>EC_projects_original!K1800</f>
        <v>0</v>
      </c>
      <c r="L1800">
        <f>EC_projects_original!L1800</f>
        <v>0</v>
      </c>
      <c r="M1800">
        <f>EC_projects_original!P1800</f>
        <v>25</v>
      </c>
      <c r="N1800">
        <f>EC_projects_original!R1800</f>
        <v>1</v>
      </c>
    </row>
    <row r="1801" spans="1:14" x14ac:dyDescent="0.25">
      <c r="A1801" t="str">
        <f>EC_projects_original!A1801</f>
        <v>Groningen</v>
      </c>
      <c r="B1801" t="str">
        <f>EC_projects_original!B1801</f>
        <v>Groningen</v>
      </c>
      <c r="C1801" t="str">
        <f>EC_projects_original!C1801</f>
        <v>Midden-Groningen</v>
      </c>
      <c r="D1801" t="str" cm="1">
        <f t="array" ref="D1801">_xlfn.IFNA(INDEX(municipalities!B:B, MATCH(EC_projects!C1801,municipalities!C:C,0),0),"unknown")</f>
        <v>GM1952</v>
      </c>
      <c r="E1801" t="str">
        <f>EC_projects_original!D1801</f>
        <v>Noordbroek</v>
      </c>
      <c r="F1801" t="str">
        <f>EC_projects_original!E1801</f>
        <v>Broukster Energie Coöperatie / E.A.Z. windmolen</v>
      </c>
      <c r="G1801" t="str">
        <f>EC_projects_original!G1801</f>
        <v>realized</v>
      </c>
      <c r="H1801">
        <f>EC_projects_original!H1801</f>
        <v>2020</v>
      </c>
      <c r="I1801" t="str">
        <f>EC_projects_original!I1801</f>
        <v>wind</v>
      </c>
      <c r="J1801" t="str">
        <f>EC_projects_original!J1801</f>
        <v>small_scale</v>
      </c>
      <c r="K1801">
        <f>EC_projects_original!K1801</f>
        <v>0</v>
      </c>
      <c r="L1801">
        <f>EC_projects_original!L1801</f>
        <v>0</v>
      </c>
      <c r="M1801">
        <f>EC_projects_original!P1801</f>
        <v>10</v>
      </c>
      <c r="N1801">
        <f>EC_projects_original!R1801</f>
        <v>1</v>
      </c>
    </row>
    <row r="1802" spans="1:14" x14ac:dyDescent="0.25">
      <c r="A1802" t="str">
        <f>EC_projects_original!A1802</f>
        <v>Groningen</v>
      </c>
      <c r="B1802" t="str">
        <f>EC_projects_original!B1802</f>
        <v>Groningen</v>
      </c>
      <c r="C1802" t="str">
        <f>EC_projects_original!C1802</f>
        <v>Midden-Groningen</v>
      </c>
      <c r="D1802" t="str" cm="1">
        <f t="array" ref="D1802">_xlfn.IFNA(INDEX(municipalities!B:B, MATCH(EC_projects!C1802,municipalities!C:C,0),0),"unknown")</f>
        <v>GM1952</v>
      </c>
      <c r="E1802" t="str">
        <f>EC_projects_original!D1802</f>
        <v>Schildwolde</v>
      </c>
      <c r="F1802" t="str">
        <f>EC_projects_original!E1802</f>
        <v>DuurzaamDuurswold/ E.A.Z. windmolen (in combinatie met zonnedak)  (PCR) in combinatie zonnedak</v>
      </c>
      <c r="G1802" t="str">
        <f>EC_projects_original!G1802</f>
        <v>realized</v>
      </c>
      <c r="H1802">
        <f>EC_projects_original!H1802</f>
        <v>2017</v>
      </c>
      <c r="I1802" t="str">
        <f>EC_projects_original!I1802</f>
        <v>wind</v>
      </c>
      <c r="J1802" t="str">
        <f>EC_projects_original!J1802</f>
        <v>small_scale</v>
      </c>
      <c r="K1802">
        <f>EC_projects_original!K1802</f>
        <v>0</v>
      </c>
      <c r="L1802">
        <f>EC_projects_original!L1802</f>
        <v>0</v>
      </c>
      <c r="M1802">
        <f>EC_projects_original!P1802</f>
        <v>10</v>
      </c>
      <c r="N1802">
        <f>EC_projects_original!R1802</f>
        <v>1</v>
      </c>
    </row>
    <row r="1803" spans="1:14" x14ac:dyDescent="0.25">
      <c r="A1803" t="str">
        <f>EC_projects_original!A1803</f>
        <v>Groningen</v>
      </c>
      <c r="B1803" t="str">
        <f>EC_projects_original!B1803</f>
        <v>Groningen</v>
      </c>
      <c r="C1803" t="str">
        <f>EC_projects_original!C1803</f>
        <v>Eemsdelta</v>
      </c>
      <c r="D1803" t="str" cm="1">
        <f t="array" ref="D1803">_xlfn.IFNA(INDEX(municipalities!B:B, MATCH(EC_projects!C1803,municipalities!C:C,0),0),"unknown")</f>
        <v>GM1979</v>
      </c>
      <c r="E1803">
        <f>EC_projects_original!D1803</f>
        <v>0</v>
      </c>
      <c r="F1803" t="str">
        <f>EC_projects_original!E1803</f>
        <v>LOPEC/ E.A.Z. windmolen</v>
      </c>
      <c r="G1803" t="str">
        <f>EC_projects_original!G1803</f>
        <v>realized</v>
      </c>
      <c r="H1803">
        <f>EC_projects_original!H1803</f>
        <v>2018</v>
      </c>
      <c r="I1803" t="str">
        <f>EC_projects_original!I1803</f>
        <v>wind</v>
      </c>
      <c r="J1803" t="str">
        <f>EC_projects_original!J1803</f>
        <v>small_scale</v>
      </c>
      <c r="K1803">
        <f>EC_projects_original!K1803</f>
        <v>0</v>
      </c>
      <c r="L1803">
        <f>EC_projects_original!L1803</f>
        <v>0</v>
      </c>
      <c r="M1803">
        <f>EC_projects_original!P1803</f>
        <v>10</v>
      </c>
      <c r="N1803">
        <f>EC_projects_original!R1803</f>
        <v>1</v>
      </c>
    </row>
    <row r="1804" spans="1:14" x14ac:dyDescent="0.25">
      <c r="A1804" t="str">
        <f>EC_projects_original!A1804</f>
        <v>Groningen</v>
      </c>
      <c r="B1804" t="str">
        <f>EC_projects_original!B1804</f>
        <v>Groningen</v>
      </c>
      <c r="C1804" t="str">
        <f>EC_projects_original!C1804</f>
        <v>Westerkwartier</v>
      </c>
      <c r="D1804" t="str" cm="1">
        <f t="array" ref="D1804">_xlfn.IFNA(INDEX(municipalities!B:B, MATCH(EC_projects!C1804,municipalities!C:C,0),0),"unknown")</f>
        <v>GM1969</v>
      </c>
      <c r="E1804" t="str">
        <f>EC_projects_original!D1804</f>
        <v>Midwolde/ Niekerk</v>
      </c>
      <c r="F1804" t="str">
        <f>EC_projects_original!E1804</f>
        <v>Midwolde/ E.A.Z. windmolen</v>
      </c>
      <c r="G1804" t="str">
        <f>EC_projects_original!G1804</f>
        <v>realized</v>
      </c>
      <c r="H1804">
        <f>EC_projects_original!H1804</f>
        <v>2018</v>
      </c>
      <c r="I1804" t="str">
        <f>EC_projects_original!I1804</f>
        <v>wind</v>
      </c>
      <c r="J1804" t="str">
        <f>EC_projects_original!J1804</f>
        <v>small_scale</v>
      </c>
      <c r="K1804">
        <f>EC_projects_original!K1804</f>
        <v>0</v>
      </c>
      <c r="L1804">
        <f>EC_projects_original!L1804</f>
        <v>0</v>
      </c>
      <c r="M1804">
        <f>EC_projects_original!P1804</f>
        <v>10</v>
      </c>
      <c r="N1804">
        <f>EC_projects_original!R1804</f>
        <v>1</v>
      </c>
    </row>
    <row r="1805" spans="1:14" x14ac:dyDescent="0.25">
      <c r="A1805" t="str">
        <f>EC_projects_original!A1805</f>
        <v>Groningen</v>
      </c>
      <c r="B1805" t="str">
        <f>EC_projects_original!B1805</f>
        <v>Groningen</v>
      </c>
      <c r="C1805" t="str">
        <f>EC_projects_original!C1805</f>
        <v>Westerkwartier</v>
      </c>
      <c r="D1805" t="str" cm="1">
        <f t="array" ref="D1805">_xlfn.IFNA(INDEX(municipalities!B:B, MATCH(EC_projects!C1805,municipalities!C:C,0),0),"unknown")</f>
        <v>GM1969</v>
      </c>
      <c r="E1805" t="str">
        <f>EC_projects_original!D1805</f>
        <v>Midwolde/ Niekerk</v>
      </c>
      <c r="F1805" t="str">
        <f>EC_projects_original!E1805</f>
        <v>Midwolde/ E.A.Z. windmolen 1</v>
      </c>
      <c r="G1805" t="str">
        <f>EC_projects_original!G1805</f>
        <v>realized</v>
      </c>
      <c r="H1805">
        <f>EC_projects_original!H1805</f>
        <v>2018</v>
      </c>
      <c r="I1805" t="str">
        <f>EC_projects_original!I1805</f>
        <v>wind</v>
      </c>
      <c r="J1805" t="str">
        <f>EC_projects_original!J1805</f>
        <v>small_scale</v>
      </c>
      <c r="K1805">
        <f>EC_projects_original!K1805</f>
        <v>0</v>
      </c>
      <c r="L1805">
        <f>EC_projects_original!L1805</f>
        <v>0</v>
      </c>
      <c r="M1805">
        <f>EC_projects_original!P1805</f>
        <v>10</v>
      </c>
      <c r="N1805">
        <f>EC_projects_original!R1805</f>
        <v>1</v>
      </c>
    </row>
    <row r="1806" spans="1:14" x14ac:dyDescent="0.25">
      <c r="A1806" t="str">
        <f>EC_projects_original!A1806</f>
        <v>Groningen</v>
      </c>
      <c r="B1806" t="str">
        <f>EC_projects_original!B1806</f>
        <v>Groningen</v>
      </c>
      <c r="C1806" t="str">
        <f>EC_projects_original!C1806</f>
        <v>Westerkwartier</v>
      </c>
      <c r="D1806" t="str" cm="1">
        <f t="array" ref="D1806">_xlfn.IFNA(INDEX(municipalities!B:B, MATCH(EC_projects!C1806,municipalities!C:C,0),0),"unknown")</f>
        <v>GM1969</v>
      </c>
      <c r="E1806" t="str">
        <f>EC_projects_original!D1806</f>
        <v>Midwolde/ Niekerk</v>
      </c>
      <c r="F1806" t="str">
        <f>EC_projects_original!E1806</f>
        <v>Midwolde/ E.A.Z. windmolen 2</v>
      </c>
      <c r="G1806" t="str">
        <f>EC_projects_original!G1806</f>
        <v>realized</v>
      </c>
      <c r="H1806">
        <f>EC_projects_original!H1806</f>
        <v>2019</v>
      </c>
      <c r="I1806" t="str">
        <f>EC_projects_original!I1806</f>
        <v>wind</v>
      </c>
      <c r="J1806" t="str">
        <f>EC_projects_original!J1806</f>
        <v>small_scale</v>
      </c>
      <c r="K1806">
        <f>EC_projects_original!K1806</f>
        <v>0</v>
      </c>
      <c r="L1806">
        <f>EC_projects_original!L1806</f>
        <v>0</v>
      </c>
      <c r="M1806">
        <f>EC_projects_original!P1806</f>
        <v>10</v>
      </c>
      <c r="N1806">
        <f>EC_projects_original!R1806</f>
        <v>1</v>
      </c>
    </row>
    <row r="1807" spans="1:14" x14ac:dyDescent="0.25">
      <c r="A1807" t="str">
        <f>EC_projects_original!A1807</f>
        <v>Groningen</v>
      </c>
      <c r="B1807" t="str">
        <f>EC_projects_original!B1807</f>
        <v>Groningen</v>
      </c>
      <c r="C1807" t="str">
        <f>EC_projects_original!C1807</f>
        <v>Het Hogeland</v>
      </c>
      <c r="D1807" t="str" cm="1">
        <f t="array" ref="D1807">_xlfn.IFNA(INDEX(municipalities!B:B, MATCH(EC_projects!C1807,municipalities!C:C,0),0),"unknown")</f>
        <v>GM1966</v>
      </c>
      <c r="E1807" t="str">
        <f>EC_projects_original!D1807</f>
        <v>Tinallinge</v>
      </c>
      <c r="F1807" t="str">
        <f>EC_projects_original!E1807</f>
        <v>Samenwind Tinallinge/ EAZ windmolen (PCR)</v>
      </c>
      <c r="G1807" t="str">
        <f>EC_projects_original!G1807</f>
        <v>realized</v>
      </c>
      <c r="H1807">
        <f>EC_projects_original!H1807</f>
        <v>2018</v>
      </c>
      <c r="I1807" t="str">
        <f>EC_projects_original!I1807</f>
        <v>wind</v>
      </c>
      <c r="J1807" t="str">
        <f>EC_projects_original!J1807</f>
        <v>small_scale</v>
      </c>
      <c r="K1807">
        <f>EC_projects_original!K1807</f>
        <v>0</v>
      </c>
      <c r="L1807">
        <f>EC_projects_original!L1807</f>
        <v>0</v>
      </c>
      <c r="M1807">
        <f>EC_projects_original!P1807</f>
        <v>20</v>
      </c>
      <c r="N1807">
        <f>EC_projects_original!R1807</f>
        <v>1</v>
      </c>
    </row>
    <row r="1808" spans="1:14" x14ac:dyDescent="0.25">
      <c r="A1808" t="str">
        <f>EC_projects_original!A1808</f>
        <v>Groningen</v>
      </c>
      <c r="B1808" t="str">
        <f>EC_projects_original!B1808</f>
        <v>Groningen</v>
      </c>
      <c r="C1808" t="str">
        <f>EC_projects_original!C1808</f>
        <v>Het Hogeland</v>
      </c>
      <c r="D1808" t="str" cm="1">
        <f t="array" ref="D1808">_xlfn.IFNA(INDEX(municipalities!B:B, MATCH(EC_projects!C1808,municipalities!C:C,0),0),"unknown")</f>
        <v>GM1966</v>
      </c>
      <c r="E1808" t="str">
        <f>EC_projects_original!D1808</f>
        <v>Winsum</v>
      </c>
      <c r="F1808" t="str">
        <f>EC_projects_original!E1808</f>
        <v>WinsumDuurzaam/ E.A.Z. windmolens (2 stuks, in combinatie met zonnedak)</v>
      </c>
      <c r="G1808" t="str">
        <f>EC_projects_original!G1808</f>
        <v>realized</v>
      </c>
      <c r="H1808">
        <f>EC_projects_original!H1808</f>
        <v>2020</v>
      </c>
      <c r="I1808" t="str">
        <f>EC_projects_original!I1808</f>
        <v>wind</v>
      </c>
      <c r="J1808" t="str">
        <f>EC_projects_original!J1808</f>
        <v>small_scale</v>
      </c>
      <c r="K1808">
        <f>EC_projects_original!K1808</f>
        <v>0</v>
      </c>
      <c r="L1808">
        <f>EC_projects_original!L1808</f>
        <v>0</v>
      </c>
      <c r="M1808">
        <f>EC_projects_original!P1808</f>
        <v>30</v>
      </c>
      <c r="N1808">
        <f>EC_projects_original!R1808</f>
        <v>1</v>
      </c>
    </row>
    <row r="1809" spans="1:14" x14ac:dyDescent="0.25">
      <c r="A1809" t="str">
        <f>EC_projects_original!A1809</f>
        <v>Friesland</v>
      </c>
      <c r="B1809" t="str">
        <f>EC_projects_original!B1809</f>
        <v>Friesland</v>
      </c>
      <c r="C1809" t="str">
        <f>EC_projects_original!C1809</f>
        <v>Waadhoeke</v>
      </c>
      <c r="D1809" t="str" cm="1">
        <f t="array" ref="D1809">_xlfn.IFNA(INDEX(municipalities!B:B, MATCH(EC_projects!C1809,municipalities!C:C,0),0),"unknown")</f>
        <v>GM1949</v>
      </c>
      <c r="E1809" t="str">
        <f>EC_projects_original!D1809</f>
        <v>Herbaijum</v>
      </c>
      <c r="F1809" t="str">
        <f>EC_projects_original!E1809</f>
        <v>Buurtmolen Herbaijum</v>
      </c>
      <c r="G1809" t="str">
        <f>EC_projects_original!G1809</f>
        <v>realized</v>
      </c>
      <c r="H1809">
        <f>EC_projects_original!H1809</f>
        <v>2018</v>
      </c>
      <c r="I1809" t="str">
        <f>EC_projects_original!I1809</f>
        <v>wind</v>
      </c>
      <c r="J1809" t="str">
        <f>EC_projects_original!J1809</f>
        <v>small_scale</v>
      </c>
      <c r="K1809">
        <f>EC_projects_original!K1809</f>
        <v>0</v>
      </c>
      <c r="L1809">
        <f>EC_projects_original!L1809</f>
        <v>0</v>
      </c>
      <c r="M1809">
        <f>EC_projects_original!P1809</f>
        <v>900</v>
      </c>
      <c r="N1809">
        <f>EC_projects_original!R1809</f>
        <v>1</v>
      </c>
    </row>
    <row r="1810" spans="1:14" x14ac:dyDescent="0.25">
      <c r="A1810" t="str">
        <f>EC_projects_original!A1810</f>
        <v>Friesland</v>
      </c>
      <c r="B1810" t="str">
        <f>EC_projects_original!B1810</f>
        <v>Friesland</v>
      </c>
      <c r="C1810" t="str">
        <f>EC_projects_original!C1810</f>
        <v>Leeuwarden</v>
      </c>
      <c r="D1810" t="str" cm="1">
        <f t="array" ref="D1810">_xlfn.IFNA(INDEX(municipalities!B:B, MATCH(EC_projects!C1810,municipalities!C:C,0),0),"unknown")</f>
        <v>GM0080</v>
      </c>
      <c r="E1810" t="str">
        <f>EC_projects_original!D1810</f>
        <v>Reduzum</v>
      </c>
      <c r="F1810" t="str">
        <f>EC_projects_original!E1810</f>
        <v>DoarsmuneReduzum/ Wynmole Reduzum (nieuwe molen, vervanging)</v>
      </c>
      <c r="G1810" t="str">
        <f>EC_projects_original!G1810</f>
        <v>realized</v>
      </c>
      <c r="H1810">
        <f>EC_projects_original!H1810</f>
        <v>2022</v>
      </c>
      <c r="I1810" t="str">
        <f>EC_projects_original!I1810</f>
        <v>wind</v>
      </c>
      <c r="J1810" t="str">
        <f>EC_projects_original!J1810</f>
        <v>small_scale</v>
      </c>
      <c r="K1810">
        <f>EC_projects_original!K1810</f>
        <v>0</v>
      </c>
      <c r="L1810">
        <f>EC_projects_original!L1810</f>
        <v>0</v>
      </c>
      <c r="M1810">
        <f>EC_projects_original!P1810</f>
        <v>1000</v>
      </c>
      <c r="N1810">
        <f>EC_projects_original!R1810</f>
        <v>1</v>
      </c>
    </row>
    <row r="1811" spans="1:14" x14ac:dyDescent="0.25">
      <c r="A1811" t="str">
        <f>EC_projects_original!A1811</f>
        <v>Friesland</v>
      </c>
      <c r="B1811" t="str">
        <f>EC_projects_original!B1811</f>
        <v>Friesland</v>
      </c>
      <c r="C1811" t="str">
        <f>EC_projects_original!C1811</f>
        <v>Leeuwarden</v>
      </c>
      <c r="D1811" t="str" cm="1">
        <f t="array" ref="D1811">_xlfn.IFNA(INDEX(municipalities!B:B, MATCH(EC_projects!C1811,municipalities!C:C,0),0),"unknown")</f>
        <v>GM0080</v>
      </c>
      <c r="E1811" t="str">
        <f>EC_projects_original!D1811</f>
        <v>Reduzum</v>
      </c>
      <c r="F1811" t="str">
        <f>EC_projects_original!E1811</f>
        <v>DoarsmuneReduzum/ Wynmole Reduzum oude molen</v>
      </c>
      <c r="G1811" t="str">
        <f>EC_projects_original!G1811</f>
        <v>realized</v>
      </c>
      <c r="H1811">
        <f>EC_projects_original!H1811</f>
        <v>2012</v>
      </c>
      <c r="I1811" t="str">
        <f>EC_projects_original!I1811</f>
        <v>wind</v>
      </c>
      <c r="J1811" t="str">
        <f>EC_projects_original!J1811</f>
        <v>small_scale</v>
      </c>
      <c r="K1811">
        <f>EC_projects_original!K1811</f>
        <v>0</v>
      </c>
      <c r="L1811">
        <f>EC_projects_original!L1811</f>
        <v>0</v>
      </c>
      <c r="M1811">
        <f>EC_projects_original!P1811</f>
        <v>225</v>
      </c>
      <c r="N1811">
        <f>EC_projects_original!R1811</f>
        <v>1</v>
      </c>
    </row>
    <row r="1812" spans="1:14" x14ac:dyDescent="0.25">
      <c r="A1812" t="str">
        <f>EC_projects_original!A1812</f>
        <v>Noord-Holland</v>
      </c>
      <c r="B1812" t="str">
        <f>EC_projects_original!B1812</f>
        <v>Noord-Holland Noord</v>
      </c>
      <c r="C1812" t="str">
        <f>EC_projects_original!C1812</f>
        <v>Schagen</v>
      </c>
      <c r="D1812" t="str" cm="1">
        <f t="array" ref="D1812">_xlfn.IFNA(INDEX(municipalities!B:B, MATCH(EC_projects!C1812,municipalities!C:C,0),0),"unknown")</f>
        <v>GM0441</v>
      </c>
      <c r="E1812" t="str">
        <f>EC_projects_original!D1812</f>
        <v>Burgerbrug/ Zijpe</v>
      </c>
      <c r="F1812" t="str">
        <f>EC_projects_original!E1812</f>
        <v>KW Volksmolen Zijpe (vervanging 1 windmolen WP Zijpe) - Windpostcoderoos</v>
      </c>
      <c r="G1812" t="str">
        <f>EC_projects_original!G1812</f>
        <v>realized</v>
      </c>
      <c r="H1812">
        <f>EC_projects_original!H1812</f>
        <v>2019</v>
      </c>
      <c r="I1812" t="str">
        <f>EC_projects_original!I1812</f>
        <v>wind</v>
      </c>
      <c r="J1812" t="str">
        <f>EC_projects_original!J1812</f>
        <v>small_scale</v>
      </c>
      <c r="K1812">
        <f>EC_projects_original!K1812</f>
        <v>0</v>
      </c>
      <c r="L1812">
        <f>EC_projects_original!L1812</f>
        <v>0</v>
      </c>
      <c r="M1812">
        <f>EC_projects_original!P1812</f>
        <v>80</v>
      </c>
      <c r="N1812">
        <f>EC_projects_original!R1812</f>
        <v>1</v>
      </c>
    </row>
    <row r="1813" spans="1:14" x14ac:dyDescent="0.25">
      <c r="A1813" t="str">
        <f>EC_projects_original!A1813</f>
        <v>Groningen</v>
      </c>
      <c r="B1813" t="str">
        <f>EC_projects_original!B1813</f>
        <v>Groningen</v>
      </c>
      <c r="C1813" t="str">
        <f>EC_projects_original!C1813</f>
        <v>Westerkwartier</v>
      </c>
      <c r="D1813" t="str" cm="1">
        <f t="array" ref="D1813">_xlfn.IFNA(INDEX(municipalities!B:B, MATCH(EC_projects!C1813,municipalities!C:C,0),0),"unknown")</f>
        <v>GM1969</v>
      </c>
      <c r="E1813">
        <f>EC_projects_original!D1813</f>
        <v>0</v>
      </c>
      <c r="F1813" t="str">
        <f>EC_projects_original!E1813</f>
        <v>EnergiebosBoerakker/ Dorpsmolen</v>
      </c>
      <c r="G1813" t="str">
        <f>EC_projects_original!G1813</f>
        <v>planned</v>
      </c>
      <c r="H1813">
        <f>EC_projects_original!H1813</f>
        <v>2024</v>
      </c>
      <c r="I1813" t="str">
        <f>EC_projects_original!I1813</f>
        <v>wind</v>
      </c>
      <c r="J1813" t="str">
        <f>EC_projects_original!J1813</f>
        <v>small_scale</v>
      </c>
      <c r="K1813">
        <f>EC_projects_original!K1813</f>
        <v>0</v>
      </c>
      <c r="L1813">
        <f>EC_projects_original!L1813</f>
        <v>0</v>
      </c>
      <c r="M1813">
        <f>EC_projects_original!P1813</f>
        <v>80</v>
      </c>
      <c r="N1813">
        <f>EC_projects_original!R1813</f>
        <v>1</v>
      </c>
    </row>
    <row r="1814" spans="1:14" x14ac:dyDescent="0.25">
      <c r="A1814" t="str">
        <f>EC_projects_original!A1814</f>
        <v>Friesland</v>
      </c>
      <c r="B1814" t="str">
        <f>EC_projects_original!B1814</f>
        <v>Friesland</v>
      </c>
      <c r="C1814" t="str">
        <f>EC_projects_original!C1814</f>
        <v>Waadhoeke</v>
      </c>
      <c r="D1814" t="str" cm="1">
        <f t="array" ref="D1814">_xlfn.IFNA(INDEX(municipalities!B:B, MATCH(EC_projects!C1814,municipalities!C:C,0),0),"unknown")</f>
        <v>GM1949</v>
      </c>
      <c r="E1814" t="str">
        <f>EC_projects_original!D1814</f>
        <v>Franeker</v>
      </c>
      <c r="F1814" t="str">
        <f>EC_projects_original!E1814</f>
        <v>Windpark Froonacker (deelnames Tzum, Hitzum, Frsyslan foar de Wyn)</v>
      </c>
      <c r="G1814" t="str">
        <f>EC_projects_original!G1814</f>
        <v>preparation</v>
      </c>
      <c r="H1814">
        <f>EC_projects_original!H1814</f>
        <v>2025</v>
      </c>
      <c r="I1814" t="str">
        <f>EC_projects_original!I1814</f>
        <v>wind</v>
      </c>
      <c r="J1814" t="str">
        <f>EC_projects_original!J1814</f>
        <v>small_scale</v>
      </c>
      <c r="K1814">
        <f>EC_projects_original!K1814</f>
        <v>0</v>
      </c>
      <c r="L1814">
        <f>EC_projects_original!L1814</f>
        <v>0</v>
      </c>
      <c r="M1814">
        <f>EC_projects_original!P1814</f>
        <v>0</v>
      </c>
      <c r="N1814">
        <f>EC_projects_original!R1814</f>
        <v>0</v>
      </c>
    </row>
    <row r="1815" spans="1:14" x14ac:dyDescent="0.25">
      <c r="A1815" t="str">
        <f>EC_projects_original!A1815</f>
        <v>Groningen</v>
      </c>
      <c r="B1815" t="str">
        <f>EC_projects_original!B1815</f>
        <v>Groningen</v>
      </c>
      <c r="C1815" t="str">
        <f>EC_projects_original!C1815</f>
        <v>Groningen</v>
      </c>
      <c r="D1815" t="str" cm="1">
        <f t="array" ref="D1815">_xlfn.IFNA(INDEX(municipalities!B:B, MATCH(EC_projects!C1815,municipalities!C:C,0),0),"unknown")</f>
        <v>GM0014</v>
      </c>
      <c r="E1815">
        <f>EC_projects_original!D1815</f>
        <v>0</v>
      </c>
      <c r="F1815" t="str">
        <f>EC_projects_original!E1815</f>
        <v>GOED/Wijkwindmolens Westerkwartier (EAZ)</v>
      </c>
      <c r="G1815" t="str">
        <f>EC_projects_original!G1815</f>
        <v>preparation</v>
      </c>
      <c r="H1815">
        <f>EC_projects_original!H1815</f>
        <v>2025</v>
      </c>
      <c r="I1815" t="str">
        <f>EC_projects_original!I1815</f>
        <v>wind</v>
      </c>
      <c r="J1815" t="str">
        <f>EC_projects_original!J1815</f>
        <v>small_scale</v>
      </c>
      <c r="K1815">
        <f>EC_projects_original!K1815</f>
        <v>0</v>
      </c>
      <c r="L1815">
        <f>EC_projects_original!L1815</f>
        <v>0</v>
      </c>
      <c r="M1815">
        <f>EC_projects_original!P1815</f>
        <v>20</v>
      </c>
      <c r="N1815">
        <f>EC_projects_original!R1815</f>
        <v>1</v>
      </c>
    </row>
    <row r="1816" spans="1:14" x14ac:dyDescent="0.25">
      <c r="A1816" t="str">
        <f>EC_projects_original!A1816</f>
        <v>Friesland</v>
      </c>
      <c r="B1816" t="str">
        <f>EC_projects_original!B1816</f>
        <v>Friesland</v>
      </c>
      <c r="C1816" t="str">
        <f>EC_projects_original!C1816</f>
        <v>Leeuwarden</v>
      </c>
      <c r="D1816" t="str" cm="1">
        <f t="array" ref="D1816">_xlfn.IFNA(INDEX(municipalities!B:B, MATCH(EC_projects!C1816,municipalities!C:C,0),0),"unknown")</f>
        <v>GM0080</v>
      </c>
      <c r="E1816" t="str">
        <f>EC_projects_original!D1816</f>
        <v>Baard en omstreken</v>
      </c>
      <c r="F1816" t="str">
        <f>EC_projects_original!E1816</f>
        <v>Grieneko/ vervanging windmolen</v>
      </c>
      <c r="G1816" t="str">
        <f>EC_projects_original!G1816</f>
        <v>preparation</v>
      </c>
      <c r="H1816">
        <f>EC_projects_original!H1816</f>
        <v>2025</v>
      </c>
      <c r="I1816" t="str">
        <f>EC_projects_original!I1816</f>
        <v>wind</v>
      </c>
      <c r="J1816" t="str">
        <f>EC_projects_original!J1816</f>
        <v>small_scale</v>
      </c>
      <c r="K1816">
        <f>EC_projects_original!K1816</f>
        <v>0</v>
      </c>
      <c r="L1816">
        <f>EC_projects_original!L1816</f>
        <v>0</v>
      </c>
      <c r="M1816">
        <f>EC_projects_original!P1816</f>
        <v>0</v>
      </c>
      <c r="N1816">
        <f>EC_projects_original!R1816</f>
        <v>1</v>
      </c>
    </row>
    <row r="1817" spans="1:14" x14ac:dyDescent="0.25">
      <c r="A1817" t="str">
        <f>EC_projects_original!A1817</f>
        <v>Zeeland</v>
      </c>
      <c r="B1817" t="str">
        <f>EC_projects_original!B1817</f>
        <v>Zeeland</v>
      </c>
      <c r="C1817" t="str">
        <f>EC_projects_original!C1817</f>
        <v>Tholen</v>
      </c>
      <c r="D1817" t="str" cm="1">
        <f t="array" ref="D1817">_xlfn.IFNA(INDEX(municipalities!B:B, MATCH(EC_projects!C1817,municipalities!C:C,0),0),"unknown")</f>
        <v>GM0716</v>
      </c>
      <c r="E1817">
        <f>EC_projects_original!D1817</f>
        <v>0</v>
      </c>
      <c r="F1817" t="str">
        <f>EC_projects_original!E1817</f>
        <v>Dorpsmolen Sint Philipsland</v>
      </c>
      <c r="G1817" t="str">
        <f>EC_projects_original!G1817</f>
        <v>stopped</v>
      </c>
      <c r="H1817">
        <f>EC_projects_original!H1817</f>
        <v>0</v>
      </c>
      <c r="I1817" t="str">
        <f>EC_projects_original!I1817</f>
        <v>wind</v>
      </c>
      <c r="J1817" t="str">
        <f>EC_projects_original!J1817</f>
        <v>small_scale</v>
      </c>
      <c r="K1817">
        <f>EC_projects_original!K1817</f>
        <v>0</v>
      </c>
      <c r="L1817">
        <f>EC_projects_original!L1817</f>
        <v>0</v>
      </c>
      <c r="M1817">
        <f>EC_projects_original!P1817</f>
        <v>2000</v>
      </c>
      <c r="N1817">
        <f>EC_projects_original!R1817</f>
        <v>1</v>
      </c>
    </row>
    <row r="1818" spans="1:14" x14ac:dyDescent="0.25">
      <c r="A1818" t="str">
        <f>EC_projects_original!A1818</f>
        <v>Groningen</v>
      </c>
      <c r="B1818" t="str">
        <f>EC_projects_original!B1818</f>
        <v>Groningen</v>
      </c>
      <c r="C1818" t="str">
        <f>EC_projects_original!C1818</f>
        <v>Midden-Groningen</v>
      </c>
      <c r="D1818" t="str" cm="1">
        <f t="array" ref="D1818">_xlfn.IFNA(INDEX(municipalities!B:B, MATCH(EC_projects!C1818,municipalities!C:C,0),0),"unknown")</f>
        <v>GM1952</v>
      </c>
      <c r="E1818" t="str">
        <f>EC_projects_original!D1818</f>
        <v>Zuidwolde</v>
      </c>
      <c r="F1818" t="str">
        <f>EC_projects_original!E1818</f>
        <v>Duurzaam Menterwolde/ E.A.Z. windmolen</v>
      </c>
      <c r="G1818" t="str">
        <f>EC_projects_original!G1818</f>
        <v>stopped</v>
      </c>
      <c r="H1818">
        <f>EC_projects_original!H1818</f>
        <v>0</v>
      </c>
      <c r="I1818" t="str">
        <f>EC_projects_original!I1818</f>
        <v>wind</v>
      </c>
      <c r="J1818" t="str">
        <f>EC_projects_original!J1818</f>
        <v>small_scale</v>
      </c>
      <c r="K1818">
        <f>EC_projects_original!K1818</f>
        <v>0</v>
      </c>
      <c r="L1818">
        <f>EC_projects_original!L1818</f>
        <v>0</v>
      </c>
      <c r="M1818">
        <f>EC_projects_original!P1818</f>
        <v>10</v>
      </c>
      <c r="N1818">
        <f>EC_projects_original!R1818</f>
        <v>1</v>
      </c>
    </row>
    <row r="1819" spans="1:14" x14ac:dyDescent="0.25">
      <c r="A1819" t="str">
        <f>EC_projects_original!A1819</f>
        <v>Groningen</v>
      </c>
      <c r="B1819" t="str">
        <f>EC_projects_original!B1819</f>
        <v>Groningen</v>
      </c>
      <c r="C1819" t="str">
        <f>EC_projects_original!C1819</f>
        <v>Midden-Groningen</v>
      </c>
      <c r="D1819" t="str" cm="1">
        <f t="array" ref="D1819">_xlfn.IFNA(INDEX(municipalities!B:B, MATCH(EC_projects!C1819,municipalities!C:C,0),0),"unknown")</f>
        <v>GM1952</v>
      </c>
      <c r="E1819" t="str">
        <f>EC_projects_original!D1819</f>
        <v>Steendam</v>
      </c>
      <c r="F1819" t="str">
        <f>EC_projects_original!E1819</f>
        <v>EC Steendam/ E.A.Z. windmolens</v>
      </c>
      <c r="G1819" t="str">
        <f>EC_projects_original!G1819</f>
        <v>stopped</v>
      </c>
      <c r="H1819">
        <f>EC_projects_original!H1819</f>
        <v>0</v>
      </c>
      <c r="I1819" t="str">
        <f>EC_projects_original!I1819</f>
        <v>wind</v>
      </c>
      <c r="J1819" t="str">
        <f>EC_projects_original!J1819</f>
        <v>small_scale</v>
      </c>
      <c r="K1819">
        <f>EC_projects_original!K1819</f>
        <v>0</v>
      </c>
      <c r="L1819">
        <f>EC_projects_original!L1819</f>
        <v>0</v>
      </c>
      <c r="M1819">
        <f>EC_projects_original!P1819</f>
        <v>10</v>
      </c>
      <c r="N1819">
        <f>EC_projects_original!R1819</f>
        <v>0</v>
      </c>
    </row>
    <row r="1820" spans="1:14" x14ac:dyDescent="0.25">
      <c r="A1820" t="str">
        <f>EC_projects_original!A1820</f>
        <v>Groningen</v>
      </c>
      <c r="B1820" t="str">
        <f>EC_projects_original!B1820</f>
        <v>Groningen</v>
      </c>
      <c r="C1820" t="str">
        <f>EC_projects_original!C1820</f>
        <v>Het Hogeland</v>
      </c>
      <c r="D1820" t="str" cm="1">
        <f t="array" ref="D1820">_xlfn.IFNA(INDEX(municipalities!B:B, MATCH(EC_projects!C1820,municipalities!C:C,0),0),"unknown")</f>
        <v>GM1966</v>
      </c>
      <c r="E1820" t="str">
        <f>EC_projects_original!D1820</f>
        <v>Eemsmond (Kantens)</v>
      </c>
      <c r="F1820" t="str">
        <f>EC_projects_original!E1820</f>
        <v>EIK Kantens/ 3 E.A.Z. windmolens</v>
      </c>
      <c r="G1820" t="str">
        <f>EC_projects_original!G1820</f>
        <v>stopped</v>
      </c>
      <c r="H1820">
        <f>EC_projects_original!H1820</f>
        <v>0</v>
      </c>
      <c r="I1820" t="str">
        <f>EC_projects_original!I1820</f>
        <v>wind</v>
      </c>
      <c r="J1820" t="str">
        <f>EC_projects_original!J1820</f>
        <v>small_scale</v>
      </c>
      <c r="K1820">
        <f>EC_projects_original!K1820</f>
        <v>0</v>
      </c>
      <c r="L1820">
        <f>EC_projects_original!L1820</f>
        <v>0</v>
      </c>
      <c r="M1820">
        <f>EC_projects_original!P1820</f>
        <v>30</v>
      </c>
      <c r="N1820">
        <f>EC_projects_original!R1820</f>
        <v>1</v>
      </c>
    </row>
    <row r="1821" spans="1:14" x14ac:dyDescent="0.25">
      <c r="A1821" t="str">
        <f>EC_projects_original!A1821</f>
        <v>Groningen</v>
      </c>
      <c r="B1821" t="str">
        <f>EC_projects_original!B1821</f>
        <v>Groningen</v>
      </c>
      <c r="C1821" t="str">
        <f>EC_projects_original!C1821</f>
        <v>Groningen</v>
      </c>
      <c r="D1821" t="str" cm="1">
        <f t="array" ref="D1821">_xlfn.IFNA(INDEX(municipalities!B:B, MATCH(EC_projects!C1821,municipalities!C:C,0),0),"unknown")</f>
        <v>GM0014</v>
      </c>
      <c r="E1821">
        <f>EC_projects_original!D1821</f>
        <v>0</v>
      </c>
      <c r="F1821" t="str">
        <f>EC_projects_original!E1821</f>
        <v>GrunnegerPower/ E.A.Z. wijkwindmolens Dorkwerdersluis</v>
      </c>
      <c r="G1821" t="str">
        <f>EC_projects_original!G1821</f>
        <v>stopped</v>
      </c>
      <c r="H1821">
        <f>EC_projects_original!H1821</f>
        <v>0</v>
      </c>
      <c r="I1821" t="str">
        <f>EC_projects_original!I1821</f>
        <v>wind</v>
      </c>
      <c r="J1821" t="str">
        <f>EC_projects_original!J1821</f>
        <v>small_scale</v>
      </c>
      <c r="K1821">
        <f>EC_projects_original!K1821</f>
        <v>0</v>
      </c>
      <c r="L1821">
        <f>EC_projects_original!L1821</f>
        <v>0</v>
      </c>
      <c r="M1821">
        <f>EC_projects_original!P1821</f>
        <v>10</v>
      </c>
      <c r="N1821">
        <f>EC_projects_original!R1821</f>
        <v>0</v>
      </c>
    </row>
    <row r="1822" spans="1:14" x14ac:dyDescent="0.25">
      <c r="A1822" t="str">
        <f>EC_projects_original!A1822</f>
        <v>Groningen</v>
      </c>
      <c r="B1822" t="str">
        <f>EC_projects_original!B1822</f>
        <v>Groningen</v>
      </c>
      <c r="C1822" t="str">
        <f>EC_projects_original!C1822</f>
        <v>Het Hogeland</v>
      </c>
      <c r="D1822" t="str" cm="1">
        <f t="array" ref="D1822">_xlfn.IFNA(INDEX(municipalities!B:B, MATCH(EC_projects!C1822,municipalities!C:C,0),0),"unknown")</f>
        <v>GM1966</v>
      </c>
      <c r="E1822">
        <f>EC_projects_original!D1822</f>
        <v>0</v>
      </c>
      <c r="F1822" t="str">
        <f>EC_projects_original!E1822</f>
        <v xml:space="preserve">Hogelandster EC/ E.A.Z. windmolen Wehe Den Hoorn </v>
      </c>
      <c r="G1822" t="str">
        <f>EC_projects_original!G1822</f>
        <v>stopped</v>
      </c>
      <c r="H1822">
        <f>EC_projects_original!H1822</f>
        <v>0</v>
      </c>
      <c r="I1822" t="str">
        <f>EC_projects_original!I1822</f>
        <v>wind</v>
      </c>
      <c r="J1822" t="str">
        <f>EC_projects_original!J1822</f>
        <v>small_scale</v>
      </c>
      <c r="K1822">
        <f>EC_projects_original!K1822</f>
        <v>0</v>
      </c>
      <c r="L1822">
        <f>EC_projects_original!L1822</f>
        <v>0</v>
      </c>
      <c r="M1822">
        <f>EC_projects_original!P1822</f>
        <v>10</v>
      </c>
      <c r="N1822">
        <f>EC_projects_original!R1822</f>
        <v>0</v>
      </c>
    </row>
    <row r="1823" spans="1:14" x14ac:dyDescent="0.25">
      <c r="A1823" t="str">
        <f>EC_projects_original!A1823</f>
        <v>Groningen</v>
      </c>
      <c r="B1823" t="str">
        <f>EC_projects_original!B1823</f>
        <v>Groningen</v>
      </c>
      <c r="C1823" t="str">
        <f>EC_projects_original!C1823</f>
        <v>Groningen</v>
      </c>
      <c r="D1823" t="str" cm="1">
        <f t="array" ref="D1823">_xlfn.IFNA(INDEX(municipalities!B:B, MATCH(EC_projects!C1823,municipalities!C:C,0),0),"unknown")</f>
        <v>GM0014</v>
      </c>
      <c r="E1823" t="str">
        <f>EC_projects_original!D1823</f>
        <v>Meerstad</v>
      </c>
      <c r="F1823" t="str">
        <f>EC_projects_original!E1823</f>
        <v xml:space="preserve">Meerkracht/ E.A.Z. windmolens MeerstadWind </v>
      </c>
      <c r="G1823" t="str">
        <f>EC_projects_original!G1823</f>
        <v>stopped</v>
      </c>
      <c r="H1823">
        <f>EC_projects_original!H1823</f>
        <v>0</v>
      </c>
      <c r="I1823" t="str">
        <f>EC_projects_original!I1823</f>
        <v>wind</v>
      </c>
      <c r="J1823" t="str">
        <f>EC_projects_original!J1823</f>
        <v>small_scale</v>
      </c>
      <c r="K1823">
        <f>EC_projects_original!K1823</f>
        <v>0</v>
      </c>
      <c r="L1823">
        <f>EC_projects_original!L1823</f>
        <v>0</v>
      </c>
      <c r="M1823">
        <f>EC_projects_original!P1823</f>
        <v>10</v>
      </c>
      <c r="N1823">
        <f>EC_projects_original!R1823</f>
        <v>1</v>
      </c>
    </row>
    <row r="1824" spans="1:14" x14ac:dyDescent="0.25">
      <c r="A1824" t="str">
        <f>EC_projects_original!A1824</f>
        <v>Groningen</v>
      </c>
      <c r="B1824" t="str">
        <f>EC_projects_original!B1824</f>
        <v>Groningen</v>
      </c>
      <c r="C1824" t="str">
        <f>EC_projects_original!C1824</f>
        <v>Midden-Groningen</v>
      </c>
      <c r="D1824" t="str" cm="1">
        <f t="array" ref="D1824">_xlfn.IFNA(INDEX(municipalities!B:B, MATCH(EC_projects!C1824,municipalities!C:C,0),0),"unknown")</f>
        <v>GM1952</v>
      </c>
      <c r="E1824" t="str">
        <f>EC_projects_original!D1824</f>
        <v>Overschild</v>
      </c>
      <c r="F1824" t="str">
        <f>EC_projects_original!E1824</f>
        <v>Overschild/ E.A.Z windmolen en zonnedaken Op de Tip</v>
      </c>
      <c r="G1824" t="str">
        <f>EC_projects_original!G1824</f>
        <v>stopped</v>
      </c>
      <c r="H1824">
        <f>EC_projects_original!H1824</f>
        <v>0</v>
      </c>
      <c r="I1824" t="str">
        <f>EC_projects_original!I1824</f>
        <v>wind</v>
      </c>
      <c r="J1824" t="str">
        <f>EC_projects_original!J1824</f>
        <v>small_scale</v>
      </c>
      <c r="K1824">
        <f>EC_projects_original!K1824</f>
        <v>0</v>
      </c>
      <c r="L1824">
        <f>EC_projects_original!L1824</f>
        <v>0</v>
      </c>
      <c r="M1824">
        <f>EC_projects_original!P1824</f>
        <v>10</v>
      </c>
      <c r="N1824">
        <f>EC_projects_original!R1824</f>
        <v>1</v>
      </c>
    </row>
    <row r="1825" spans="1:14" x14ac:dyDescent="0.25">
      <c r="A1825" t="str">
        <f>EC_projects_original!A1825</f>
        <v>Groningen</v>
      </c>
      <c r="B1825" t="str">
        <f>EC_projects_original!B1825</f>
        <v>Groningen</v>
      </c>
      <c r="C1825" t="str">
        <f>EC_projects_original!C1825</f>
        <v>Groningen</v>
      </c>
      <c r="D1825" t="str" cm="1">
        <f t="array" ref="D1825">_xlfn.IFNA(INDEX(municipalities!B:B, MATCH(EC_projects!C1825,municipalities!C:C,0),0),"unknown")</f>
        <v>GM0014</v>
      </c>
      <c r="E1825">
        <f>EC_projects_original!D1825</f>
        <v>0</v>
      </c>
      <c r="F1825" t="str">
        <f>EC_projects_original!E1825</f>
        <v>PaddepoelEnergiek/Wijkwindmolens Westerkwartier (EAZ)</v>
      </c>
      <c r="G1825" t="str">
        <f>EC_projects_original!G1825</f>
        <v>stopped</v>
      </c>
      <c r="H1825">
        <f>EC_projects_original!H1825</f>
        <v>2023</v>
      </c>
      <c r="I1825" t="str">
        <f>EC_projects_original!I1825</f>
        <v>wind</v>
      </c>
      <c r="J1825" t="str">
        <f>EC_projects_original!J1825</f>
        <v>small_scale</v>
      </c>
      <c r="K1825">
        <f>EC_projects_original!K1825</f>
        <v>0</v>
      </c>
      <c r="L1825">
        <f>EC_projects_original!L1825</f>
        <v>0</v>
      </c>
      <c r="M1825">
        <f>EC_projects_original!P1825</f>
        <v>120</v>
      </c>
      <c r="N1825">
        <f>EC_projects_original!R1825</f>
        <v>1</v>
      </c>
    </row>
    <row r="1826" spans="1:14" x14ac:dyDescent="0.25">
      <c r="A1826" t="str">
        <f>EC_projects_original!A1826</f>
        <v>Groningen</v>
      </c>
      <c r="B1826" t="str">
        <f>EC_projects_original!B1826</f>
        <v>Groningen</v>
      </c>
      <c r="C1826" t="str">
        <f>EC_projects_original!C1826</f>
        <v>Pekela</v>
      </c>
      <c r="D1826" t="str" cm="1">
        <f t="array" ref="D1826">_xlfn.IFNA(INDEX(municipalities!B:B, MATCH(EC_projects!C1826,municipalities!C:C,0),0),"unknown")</f>
        <v>GM0765</v>
      </c>
      <c r="E1826">
        <f>EC_projects_original!D1826</f>
        <v>0</v>
      </c>
      <c r="F1826" t="str">
        <f>EC_projects_original!E1826</f>
        <v>PekelaDuurzaam/ E.A.Z. windmolens</v>
      </c>
      <c r="G1826" t="str">
        <f>EC_projects_original!G1826</f>
        <v>stopped</v>
      </c>
      <c r="H1826">
        <f>EC_projects_original!H1826</f>
        <v>0</v>
      </c>
      <c r="I1826" t="str">
        <f>EC_projects_original!I1826</f>
        <v>wind</v>
      </c>
      <c r="J1826" t="str">
        <f>EC_projects_original!J1826</f>
        <v>small_scale</v>
      </c>
      <c r="K1826">
        <f>EC_projects_original!K1826</f>
        <v>0</v>
      </c>
      <c r="L1826">
        <f>EC_projects_original!L1826</f>
        <v>0</v>
      </c>
      <c r="M1826">
        <f>EC_projects_original!P1826</f>
        <v>10</v>
      </c>
      <c r="N1826">
        <f>EC_projects_original!R1826</f>
        <v>1</v>
      </c>
    </row>
    <row r="1827" spans="1:14" x14ac:dyDescent="0.25">
      <c r="A1827" t="str">
        <f>EC_projects_original!A1827</f>
        <v>Drenthe</v>
      </c>
      <c r="B1827" t="str">
        <f>EC_projects_original!B1827</f>
        <v>Drenthe</v>
      </c>
      <c r="C1827" t="str">
        <f>EC_projects_original!C1827</f>
        <v>Den Wolden</v>
      </c>
      <c r="D1827" t="str" cm="1">
        <f t="array" ref="D1827">_xlfn.IFNA(INDEX(municipalities!B:B, MATCH(EC_projects!C1827,municipalities!C:C,0),0),"unknown")</f>
        <v>unknown</v>
      </c>
      <c r="E1827">
        <f>EC_projects_original!D1827</f>
        <v>0</v>
      </c>
      <c r="F1827" t="str">
        <f>EC_projects_original!E1827</f>
        <v>Reestdal/  E.A.Z. windmolen (PCR)</v>
      </c>
      <c r="G1827" t="str">
        <f>EC_projects_original!G1827</f>
        <v>stopped</v>
      </c>
      <c r="H1827">
        <f>EC_projects_original!H1827</f>
        <v>0</v>
      </c>
      <c r="I1827" t="str">
        <f>EC_projects_original!I1827</f>
        <v>wind</v>
      </c>
      <c r="J1827" t="str">
        <f>EC_projects_original!J1827</f>
        <v>small_scale</v>
      </c>
      <c r="K1827">
        <f>EC_projects_original!K1827</f>
        <v>0</v>
      </c>
      <c r="L1827">
        <f>EC_projects_original!L1827</f>
        <v>0</v>
      </c>
      <c r="M1827">
        <f>EC_projects_original!P1827</f>
        <v>10</v>
      </c>
      <c r="N1827">
        <f>EC_projects_original!R1827</f>
        <v>1</v>
      </c>
    </row>
    <row r="1828" spans="1:14" x14ac:dyDescent="0.25">
      <c r="A1828" t="str">
        <f>EC_projects_original!A1828</f>
        <v>Noord-Holland</v>
      </c>
      <c r="B1828" t="str">
        <f>EC_projects_original!B1828</f>
        <v>Noord-Holland Noord</v>
      </c>
      <c r="C1828" t="str">
        <f>EC_projects_original!C1828</f>
        <v>Medemblik</v>
      </c>
      <c r="D1828" t="str" cm="1">
        <f t="array" ref="D1828">_xlfn.IFNA(INDEX(municipalities!B:B, MATCH(EC_projects!C1828,municipalities!C:C,0),0),"unknown")</f>
        <v>GM0420</v>
      </c>
      <c r="E1828" t="str">
        <f>EC_projects_original!D1828</f>
        <v>Andijk</v>
      </c>
      <c r="F1828" t="str">
        <f>EC_projects_original!E1828</f>
        <v>Windpostcoderoos/ Andijk  (vervanging van WWC Adelaar)</v>
      </c>
      <c r="G1828" t="str">
        <f>EC_projects_original!G1828</f>
        <v>stopped</v>
      </c>
      <c r="H1828">
        <f>EC_projects_original!H1828</f>
        <v>0</v>
      </c>
      <c r="I1828" t="str">
        <f>EC_projects_original!I1828</f>
        <v>wind</v>
      </c>
      <c r="J1828" t="str">
        <f>EC_projects_original!J1828</f>
        <v>small_scale</v>
      </c>
      <c r="K1828">
        <f>EC_projects_original!K1828</f>
        <v>0</v>
      </c>
      <c r="L1828">
        <f>EC_projects_original!L1828</f>
        <v>0</v>
      </c>
      <c r="M1828">
        <f>EC_projects_original!P1828</f>
        <v>90</v>
      </c>
      <c r="N1828">
        <f>EC_projects_original!R1828</f>
        <v>1</v>
      </c>
    </row>
    <row r="1829" spans="1:14" x14ac:dyDescent="0.25">
      <c r="A1829" t="str">
        <f>EC_projects_original!A1829</f>
        <v>Friesland</v>
      </c>
      <c r="B1829" t="str">
        <f>EC_projects_original!B1829</f>
        <v>Friesland</v>
      </c>
      <c r="C1829" t="str">
        <f>EC_projects_original!C1829</f>
        <v>Súdwest-Fryslân</v>
      </c>
      <c r="D1829" t="str" cm="1">
        <f t="array" ref="D1829">_xlfn.IFNA(INDEX(municipalities!B:B, MATCH(EC_projects!C1829,municipalities!C:C,0),0),"unknown")</f>
        <v>GM1900</v>
      </c>
      <c r="E1829" t="str">
        <f>EC_projects_original!D1829</f>
        <v>Reahus</v>
      </c>
      <c r="F1829" t="str">
        <f>EC_projects_original!E1829</f>
        <v xml:space="preserve">Windpostcoderoos/ DE Wynroas Fan Reahus </v>
      </c>
      <c r="G1829" t="str">
        <f>EC_projects_original!G1829</f>
        <v>stopped</v>
      </c>
      <c r="H1829">
        <f>EC_projects_original!H1829</f>
        <v>0</v>
      </c>
      <c r="I1829" t="str">
        <f>EC_projects_original!I1829</f>
        <v>wind</v>
      </c>
      <c r="J1829" t="str">
        <f>EC_projects_original!J1829</f>
        <v>small_scale</v>
      </c>
      <c r="K1829">
        <f>EC_projects_original!K1829</f>
        <v>0</v>
      </c>
      <c r="L1829">
        <f>EC_projects_original!L1829</f>
        <v>0</v>
      </c>
      <c r="M1829">
        <f>EC_projects_original!P1829</f>
        <v>0</v>
      </c>
      <c r="N1829">
        <f>EC_projects_original!R1829</f>
        <v>0</v>
      </c>
    </row>
    <row r="1830" spans="1:14" x14ac:dyDescent="0.25">
      <c r="A1830" t="str">
        <f>EC_projects_original!A1830</f>
        <v>Friesland</v>
      </c>
      <c r="B1830" t="str">
        <f>EC_projects_original!B1830</f>
        <v>Friesland</v>
      </c>
      <c r="C1830" t="str">
        <f>EC_projects_original!C1830</f>
        <v>Súdwest-Fryslân</v>
      </c>
      <c r="D1830" t="str" cm="1">
        <f t="array" ref="D1830">_xlfn.IFNA(INDEX(municipalities!B:B, MATCH(EC_projects!C1830,municipalities!C:C,0),0),"unknown")</f>
        <v>GM1900</v>
      </c>
      <c r="E1830" t="str">
        <f>EC_projects_original!D1830</f>
        <v>Kornwerderzand</v>
      </c>
      <c r="F1830" t="str">
        <f>EC_projects_original!E1830</f>
        <v>Windpostcoderoos/ Volksmolen Kornwerderzand (vervanging bestaande molen)</v>
      </c>
      <c r="G1830" t="str">
        <f>EC_projects_original!G1830</f>
        <v>stopped</v>
      </c>
      <c r="H1830">
        <f>EC_projects_original!H1830</f>
        <v>0</v>
      </c>
      <c r="I1830" t="str">
        <f>EC_projects_original!I1830</f>
        <v>wind</v>
      </c>
      <c r="J1830" t="str">
        <f>EC_projects_original!J1830</f>
        <v>small_scale</v>
      </c>
      <c r="K1830">
        <f>EC_projects_original!K1830</f>
        <v>0</v>
      </c>
      <c r="L1830">
        <f>EC_projects_original!L1830</f>
        <v>0</v>
      </c>
      <c r="M1830">
        <f>EC_projects_original!P1830</f>
        <v>80</v>
      </c>
      <c r="N1830">
        <f>EC_projects_original!R1830</f>
        <v>1</v>
      </c>
    </row>
    <row r="1831" spans="1:14" x14ac:dyDescent="0.25">
      <c r="A1831" t="str">
        <f>EC_projects_original!A1831</f>
        <v>Friesland</v>
      </c>
      <c r="B1831" t="str">
        <f>EC_projects_original!B1831</f>
        <v>Friesland</v>
      </c>
      <c r="C1831" t="str">
        <f>EC_projects_original!C1831</f>
        <v>Waadhoeke</v>
      </c>
      <c r="D1831" t="str" cm="1">
        <f t="array" ref="D1831">_xlfn.IFNA(INDEX(municipalities!B:B, MATCH(EC_projects!C1831,municipalities!C:C,0),0),"unknown")</f>
        <v>GM1949</v>
      </c>
      <c r="E1831" t="str">
        <f>EC_projects_original!D1831</f>
        <v>Tzum</v>
      </c>
      <c r="F1831" t="str">
        <f>EC_projects_original!E1831</f>
        <v>Stichting MAST/ Dorpsmolen Tzum (sanering oude molen)</v>
      </c>
      <c r="G1831" t="str">
        <f>EC_projects_original!G1831</f>
        <v>remediated</v>
      </c>
      <c r="H1831">
        <f>EC_projects_original!H1831</f>
        <v>2016</v>
      </c>
      <c r="I1831" t="str">
        <f>EC_projects_original!I1831</f>
        <v>wind</v>
      </c>
      <c r="J1831" t="str">
        <f>EC_projects_original!J1831</f>
        <v>small_scale</v>
      </c>
      <c r="K1831">
        <f>EC_projects_original!K1831</f>
        <v>0</v>
      </c>
      <c r="L1831">
        <f>EC_projects_original!L1831</f>
        <v>0</v>
      </c>
      <c r="M1831">
        <f>EC_projects_original!P1831</f>
        <v>0</v>
      </c>
      <c r="N1831">
        <f>EC_projects_original!R1831</f>
        <v>1</v>
      </c>
    </row>
    <row r="1832" spans="1:14" x14ac:dyDescent="0.25">
      <c r="A1832" t="str">
        <f>EC_projects_original!A1832</f>
        <v>Friesland</v>
      </c>
      <c r="B1832" t="str">
        <f>EC_projects_original!B1832</f>
        <v>Friesland</v>
      </c>
      <c r="C1832" t="str">
        <f>EC_projects_original!C1832</f>
        <v>Leeuwarden</v>
      </c>
      <c r="D1832" t="str" cm="1">
        <f t="array" ref="D1832">_xlfn.IFNA(INDEX(municipalities!B:B, MATCH(EC_projects!C1832,municipalities!C:C,0),0),"unknown")</f>
        <v>GM0080</v>
      </c>
      <c r="E1832" t="str">
        <f>EC_projects_original!D1832</f>
        <v>Reduzum</v>
      </c>
      <c r="F1832" t="str">
        <f>EC_projects_original!E1832</f>
        <v xml:space="preserve">DoarsmuneReduzum/ Wynmole Reduzum (sanering oude molen) </v>
      </c>
      <c r="G1832" t="str">
        <f>EC_projects_original!G1832</f>
        <v>remediated</v>
      </c>
      <c r="H1832">
        <f>EC_projects_original!H1832</f>
        <v>2022</v>
      </c>
      <c r="I1832" t="str">
        <f>EC_projects_original!I1832</f>
        <v>wind</v>
      </c>
      <c r="J1832" t="str">
        <f>EC_projects_original!J1832</f>
        <v>small_scale</v>
      </c>
      <c r="K1832">
        <f>EC_projects_original!K1832</f>
        <v>0</v>
      </c>
      <c r="L1832">
        <f>EC_projects_original!L1832</f>
        <v>0</v>
      </c>
      <c r="M1832">
        <f>EC_projects_original!P1832</f>
        <v>0</v>
      </c>
      <c r="N1832">
        <f>EC_projects_original!R1832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37E8-7F07-4329-8C02-8C69ED51D85F}">
  <dimension ref="A1:T16"/>
  <sheetViews>
    <sheetView tabSelected="1" workbookViewId="0">
      <selection activeCell="T17" sqref="T17"/>
    </sheetView>
  </sheetViews>
  <sheetFormatPr defaultRowHeight="15" x14ac:dyDescent="0.25"/>
  <sheetData>
    <row r="1" spans="1:20" x14ac:dyDescent="0.25">
      <c r="A1" t="s">
        <v>3663</v>
      </c>
      <c r="B1" t="s">
        <v>6024</v>
      </c>
      <c r="C1" t="s">
        <v>5978</v>
      </c>
      <c r="D1" t="s">
        <v>6025</v>
      </c>
      <c r="E1" t="s">
        <v>6026</v>
      </c>
      <c r="F1" t="s">
        <v>6027</v>
      </c>
      <c r="G1" t="s">
        <v>6028</v>
      </c>
      <c r="H1" t="s">
        <v>6029</v>
      </c>
      <c r="I1" t="s">
        <v>6030</v>
      </c>
      <c r="J1" t="s">
        <v>6031</v>
      </c>
      <c r="L1" t="s">
        <v>6025</v>
      </c>
      <c r="M1" t="s">
        <v>6033</v>
      </c>
      <c r="N1" t="s">
        <v>5978</v>
      </c>
      <c r="O1" t="s">
        <v>6025</v>
      </c>
      <c r="P1" t="s">
        <v>6026</v>
      </c>
      <c r="Q1" t="s">
        <v>6029</v>
      </c>
    </row>
    <row r="2" spans="1:20" x14ac:dyDescent="0.25">
      <c r="A2" t="s">
        <v>6032</v>
      </c>
      <c r="B2">
        <v>2009</v>
      </c>
      <c r="C2">
        <f>COUNTIF(energy_communities!$J:$J, "&lt; 2010")</f>
        <v>17</v>
      </c>
      <c r="E2">
        <f>COUNTIFS(EC_projects_original!$G:$G,"realized",EC_projects_original!$P:$P, "&gt;0",EC_projects_original!$H:$H, "&lt;2010")</f>
        <v>20</v>
      </c>
      <c r="F2">
        <f>COUNTIFS(EC_projects!$I:$I, "PV",EC_projects_original!$H:$H, "&lt;2010",EC_projects_original!$G:$G,"realized",EC_projects_original!$P:$P, "&gt;0")</f>
        <v>0</v>
      </c>
      <c r="G2">
        <f>COUNTIFS(EC_projects!$I:$I, "wind",EC_projects_original!$H:$H, "&lt;2010",EC_projects_original!$G:$G,"realized",EC_projects_original!$P:$P, "&gt;0")</f>
        <v>20</v>
      </c>
      <c r="H2" s="9">
        <f>SUM(I2:J2)</f>
        <v>31.271999999999998</v>
      </c>
      <c r="I2" s="9">
        <f>SUMIFS(EC_projects_original!$P:$P, EC_projects!$I:$I, "PV",EC_projects_original!$H:$H, "&lt;2010",EC_projects_original!$G:$G,"realized",EC_projects_original!$P:$P, "&gt;0") / 1000</f>
        <v>0</v>
      </c>
      <c r="J2" s="9">
        <f>SUMIFS(EC_projects_original!$P:$P, EC_projects!$I:$I, "wind",EC_projects_original!$H:$H, "&lt;2010",EC_projects_original!$G:$G,"realized",EC_projects_original!$P:$P, "&gt;0") / 1000</f>
        <v>31.271999999999998</v>
      </c>
      <c r="N2">
        <f>C2</f>
        <v>17</v>
      </c>
      <c r="P2">
        <f t="shared" ref="P2" si="0">E2</f>
        <v>20</v>
      </c>
      <c r="Q2" s="9">
        <f>H2</f>
        <v>31.271999999999998</v>
      </c>
    </row>
    <row r="3" spans="1:20" x14ac:dyDescent="0.25">
      <c r="A3">
        <v>2010</v>
      </c>
      <c r="B3">
        <v>2010</v>
      </c>
      <c r="C3">
        <f>COUNTIF(energy_communities!$J:$J, $A3)</f>
        <v>5</v>
      </c>
      <c r="E3">
        <f>COUNTIFS(EC_projects_original!$G:$G,"realized",EC_projects_original!$P:$P, "&gt;0",EC_projects_original!$H:$H, A3)</f>
        <v>1</v>
      </c>
      <c r="F3">
        <f>COUNTIFS(EC_projects!$I:$I, "PV",EC_projects_original!$H:$H, $A3,EC_projects_original!$G:$G,"realized",EC_projects_original!$P:$P, "&gt;0")</f>
        <v>0</v>
      </c>
      <c r="G3">
        <f>COUNTIFS(EC_projects!$I:$I, "wind",EC_projects_original!$H:$H, $A3,EC_projects_original!$G:$G,"realized",EC_projects_original!$P:$P, "&gt;0")</f>
        <v>1</v>
      </c>
      <c r="H3" s="9">
        <f>SUM(I3:J3)</f>
        <v>4.5999999999999996</v>
      </c>
      <c r="I3" s="9">
        <f>SUMIFS(EC_projects_original!$P:$P, EC_projects!$I:$I, "PV",EC_projects_original!$H:$H, $A3,EC_projects_original!$G:$G,"realized",EC_projects_original!$P:$P, "&gt;0") / 1000</f>
        <v>0</v>
      </c>
      <c r="J3" s="9">
        <f>SUMIFS(EC_projects_original!$P:$P, EC_projects!$I:$I, "wind",EC_projects_original!$H:$H, $A3,EC_projects_original!$G:$G,"realized",EC_projects_original!$P:$P, "&gt;0") / 1000</f>
        <v>4.5999999999999996</v>
      </c>
      <c r="N3">
        <f>C3+N2</f>
        <v>22</v>
      </c>
      <c r="P3">
        <f t="shared" ref="P3" si="1">E3+P2</f>
        <v>21</v>
      </c>
      <c r="Q3" s="9">
        <f>H3+Q2</f>
        <v>35.872</v>
      </c>
    </row>
    <row r="4" spans="1:20" x14ac:dyDescent="0.25">
      <c r="A4">
        <v>2011</v>
      </c>
      <c r="B4">
        <v>2011</v>
      </c>
      <c r="C4">
        <f>COUNTIF(energy_communities!$J:$J, $A4)</f>
        <v>10</v>
      </c>
      <c r="E4">
        <f>COUNTIFS(EC_projects_original!$G:$G,"realized",EC_projects_original!$P:$P, "&gt;0",EC_projects_original!$H:$H, A4)</f>
        <v>2</v>
      </c>
      <c r="F4">
        <f>COUNTIFS(EC_projects!$I:$I, "PV",EC_projects_original!$H:$H, $A4,EC_projects_original!$G:$G,"realized",EC_projects_original!$P:$P, "&gt;0")</f>
        <v>2</v>
      </c>
      <c r="G4">
        <f>COUNTIFS(EC_projects!$I:$I, "wind",EC_projects_original!$H:$H, $A4,EC_projects_original!$G:$G,"realized",EC_projects_original!$P:$P, "&gt;0")</f>
        <v>0</v>
      </c>
      <c r="H4" s="9">
        <f t="shared" ref="H4:H16" si="2">SUM(I4:J4)</f>
        <v>2.9819999999999999E-2</v>
      </c>
      <c r="I4" s="9">
        <f>SUMIFS(EC_projects_original!$P:$P, EC_projects!$I:$I, "PV",EC_projects_original!$H:$H, $A4,EC_projects_original!$G:$G,"realized",EC_projects_original!$P:$P, "&gt;0") / 1000</f>
        <v>2.9819999999999999E-2</v>
      </c>
      <c r="J4" s="9">
        <f>SUMIFS(EC_projects_original!$P:$P, EC_projects!$I:$I, "wind",EC_projects_original!$H:$H, $A4,EC_projects_original!$G:$G,"realized",EC_projects_original!$P:$P, "&gt;0") / 1000</f>
        <v>0</v>
      </c>
      <c r="N4">
        <f t="shared" ref="N4:N16" si="3">C4+N3</f>
        <v>32</v>
      </c>
      <c r="P4">
        <f t="shared" ref="P4:P16" si="4">E4+P3</f>
        <v>23</v>
      </c>
      <c r="Q4" s="9">
        <f t="shared" ref="Q4:Q16" si="5">H4+Q3</f>
        <v>35.901820000000001</v>
      </c>
    </row>
    <row r="5" spans="1:20" x14ac:dyDescent="0.25">
      <c r="A5">
        <v>2012</v>
      </c>
      <c r="B5">
        <v>2012</v>
      </c>
      <c r="C5">
        <f>COUNTIF(energy_communities!$J:$J, $A5)</f>
        <v>23</v>
      </c>
      <c r="E5">
        <f>COUNTIFS(EC_projects_original!$G:$G,"realized",EC_projects_original!$P:$P, "&gt;0",EC_projects_original!$H:$H, A5)</f>
        <v>20</v>
      </c>
      <c r="F5">
        <f>COUNTIFS(EC_projects!$I:$I, "PV",EC_projects_original!$H:$H, $A5,EC_projects_original!$G:$G,"realized",EC_projects_original!$P:$P, "&gt;0")</f>
        <v>6</v>
      </c>
      <c r="G5">
        <f>COUNTIFS(EC_projects!$I:$I, "wind",EC_projects_original!$H:$H, $A5,EC_projects_original!$G:$G,"realized",EC_projects_original!$P:$P, "&gt;0")</f>
        <v>14</v>
      </c>
      <c r="H5" s="9">
        <f t="shared" si="2"/>
        <v>23.770368000000001</v>
      </c>
      <c r="I5" s="9">
        <f>SUMIFS(EC_projects_original!$P:$P, EC_projects!$I:$I, "PV",EC_projects_original!$H:$H, $A5,EC_projects_original!$G:$G,"realized",EC_projects_original!$P:$P, "&gt;0") / 1000</f>
        <v>1.2763679999999999</v>
      </c>
      <c r="J5" s="9">
        <f>SUMIFS(EC_projects_original!$P:$P, EC_projects!$I:$I, "wind",EC_projects_original!$H:$H, $A5,EC_projects_original!$G:$G,"realized",EC_projects_original!$P:$P, "&gt;0") / 1000</f>
        <v>22.494</v>
      </c>
      <c r="N5">
        <f t="shared" si="3"/>
        <v>55</v>
      </c>
      <c r="P5">
        <f t="shared" si="4"/>
        <v>43</v>
      </c>
      <c r="Q5" s="9">
        <f t="shared" si="5"/>
        <v>59.672188000000006</v>
      </c>
    </row>
    <row r="6" spans="1:20" x14ac:dyDescent="0.25">
      <c r="A6">
        <v>2013</v>
      </c>
      <c r="B6">
        <v>2013</v>
      </c>
      <c r="C6">
        <f>COUNTIF(energy_communities!$J:$J, $A6)</f>
        <v>53</v>
      </c>
      <c r="E6">
        <f>COUNTIFS(EC_projects_original!$G:$G,"realized",EC_projects_original!$P:$P, "&gt;0",EC_projects_original!$H:$H, A6)</f>
        <v>20</v>
      </c>
      <c r="F6">
        <f>COUNTIFS(EC_projects!$I:$I, "PV",EC_projects_original!$H:$H, $A6,EC_projects_original!$G:$G,"realized",EC_projects_original!$P:$P, "&gt;0")</f>
        <v>12</v>
      </c>
      <c r="G6">
        <f>COUNTIFS(EC_projects!$I:$I, "wind",EC_projects_original!$H:$H, $A6,EC_projects_original!$G:$G,"realized",EC_projects_original!$P:$P, "&gt;0")</f>
        <v>8</v>
      </c>
      <c r="H6" s="9">
        <f t="shared" si="2"/>
        <v>13.567540000000001</v>
      </c>
      <c r="I6" s="9">
        <f>SUMIFS(EC_projects_original!$P:$P, EC_projects!$I:$I, "PV",EC_projects_original!$H:$H, $A6,EC_projects_original!$G:$G,"realized",EC_projects_original!$P:$P, "&gt;0") / 1000</f>
        <v>0.41753999999999997</v>
      </c>
      <c r="J6" s="9">
        <f>SUMIFS(EC_projects_original!$P:$P, EC_projects!$I:$I, "wind",EC_projects_original!$H:$H, $A6,EC_projects_original!$G:$G,"realized",EC_projects_original!$P:$P, "&gt;0") / 1000</f>
        <v>13.15</v>
      </c>
      <c r="N6">
        <f t="shared" si="3"/>
        <v>108</v>
      </c>
      <c r="P6">
        <f t="shared" si="4"/>
        <v>63</v>
      </c>
      <c r="Q6" s="9">
        <f t="shared" si="5"/>
        <v>73.239728000000014</v>
      </c>
    </row>
    <row r="7" spans="1:20" x14ac:dyDescent="0.25">
      <c r="A7">
        <v>2014</v>
      </c>
      <c r="B7">
        <v>2014</v>
      </c>
      <c r="C7">
        <f>COUNTIF(energy_communities!$J:$J, $A7)</f>
        <v>47</v>
      </c>
      <c r="E7">
        <f>COUNTIFS(EC_projects_original!$G:$G,"realized",EC_projects_original!$P:$P, "&gt;0",EC_projects_original!$H:$H, A7)</f>
        <v>27</v>
      </c>
      <c r="F7">
        <f>COUNTIFS(EC_projects!$I:$I, "PV",EC_projects_original!$H:$H, $A7,EC_projects_original!$G:$G,"realized",EC_projects_original!$P:$P, "&gt;0")</f>
        <v>26</v>
      </c>
      <c r="G7">
        <f>COUNTIFS(EC_projects!$I:$I, "wind",EC_projects_original!$H:$H, $A7,EC_projects_original!$G:$G,"realized",EC_projects_original!$P:$P, "&gt;0")</f>
        <v>1</v>
      </c>
      <c r="H7" s="9">
        <f t="shared" si="2"/>
        <v>2.2104050000000002</v>
      </c>
      <c r="I7" s="9">
        <f>SUMIFS(EC_projects_original!$P:$P, EC_projects!$I:$I, "PV",EC_projects_original!$H:$H, $A7,EC_projects_original!$G:$G,"realized",EC_projects_original!$P:$P, "&gt;0") / 1000</f>
        <v>1.3604050000000003</v>
      </c>
      <c r="J7" s="9">
        <f>SUMIFS(EC_projects_original!$P:$P, EC_projects!$I:$I, "wind",EC_projects_original!$H:$H, $A7,EC_projects_original!$G:$G,"realized",EC_projects_original!$P:$P, "&gt;0") / 1000</f>
        <v>0.85</v>
      </c>
      <c r="N7">
        <f t="shared" si="3"/>
        <v>155</v>
      </c>
      <c r="P7">
        <f t="shared" si="4"/>
        <v>90</v>
      </c>
      <c r="Q7" s="9">
        <f t="shared" si="5"/>
        <v>75.450133000000008</v>
      </c>
    </row>
    <row r="8" spans="1:20" x14ac:dyDescent="0.25">
      <c r="A8">
        <v>2015</v>
      </c>
      <c r="B8">
        <v>2015</v>
      </c>
      <c r="C8">
        <f>COUNTIF(energy_communities!$J:$J, $A8)</f>
        <v>51</v>
      </c>
      <c r="E8">
        <f>COUNTIFS(EC_projects_original!$G:$G,"realized",EC_projects_original!$P:$P, "&gt;0",EC_projects_original!$H:$H, A8)</f>
        <v>54</v>
      </c>
      <c r="F8">
        <f>COUNTIFS(EC_projects!$I:$I, "PV",EC_projects_original!$H:$H, $A8,EC_projects_original!$G:$G,"realized",EC_projects_original!$P:$P, "&gt;0")</f>
        <v>51</v>
      </c>
      <c r="G8">
        <f>COUNTIFS(EC_projects!$I:$I, "wind",EC_projects_original!$H:$H, $A8,EC_projects_original!$G:$G,"realized",EC_projects_original!$P:$P, "&gt;0")</f>
        <v>3</v>
      </c>
      <c r="H8" s="9">
        <f t="shared" si="2"/>
        <v>9.9058150000000005</v>
      </c>
      <c r="I8" s="9">
        <f>SUMIFS(EC_projects_original!$P:$P, EC_projects!$I:$I, "PV",EC_projects_original!$H:$H, $A8,EC_projects_original!$G:$G,"realized",EC_projects_original!$P:$P, "&gt;0") / 1000</f>
        <v>3.9808150000000007</v>
      </c>
      <c r="J8" s="9">
        <f>SUMIFS(EC_projects_original!$P:$P, EC_projects!$I:$I, "wind",EC_projects_original!$H:$H, $A8,EC_projects_original!$G:$G,"realized",EC_projects_original!$P:$P, "&gt;0") / 1000</f>
        <v>5.9249999999999998</v>
      </c>
      <c r="N8">
        <f t="shared" si="3"/>
        <v>206</v>
      </c>
      <c r="P8">
        <f t="shared" si="4"/>
        <v>144</v>
      </c>
      <c r="Q8" s="9">
        <f t="shared" si="5"/>
        <v>85.355948000000012</v>
      </c>
    </row>
    <row r="9" spans="1:20" x14ac:dyDescent="0.25">
      <c r="A9">
        <v>2016</v>
      </c>
      <c r="B9">
        <v>2016</v>
      </c>
      <c r="C9">
        <f>COUNTIF(energy_communities!$J:$J, $A9)</f>
        <v>52</v>
      </c>
      <c r="D9">
        <v>51000</v>
      </c>
      <c r="E9">
        <f>COUNTIFS(EC_projects_original!$G:$G,"realized",EC_projects_original!$P:$P, "&gt;0",EC_projects_original!$H:$H, A9)</f>
        <v>71</v>
      </c>
      <c r="F9">
        <f>COUNTIFS(EC_projects!$I:$I, "PV",EC_projects_original!$H:$H, $A9,EC_projects_original!$G:$G,"realized",EC_projects_original!$P:$P, "&gt;0")</f>
        <v>64</v>
      </c>
      <c r="G9">
        <f>COUNTIFS(EC_projects!$I:$I, "wind",EC_projects_original!$H:$H, $A9,EC_projects_original!$G:$G,"realized",EC_projects_original!$P:$P, "&gt;0")</f>
        <v>7</v>
      </c>
      <c r="H9" s="9">
        <f t="shared" si="2"/>
        <v>54.992660000000001</v>
      </c>
      <c r="I9" s="9">
        <f>SUMIFS(EC_projects_original!$P:$P, EC_projects!$I:$I, "PV",EC_projects_original!$H:$H, $A9,EC_projects_original!$G:$G,"realized",EC_projects_original!$P:$P, "&gt;0") / 1000</f>
        <v>16.44266</v>
      </c>
      <c r="J9" s="9">
        <f>SUMIFS(EC_projects_original!$P:$P, EC_projects!$I:$I, "wind",EC_projects_original!$H:$H, $A9,EC_projects_original!$G:$G,"realized",EC_projects_original!$P:$P, "&gt;0") / 1000</f>
        <v>38.549999999999997</v>
      </c>
      <c r="L9">
        <v>51000</v>
      </c>
      <c r="N9">
        <f t="shared" si="3"/>
        <v>258</v>
      </c>
      <c r="O9">
        <f t="shared" ref="O9:O16" si="6">D9+O8</f>
        <v>51000</v>
      </c>
      <c r="P9">
        <f t="shared" si="4"/>
        <v>215</v>
      </c>
      <c r="Q9" s="9">
        <f t="shared" si="5"/>
        <v>140.34860800000001</v>
      </c>
    </row>
    <row r="10" spans="1:20" x14ac:dyDescent="0.25">
      <c r="A10">
        <v>2017</v>
      </c>
      <c r="B10">
        <v>2017</v>
      </c>
      <c r="C10">
        <f>COUNTIF(energy_communities!$J:$J, $A10)</f>
        <v>52</v>
      </c>
      <c r="D10">
        <f>L10-L9</f>
        <v>12000</v>
      </c>
      <c r="E10">
        <f>COUNTIFS(EC_projects_original!$G:$G,"realized",EC_projects_original!$P:$P, "&gt;0",EC_projects_original!$H:$H, A10)</f>
        <v>111</v>
      </c>
      <c r="F10">
        <f>COUNTIFS(EC_projects!$I:$I, "PV",EC_projects_original!$H:$H, $A10,EC_projects_original!$G:$G,"realized",EC_projects_original!$P:$P, "&gt;0")</f>
        <v>108</v>
      </c>
      <c r="G10">
        <f>COUNTIFS(EC_projects!$I:$I, "wind",EC_projects_original!$H:$H, $A10,EC_projects_original!$G:$G,"realized",EC_projects_original!$P:$P, "&gt;0")</f>
        <v>3</v>
      </c>
      <c r="H10" s="9">
        <f t="shared" si="2"/>
        <v>17.366669444444444</v>
      </c>
      <c r="I10" s="9">
        <f>SUMIFS(EC_projects_original!$P:$P, EC_projects!$I:$I, "PV",EC_projects_original!$H:$H, $A10,EC_projects_original!$G:$G,"realized",EC_projects_original!$P:$P, "&gt;0") / 1000</f>
        <v>13.445669444444444</v>
      </c>
      <c r="J10" s="9">
        <f>SUMIFS(EC_projects_original!$P:$P, EC_projects!$I:$I, "wind",EC_projects_original!$H:$H, $A10,EC_projects_original!$G:$G,"realized",EC_projects_original!$P:$P, "&gt;0") / 1000</f>
        <v>3.9209999999999998</v>
      </c>
      <c r="L10">
        <v>63000</v>
      </c>
      <c r="N10">
        <f t="shared" si="3"/>
        <v>310</v>
      </c>
      <c r="O10">
        <f t="shared" si="6"/>
        <v>63000</v>
      </c>
      <c r="P10">
        <f t="shared" si="4"/>
        <v>326</v>
      </c>
      <c r="Q10" s="9">
        <f t="shared" si="5"/>
        <v>157.71527744444447</v>
      </c>
    </row>
    <row r="11" spans="1:20" x14ac:dyDescent="0.25">
      <c r="A11">
        <v>2018</v>
      </c>
      <c r="B11">
        <v>2018</v>
      </c>
      <c r="C11">
        <f>COUNTIF(energy_communities!$J:$J, $A11)</f>
        <v>72</v>
      </c>
      <c r="D11">
        <f t="shared" ref="D11:D16" si="7">L11-L10</f>
        <v>5000</v>
      </c>
      <c r="E11">
        <f>COUNTIFS(EC_projects_original!$G:$G,"realized",EC_projects_original!$P:$P, "&gt;0",EC_projects_original!$H:$H, A11)</f>
        <v>188</v>
      </c>
      <c r="F11">
        <f>COUNTIFS(EC_projects!$I:$I, "PV",EC_projects_original!$H:$H, $A11,EC_projects_original!$G:$G,"realized",EC_projects_original!$P:$P, "&gt;0")</f>
        <v>180</v>
      </c>
      <c r="G11">
        <f>COUNTIFS(EC_projects!$I:$I, "wind",EC_projects_original!$H:$H, $A11,EC_projects_original!$G:$G,"realized",EC_projects_original!$P:$P, "&gt;0")</f>
        <v>8</v>
      </c>
      <c r="H11" s="9">
        <f t="shared" si="2"/>
        <v>82.48403555555555</v>
      </c>
      <c r="I11" s="9">
        <f>SUMIFS(EC_projects_original!$P:$P, EC_projects!$I:$I, "PV",EC_projects_original!$H:$H, $A11,EC_projects_original!$G:$G,"realized",EC_projects_original!$P:$P, "&gt;0") / 1000</f>
        <v>36.694035555555558</v>
      </c>
      <c r="J11" s="9">
        <f>SUMIFS(EC_projects_original!$P:$P, EC_projects!$I:$I, "wind",EC_projects_original!$H:$H, $A11,EC_projects_original!$G:$G,"realized",EC_projects_original!$P:$P, "&gt;0") / 1000</f>
        <v>45.79</v>
      </c>
      <c r="L11">
        <v>68000</v>
      </c>
      <c r="N11">
        <f t="shared" si="3"/>
        <v>382</v>
      </c>
      <c r="O11">
        <f t="shared" si="6"/>
        <v>68000</v>
      </c>
      <c r="P11">
        <f t="shared" si="4"/>
        <v>514</v>
      </c>
      <c r="Q11" s="9">
        <f t="shared" si="5"/>
        <v>240.19931300000002</v>
      </c>
    </row>
    <row r="12" spans="1:20" x14ac:dyDescent="0.25">
      <c r="A12">
        <v>2019</v>
      </c>
      <c r="B12">
        <v>2019</v>
      </c>
      <c r="C12">
        <f>COUNTIF(energy_communities!$J:$J, $A12)</f>
        <v>66</v>
      </c>
      <c r="D12">
        <f t="shared" si="7"/>
        <v>19760</v>
      </c>
      <c r="E12">
        <f>COUNTIFS(EC_projects_original!$G:$G,"realized",EC_projects_original!$P:$P, "&gt;0",EC_projects_original!$H:$H, A12)</f>
        <v>199</v>
      </c>
      <c r="F12">
        <f>COUNTIFS(EC_projects!$I:$I, "PV",EC_projects_original!$H:$H, $A12,EC_projects_original!$G:$G,"realized",EC_projects_original!$P:$P, "&gt;0")</f>
        <v>192</v>
      </c>
      <c r="G12">
        <f>COUNTIFS(EC_projects!$I:$I, "wind",EC_projects_original!$H:$H, $A12,EC_projects_original!$G:$G,"realized",EC_projects_original!$P:$P, "&gt;0")</f>
        <v>7</v>
      </c>
      <c r="H12" s="9">
        <f t="shared" si="2"/>
        <v>78.832400000000007</v>
      </c>
      <c r="I12" s="9">
        <f>SUMIFS(EC_projects_original!$P:$P, EC_projects!$I:$I, "PV",EC_projects_original!$H:$H, $A12,EC_projects_original!$G:$G,"realized",EC_projects_original!$P:$P, "&gt;0") / 1000</f>
        <v>43.712400000000009</v>
      </c>
      <c r="J12" s="9">
        <f>SUMIFS(EC_projects_original!$P:$P, EC_projects!$I:$I, "wind",EC_projects_original!$H:$H, $A12,EC_projects_original!$G:$G,"realized",EC_projects_original!$P:$P, "&gt;0") / 1000</f>
        <v>35.119999999999997</v>
      </c>
      <c r="L12">
        <v>87760</v>
      </c>
      <c r="N12">
        <f t="shared" si="3"/>
        <v>448</v>
      </c>
      <c r="O12">
        <f t="shared" si="6"/>
        <v>87760</v>
      </c>
      <c r="P12">
        <f t="shared" si="4"/>
        <v>713</v>
      </c>
      <c r="Q12" s="9">
        <f t="shared" si="5"/>
        <v>319.03171300000002</v>
      </c>
    </row>
    <row r="13" spans="1:20" x14ac:dyDescent="0.25">
      <c r="A13">
        <v>2020</v>
      </c>
      <c r="B13">
        <v>2020</v>
      </c>
      <c r="C13">
        <f>COUNTIF(energy_communities!$J:$J, $A13)</f>
        <v>53</v>
      </c>
      <c r="D13">
        <f t="shared" si="7"/>
        <v>8571</v>
      </c>
      <c r="E13">
        <f>COUNTIFS(EC_projects_original!$G:$G,"realized",EC_projects_original!$P:$P, "&gt;0",EC_projects_original!$H:$H, A13)</f>
        <v>169</v>
      </c>
      <c r="F13">
        <f>COUNTIFS(EC_projects!$I:$I, "PV",EC_projects_original!$H:$H, $A13,EC_projects_original!$G:$G,"realized",EC_projects_original!$P:$P, "&gt;0")</f>
        <v>163</v>
      </c>
      <c r="G13">
        <f>COUNTIFS(EC_projects!$I:$I, "wind",EC_projects_original!$H:$H, $A13,EC_projects_original!$G:$G,"realized",EC_projects_original!$P:$P, "&gt;0")</f>
        <v>6</v>
      </c>
      <c r="H13" s="9">
        <f t="shared" si="2"/>
        <v>90.752740000000003</v>
      </c>
      <c r="I13" s="9">
        <f>SUMIFS(EC_projects_original!$P:$P, EC_projects!$I:$I, "PV",EC_projects_original!$H:$H, $A13,EC_projects_original!$G:$G,"realized",EC_projects_original!$P:$P, "&gt;0") / 1000</f>
        <v>53.632740000000005</v>
      </c>
      <c r="J13" s="9">
        <f>SUMIFS(EC_projects_original!$P:$P, EC_projects!$I:$I, "wind",EC_projects_original!$H:$H, $A13,EC_projects_original!$G:$G,"realized",EC_projects_original!$P:$P, "&gt;0") / 1000</f>
        <v>37.119999999999997</v>
      </c>
      <c r="L13">
        <v>96331</v>
      </c>
      <c r="N13">
        <f t="shared" si="3"/>
        <v>501</v>
      </c>
      <c r="O13">
        <f t="shared" si="6"/>
        <v>96331</v>
      </c>
      <c r="P13">
        <f t="shared" si="4"/>
        <v>882</v>
      </c>
      <c r="Q13" s="9">
        <f t="shared" si="5"/>
        <v>409.78445300000004</v>
      </c>
      <c r="S13">
        <f>Q3/Q13</f>
        <v>8.7538704158695829E-2</v>
      </c>
      <c r="T13">
        <f>Q13/Q3</f>
        <v>11.423518426628013</v>
      </c>
    </row>
    <row r="14" spans="1:20" x14ac:dyDescent="0.25">
      <c r="A14">
        <v>2021</v>
      </c>
      <c r="B14">
        <v>2021</v>
      </c>
      <c r="C14">
        <f>COUNTIF(energy_communities!$J:$J, $A14)</f>
        <v>40</v>
      </c>
      <c r="D14">
        <f t="shared" si="7"/>
        <v>15145</v>
      </c>
      <c r="E14">
        <f>COUNTIFS(EC_projects_original!$G:$G,"realized",EC_projects_original!$P:$P, "&gt;0",EC_projects_original!$H:$H, A14)</f>
        <v>123</v>
      </c>
      <c r="F14">
        <f>COUNTIFS(EC_projects!$I:$I, "PV",EC_projects_original!$H:$H, $A14,EC_projects_original!$G:$G,"realized",EC_projects_original!$P:$P, "&gt;0")</f>
        <v>111</v>
      </c>
      <c r="G14">
        <f>COUNTIFS(EC_projects!$I:$I, "wind",EC_projects_original!$H:$H, $A14,EC_projects_original!$G:$G,"realized",EC_projects_original!$P:$P, "&gt;0")</f>
        <v>12</v>
      </c>
      <c r="H14" s="9">
        <f t="shared" si="2"/>
        <v>131.90571636363637</v>
      </c>
      <c r="I14" s="9">
        <f>SUMIFS(EC_projects_original!$P:$P, EC_projects!$I:$I, "PV",EC_projects_original!$H:$H, $A14,EC_projects_original!$G:$G,"realized",EC_projects_original!$P:$P, "&gt;0") / 1000</f>
        <v>43.542079999999999</v>
      </c>
      <c r="J14" s="9">
        <f>SUMIFS(EC_projects_original!$P:$P, EC_projects!$I:$I, "wind",EC_projects_original!$H:$H, $A14,EC_projects_original!$G:$G,"realized",EC_projects_original!$P:$P, "&gt;0") / 1000</f>
        <v>88.363636363636374</v>
      </c>
      <c r="L14">
        <v>111476</v>
      </c>
      <c r="N14">
        <f t="shared" si="3"/>
        <v>541</v>
      </c>
      <c r="O14">
        <f t="shared" si="6"/>
        <v>111476</v>
      </c>
      <c r="P14">
        <f t="shared" si="4"/>
        <v>1005</v>
      </c>
      <c r="Q14" s="9">
        <f t="shared" si="5"/>
        <v>541.69016936363641</v>
      </c>
    </row>
    <row r="15" spans="1:20" x14ac:dyDescent="0.25">
      <c r="A15">
        <v>2022</v>
      </c>
      <c r="B15">
        <v>2022</v>
      </c>
      <c r="C15">
        <f>COUNTIF(energy_communities!$J:$J, $A15)</f>
        <v>23</v>
      </c>
      <c r="D15">
        <f t="shared" si="7"/>
        <v>8738</v>
      </c>
      <c r="E15">
        <f>COUNTIFS(EC_projects_original!$G:$G,"realized",EC_projects_original!$P:$P, "&gt;0",EC_projects_original!$H:$H, A15)</f>
        <v>177</v>
      </c>
      <c r="F15">
        <f>COUNTIFS(EC_projects!$I:$I, "PV",EC_projects_original!$H:$H, $A15,EC_projects_original!$G:$G,"realized",EC_projects_original!$P:$P, "&gt;0")</f>
        <v>172</v>
      </c>
      <c r="G15">
        <f>COUNTIFS(EC_projects!$I:$I, "wind",EC_projects_original!$H:$H, $A15,EC_projects_original!$G:$G,"realized",EC_projects_original!$P:$P, "&gt;0")</f>
        <v>5</v>
      </c>
      <c r="H15" s="9">
        <f t="shared" si="2"/>
        <v>81.356893820657262</v>
      </c>
      <c r="I15" s="9">
        <f>SUMIFS(EC_projects_original!$P:$P, EC_projects!$I:$I, "PV",EC_projects_original!$H:$H, $A15,EC_projects_original!$G:$G,"realized",EC_projects_original!$P:$P, "&gt;0") / 1000</f>
        <v>61.73991259999999</v>
      </c>
      <c r="J15" s="9">
        <f>SUMIFS(EC_projects_original!$P:$P, EC_projects!$I:$I, "wind",EC_projects_original!$H:$H, $A15,EC_projects_original!$G:$G,"realized",EC_projects_original!$P:$P, "&gt;0") / 1000</f>
        <v>19.616981220657276</v>
      </c>
      <c r="L15">
        <v>120214</v>
      </c>
      <c r="N15">
        <f t="shared" si="3"/>
        <v>564</v>
      </c>
      <c r="O15">
        <f t="shared" si="6"/>
        <v>120214</v>
      </c>
      <c r="P15">
        <f t="shared" si="4"/>
        <v>1182</v>
      </c>
      <c r="Q15" s="9">
        <f t="shared" si="5"/>
        <v>623.04706318429362</v>
      </c>
    </row>
    <row r="16" spans="1:20" x14ac:dyDescent="0.25">
      <c r="A16">
        <v>2023</v>
      </c>
      <c r="B16">
        <v>2023</v>
      </c>
      <c r="C16">
        <f>COUNTIF(energy_communities!$J:$J, $A16)</f>
        <v>11</v>
      </c>
      <c r="D16">
        <f t="shared" si="7"/>
        <v>10966</v>
      </c>
      <c r="E16">
        <f>COUNTIFS(EC_projects_original!$G:$G,"realized",EC_projects_original!$P:$P, "&gt;0",EC_projects_original!$H:$H, A16)</f>
        <v>145</v>
      </c>
      <c r="F16">
        <f>COUNTIFS(EC_projects!$I:$I, "PV",EC_projects_original!$H:$H, $A16,EC_projects_original!$G:$G,"realized",EC_projects_original!$P:$P, "&gt;0")</f>
        <v>140</v>
      </c>
      <c r="G16">
        <f>COUNTIFS(EC_projects!$I:$I, "wind",EC_projects_original!$H:$H, $A16,EC_projects_original!$G:$G,"realized",EC_projects_original!$P:$P, "&gt;0")</f>
        <v>5</v>
      </c>
      <c r="H16" s="9">
        <f t="shared" si="2"/>
        <v>64.763407000000001</v>
      </c>
      <c r="I16" s="9">
        <f>SUMIFS(EC_projects_original!$P:$P, EC_projects!$I:$I, "PV",EC_projects_original!$H:$H, $A16,EC_projects_original!$G:$G,"realized",EC_projects_original!$P:$P, "&gt;0") / 1000</f>
        <v>42.843407000000006</v>
      </c>
      <c r="J16" s="9">
        <f>SUMIFS(EC_projects_original!$P:$P, EC_projects!$I:$I, "wind",EC_projects_original!$H:$H, $A16,EC_projects_original!$G:$G,"realized",EC_projects_original!$P:$P, "&gt;0") / 1000</f>
        <v>21.92</v>
      </c>
      <c r="L16">
        <v>131180</v>
      </c>
      <c r="N16">
        <f t="shared" si="3"/>
        <v>575</v>
      </c>
      <c r="O16">
        <f t="shared" si="6"/>
        <v>131180</v>
      </c>
      <c r="P16">
        <f t="shared" si="4"/>
        <v>1327</v>
      </c>
      <c r="Q16" s="9">
        <f t="shared" si="5"/>
        <v>687.81047018429365</v>
      </c>
      <c r="T16">
        <f>Q16/Q2</f>
        <v>21.994450952426888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9FE86-458A-4AEA-9EFE-CB0F3396A8F1}">
  <dimension ref="A1:D16"/>
  <sheetViews>
    <sheetView workbookViewId="0">
      <selection activeCell="D14" sqref="D14"/>
    </sheetView>
  </sheetViews>
  <sheetFormatPr defaultRowHeight="15" x14ac:dyDescent="0.25"/>
  <sheetData>
    <row r="1" spans="1:4" x14ac:dyDescent="0.25">
      <c r="A1" t="s">
        <v>3663</v>
      </c>
      <c r="B1" t="s">
        <v>5978</v>
      </c>
      <c r="C1" t="s">
        <v>6025</v>
      </c>
      <c r="D1" t="s">
        <v>6026</v>
      </c>
    </row>
    <row r="2" spans="1:4" x14ac:dyDescent="0.25">
      <c r="A2">
        <v>2009</v>
      </c>
      <c r="B2">
        <f>EC_annual_development!C2</f>
        <v>17</v>
      </c>
      <c r="C2">
        <f>EC_annual_development!D2</f>
        <v>0</v>
      </c>
      <c r="D2">
        <f>EC_annual_development!E2</f>
        <v>20</v>
      </c>
    </row>
    <row r="3" spans="1:4" x14ac:dyDescent="0.25">
      <c r="A3">
        <v>2010</v>
      </c>
      <c r="B3">
        <f>B2+EC_annual_development!C3</f>
        <v>22</v>
      </c>
      <c r="C3">
        <f>C2+EC_annual_development!D3</f>
        <v>0</v>
      </c>
      <c r="D3">
        <f>D2+EC_annual_development!E3</f>
        <v>21</v>
      </c>
    </row>
    <row r="4" spans="1:4" x14ac:dyDescent="0.25">
      <c r="A4">
        <v>2011</v>
      </c>
      <c r="B4">
        <f>B3+EC_annual_development!C4</f>
        <v>32</v>
      </c>
      <c r="C4">
        <f>C3+EC_annual_development!D4</f>
        <v>0</v>
      </c>
      <c r="D4">
        <f>D3+EC_annual_development!E4</f>
        <v>23</v>
      </c>
    </row>
    <row r="5" spans="1:4" x14ac:dyDescent="0.25">
      <c r="A5">
        <v>2012</v>
      </c>
      <c r="B5">
        <f>B4+EC_annual_development!C5</f>
        <v>55</v>
      </c>
      <c r="C5">
        <f>C4+EC_annual_development!D5</f>
        <v>0</v>
      </c>
      <c r="D5">
        <f>D4+EC_annual_development!E5</f>
        <v>43</v>
      </c>
    </row>
    <row r="6" spans="1:4" x14ac:dyDescent="0.25">
      <c r="A6">
        <v>2013</v>
      </c>
      <c r="B6">
        <f>B5+EC_annual_development!C6</f>
        <v>108</v>
      </c>
      <c r="C6">
        <f>C5+EC_annual_development!D6</f>
        <v>0</v>
      </c>
      <c r="D6">
        <f>D5+EC_annual_development!E6</f>
        <v>63</v>
      </c>
    </row>
    <row r="7" spans="1:4" x14ac:dyDescent="0.25">
      <c r="A7">
        <v>2014</v>
      </c>
      <c r="B7">
        <f>B6+EC_annual_development!C7</f>
        <v>155</v>
      </c>
      <c r="C7">
        <f>C6+EC_annual_development!D7</f>
        <v>0</v>
      </c>
      <c r="D7">
        <f>D6+EC_annual_development!E7</f>
        <v>90</v>
      </c>
    </row>
    <row r="8" spans="1:4" x14ac:dyDescent="0.25">
      <c r="A8">
        <v>2015</v>
      </c>
      <c r="B8">
        <f>B7+EC_annual_development!C8</f>
        <v>206</v>
      </c>
      <c r="C8">
        <f>C7+EC_annual_development!D8</f>
        <v>0</v>
      </c>
      <c r="D8">
        <f>D7+EC_annual_development!E8</f>
        <v>144</v>
      </c>
    </row>
    <row r="9" spans="1:4" x14ac:dyDescent="0.25">
      <c r="A9">
        <v>2016</v>
      </c>
      <c r="B9">
        <f>B8+EC_annual_development!C9</f>
        <v>258</v>
      </c>
      <c r="C9">
        <f>C8+EC_annual_development!D9</f>
        <v>51000</v>
      </c>
      <c r="D9">
        <f>D8+EC_annual_development!E9</f>
        <v>215</v>
      </c>
    </row>
    <row r="10" spans="1:4" x14ac:dyDescent="0.25">
      <c r="A10">
        <v>2017</v>
      </c>
      <c r="B10">
        <f>B9+EC_annual_development!C10</f>
        <v>310</v>
      </c>
      <c r="C10">
        <f>C9+EC_annual_development!D10</f>
        <v>63000</v>
      </c>
      <c r="D10">
        <f>D9+EC_annual_development!E10</f>
        <v>326</v>
      </c>
    </row>
    <row r="11" spans="1:4" x14ac:dyDescent="0.25">
      <c r="A11">
        <v>2018</v>
      </c>
      <c r="B11">
        <f>B10+EC_annual_development!C11</f>
        <v>382</v>
      </c>
      <c r="C11">
        <f>C10+EC_annual_development!D11</f>
        <v>68000</v>
      </c>
      <c r="D11">
        <f>D10+EC_annual_development!E11</f>
        <v>514</v>
      </c>
    </row>
    <row r="12" spans="1:4" x14ac:dyDescent="0.25">
      <c r="A12">
        <v>2019</v>
      </c>
      <c r="B12">
        <f>B11+EC_annual_development!C12</f>
        <v>448</v>
      </c>
      <c r="C12">
        <f>C11+EC_annual_development!D12</f>
        <v>87760</v>
      </c>
      <c r="D12">
        <f>D11+EC_annual_development!E12</f>
        <v>713</v>
      </c>
    </row>
    <row r="13" spans="1:4" x14ac:dyDescent="0.25">
      <c r="A13">
        <v>2020</v>
      </c>
      <c r="B13">
        <f>B12+EC_annual_development!C13</f>
        <v>501</v>
      </c>
      <c r="C13">
        <f>C12+EC_annual_development!D13</f>
        <v>96331</v>
      </c>
      <c r="D13">
        <f>D12+EC_annual_development!E13</f>
        <v>882</v>
      </c>
    </row>
    <row r="14" spans="1:4" x14ac:dyDescent="0.25">
      <c r="A14">
        <v>2021</v>
      </c>
      <c r="B14">
        <f>B13+EC_annual_development!C14</f>
        <v>541</v>
      </c>
      <c r="C14">
        <f>C13+EC_annual_development!D14</f>
        <v>111476</v>
      </c>
      <c r="D14">
        <f>D13+EC_annual_development!E14</f>
        <v>1005</v>
      </c>
    </row>
    <row r="15" spans="1:4" x14ac:dyDescent="0.25">
      <c r="A15">
        <v>2022</v>
      </c>
      <c r="B15">
        <f>B14+EC_annual_development!C15</f>
        <v>564</v>
      </c>
      <c r="C15">
        <f>C14+EC_annual_development!D15</f>
        <v>120214</v>
      </c>
      <c r="D15">
        <f>D14+EC_annual_development!E15</f>
        <v>1182</v>
      </c>
    </row>
    <row r="16" spans="1:4" x14ac:dyDescent="0.25">
      <c r="A16">
        <v>2023</v>
      </c>
      <c r="B16">
        <f>B15+EC_annual_development!C16</f>
        <v>575</v>
      </c>
      <c r="C16">
        <f>C15+EC_annual_development!D16</f>
        <v>131180</v>
      </c>
      <c r="D16">
        <f>D15+EC_annual_development!E16</f>
        <v>1327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CB6D-3149-44B3-89CA-3964BEE513CE}">
  <dimension ref="A1:T15"/>
  <sheetViews>
    <sheetView workbookViewId="0">
      <selection activeCell="N12" sqref="N12"/>
    </sheetView>
  </sheetViews>
  <sheetFormatPr defaultRowHeight="15" x14ac:dyDescent="0.25"/>
  <cols>
    <col min="19" max="19" width="9.28515625" bestFit="1" customWidth="1"/>
    <col min="20" max="20" width="10.7109375" bestFit="1" customWidth="1"/>
  </cols>
  <sheetData>
    <row r="1" spans="1:20" x14ac:dyDescent="0.25">
      <c r="A1" t="s">
        <v>5977</v>
      </c>
      <c r="B1" t="s">
        <v>5976</v>
      </c>
      <c r="C1" t="s">
        <v>5978</v>
      </c>
      <c r="D1" t="s">
        <v>5979</v>
      </c>
      <c r="E1" t="s">
        <v>5980</v>
      </c>
      <c r="F1" t="s">
        <v>5981</v>
      </c>
      <c r="G1" t="s">
        <v>5982</v>
      </c>
      <c r="H1" t="s">
        <v>5983</v>
      </c>
      <c r="I1" t="s">
        <v>5984</v>
      </c>
      <c r="L1" t="s">
        <v>5977</v>
      </c>
      <c r="M1" t="s">
        <v>5976</v>
      </c>
      <c r="N1" t="s">
        <v>5978</v>
      </c>
      <c r="O1" t="s">
        <v>5979</v>
      </c>
      <c r="P1" t="s">
        <v>5980</v>
      </c>
      <c r="Q1" t="s">
        <v>5981</v>
      </c>
      <c r="R1" t="s">
        <v>5982</v>
      </c>
      <c r="S1" t="s">
        <v>5983</v>
      </c>
      <c r="T1" t="s">
        <v>5984</v>
      </c>
    </row>
    <row r="2" spans="1:20" x14ac:dyDescent="0.25">
      <c r="A2" t="s">
        <v>728</v>
      </c>
      <c r="B2">
        <v>296374</v>
      </c>
      <c r="C2">
        <f>COUNTIFS(energy_communities!B:B,province!A2,energy_communities!L:L,"active")</f>
        <v>51</v>
      </c>
      <c r="D2">
        <f>COUNTIFS(EC_projects_original!A:A,province!A2,EC_projects_original!G:G,"realized", EC_projects_original!P:P, "&gt; 0")</f>
        <v>103</v>
      </c>
      <c r="E2" s="4">
        <f>SUMIFS(EC_projects_original!P:P, EC_projects_original!A:A,province!A2,EC_projects_original!G:G,"realized", EC_projects_original!P:P, "&gt; 0")</f>
        <v>32839.94</v>
      </c>
      <c r="F2" s="1">
        <f>E2/B2</f>
        <v>0.11080573869502723</v>
      </c>
      <c r="G2" s="4">
        <f>B2/D2</f>
        <v>2877.4174757281553</v>
      </c>
      <c r="H2" s="5">
        <f>ABS($F$15-F2)</f>
        <v>2.5293791860283257E-2</v>
      </c>
      <c r="I2" s="4">
        <f>ABS($G$15-G2)</f>
        <v>3183.9562997051526</v>
      </c>
      <c r="L2" t="s">
        <v>1256</v>
      </c>
      <c r="M2">
        <v>1381760</v>
      </c>
      <c r="N2">
        <v>60</v>
      </c>
      <c r="O2">
        <v>235</v>
      </c>
      <c r="P2">
        <v>51161.960000000014</v>
      </c>
      <c r="Q2">
        <v>3.7026661648911545E-2</v>
      </c>
      <c r="R2">
        <v>5879.8297872340427</v>
      </c>
      <c r="S2" s="5">
        <v>4.8485285185832429E-2</v>
      </c>
      <c r="T2" s="4">
        <v>181.54398819926519</v>
      </c>
    </row>
    <row r="3" spans="1:20" x14ac:dyDescent="0.25">
      <c r="A3" t="s">
        <v>101</v>
      </c>
      <c r="B3">
        <v>295870</v>
      </c>
      <c r="C3">
        <f>COUNTIFS(energy_communities!B:B,province!A3,energy_communities!L:L,"active")</f>
        <v>70</v>
      </c>
      <c r="D3">
        <f>COUNTIFS(EC_projects_original!A:A,province!A3,EC_projects_original!G:G,"realized", EC_projects_original!P:P, "&gt; 0")</f>
        <v>110</v>
      </c>
      <c r="E3" s="4">
        <f>SUMIFS(EC_projects_original!P:P, EC_projects_original!A:A,province!A3,EC_projects_original!G:G,"realized", EC_projects_original!P:P, "&gt; 0")</f>
        <v>40923.843000000001</v>
      </c>
      <c r="F3" s="1">
        <f t="shared" ref="F3:F15" si="0">E3/B3</f>
        <v>0.13831697367086895</v>
      </c>
      <c r="G3" s="4">
        <f t="shared" ref="G3:G15" si="1">B3/D3</f>
        <v>2689.7272727272725</v>
      </c>
      <c r="H3" s="5">
        <f t="shared" ref="H3:H13" si="2">ABS($F$15-F3)</f>
        <v>5.280502683612498E-2</v>
      </c>
      <c r="I3" s="4">
        <f t="shared" ref="I3:I13" si="3">ABS($G$15-G3)</f>
        <v>3371.6465027060353</v>
      </c>
      <c r="L3" t="s">
        <v>319</v>
      </c>
      <c r="M3">
        <v>938341</v>
      </c>
      <c r="N3">
        <v>77</v>
      </c>
      <c r="O3">
        <v>212</v>
      </c>
      <c r="P3">
        <v>103871.2386</v>
      </c>
      <c r="Q3">
        <v>0.11069668553329759</v>
      </c>
      <c r="R3">
        <v>4426.1367924528304</v>
      </c>
      <c r="S3" s="5">
        <v>2.5184738698553616E-2</v>
      </c>
      <c r="T3" s="4">
        <v>1635.2369829804775</v>
      </c>
    </row>
    <row r="4" spans="1:20" x14ac:dyDescent="0.25">
      <c r="A4" t="s">
        <v>0</v>
      </c>
      <c r="B4">
        <v>220380</v>
      </c>
      <c r="C4">
        <f>COUNTIFS(energy_communities!B:B,province!A4,energy_communities!L:L,"active")</f>
        <v>26</v>
      </c>
      <c r="D4">
        <f>COUNTIFS(EC_projects_original!A:A,province!A4,EC_projects_original!G:G,"realized", EC_projects_original!P:P, "&gt; 0")</f>
        <v>22</v>
      </c>
      <c r="E4" s="4">
        <f>SUMIFS(EC_projects_original!P:P, EC_projects_original!A:A,province!A4,EC_projects_original!G:G,"realized", EC_projects_original!P:P, "&gt; 0")</f>
        <v>16527.506363636363</v>
      </c>
      <c r="F4" s="1">
        <f t="shared" si="0"/>
        <v>7.4995491258899913E-2</v>
      </c>
      <c r="G4" s="4">
        <f t="shared" si="1"/>
        <v>10017.272727272728</v>
      </c>
      <c r="H4" s="5">
        <f t="shared" si="2"/>
        <v>1.0516455575844061E-2</v>
      </c>
      <c r="I4" s="4">
        <f t="shared" si="3"/>
        <v>3955.8989518394201</v>
      </c>
      <c r="L4" t="s">
        <v>62</v>
      </c>
      <c r="M4">
        <v>178960</v>
      </c>
      <c r="N4">
        <v>8</v>
      </c>
      <c r="O4">
        <v>23</v>
      </c>
      <c r="P4">
        <v>16096.436220657277</v>
      </c>
      <c r="Q4">
        <v>8.9944323986685726E-2</v>
      </c>
      <c r="R4">
        <v>7780.869565217391</v>
      </c>
      <c r="S4" s="5">
        <v>4.4323771519417521E-3</v>
      </c>
      <c r="T4" s="4">
        <v>1719.4957897840832</v>
      </c>
    </row>
    <row r="5" spans="1:20" x14ac:dyDescent="0.25">
      <c r="A5" t="s">
        <v>1651</v>
      </c>
      <c r="B5">
        <v>512031</v>
      </c>
      <c r="C5">
        <f>COUNTIFS(energy_communities!B:B,province!A5,energy_communities!L:L,"active")</f>
        <v>61</v>
      </c>
      <c r="D5">
        <f>COUNTIFS(EC_projects_original!A:A,province!A5,EC_projects_original!G:G,"realized", EC_projects_original!P:P, "&gt; 0")</f>
        <v>122</v>
      </c>
      <c r="E5" s="4">
        <f>SUMIFS(EC_projects_original!P:P, EC_projects_original!A:A,province!A5,EC_projects_original!G:G,"realized", EC_projects_original!P:P, "&gt; 0")</f>
        <v>87226.141000000003</v>
      </c>
      <c r="F5" s="1">
        <f t="shared" si="0"/>
        <v>0.17035324228415857</v>
      </c>
      <c r="G5" s="4">
        <f t="shared" si="1"/>
        <v>4196.9754098360654</v>
      </c>
      <c r="H5" s="5">
        <f t="shared" si="2"/>
        <v>8.48412954494146E-2</v>
      </c>
      <c r="I5" s="4">
        <f t="shared" si="3"/>
        <v>1864.3983655972424</v>
      </c>
      <c r="L5" t="s">
        <v>1651</v>
      </c>
      <c r="M5">
        <v>512031</v>
      </c>
      <c r="N5">
        <v>61</v>
      </c>
      <c r="O5">
        <v>122</v>
      </c>
      <c r="P5">
        <v>87226.141000000003</v>
      </c>
      <c r="Q5">
        <v>0.17035324228415857</v>
      </c>
      <c r="R5">
        <v>4196.9754098360654</v>
      </c>
      <c r="S5" s="5">
        <v>8.48412954494146E-2</v>
      </c>
      <c r="T5" s="4">
        <v>1864.3983655972424</v>
      </c>
    </row>
    <row r="6" spans="1:20" x14ac:dyDescent="0.25">
      <c r="A6" t="s">
        <v>62</v>
      </c>
      <c r="B6">
        <v>178960</v>
      </c>
      <c r="C6">
        <f>COUNTIFS(energy_communities!B:B,province!A6,energy_communities!L:L,"active")</f>
        <v>8</v>
      </c>
      <c r="D6">
        <f>COUNTIFS(EC_projects_original!A:A,province!A6,EC_projects_original!G:G,"realized", EC_projects_original!P:P, "&gt; 0")</f>
        <v>23</v>
      </c>
      <c r="E6" s="4">
        <f>SUMIFS(EC_projects_original!P:P, EC_projects_original!A:A,province!A6,EC_projects_original!G:G,"realized", EC_projects_original!P:P, "&gt; 0")</f>
        <v>16096.436220657277</v>
      </c>
      <c r="F6" s="1">
        <f t="shared" si="0"/>
        <v>8.9944323986685726E-2</v>
      </c>
      <c r="G6" s="4">
        <f t="shared" si="1"/>
        <v>7780.869565217391</v>
      </c>
      <c r="H6" s="5">
        <f t="shared" si="2"/>
        <v>4.4323771519417521E-3</v>
      </c>
      <c r="I6" s="4">
        <f t="shared" si="3"/>
        <v>1719.4957897840832</v>
      </c>
      <c r="L6" t="s">
        <v>1837</v>
      </c>
      <c r="M6">
        <v>613804</v>
      </c>
      <c r="N6">
        <v>42</v>
      </c>
      <c r="O6">
        <v>73</v>
      </c>
      <c r="P6">
        <v>10903.139999999998</v>
      </c>
      <c r="Q6">
        <v>1.7763227349447051E-2</v>
      </c>
      <c r="R6">
        <v>8408.2739726027394</v>
      </c>
      <c r="S6" s="5">
        <v>6.7748719485296927E-2</v>
      </c>
      <c r="T6" s="4">
        <v>2346.9001971694315</v>
      </c>
    </row>
    <row r="7" spans="1:20" x14ac:dyDescent="0.25">
      <c r="A7" t="s">
        <v>319</v>
      </c>
      <c r="B7">
        <v>938341</v>
      </c>
      <c r="C7">
        <f>COUNTIFS(energy_communities!B:B,province!A7,energy_communities!L:L,"active")</f>
        <v>77</v>
      </c>
      <c r="D7">
        <f>COUNTIFS(EC_projects_original!A:A,province!A7,EC_projects_original!G:G,"realized", EC_projects_original!P:P, "&gt; 0")</f>
        <v>212</v>
      </c>
      <c r="E7" s="4">
        <f>SUMIFS(EC_projects_original!P:P, EC_projects_original!A:A,province!A7,EC_projects_original!G:G,"realized", EC_projects_original!P:P, "&gt; 0")</f>
        <v>103871.2386</v>
      </c>
      <c r="F7" s="1">
        <f t="shared" si="0"/>
        <v>0.11069668553329759</v>
      </c>
      <c r="G7" s="4">
        <f t="shared" si="1"/>
        <v>4426.1367924528304</v>
      </c>
      <c r="H7" s="5">
        <f t="shared" si="2"/>
        <v>2.5184738698553616E-2</v>
      </c>
      <c r="I7" s="4">
        <f t="shared" si="3"/>
        <v>1635.2369829804775</v>
      </c>
      <c r="L7" t="s">
        <v>981</v>
      </c>
      <c r="M7">
        <v>1165895</v>
      </c>
      <c r="N7">
        <v>62</v>
      </c>
      <c r="O7">
        <v>135</v>
      </c>
      <c r="P7">
        <v>54098.080000000002</v>
      </c>
      <c r="Q7">
        <v>4.6400473456014481E-2</v>
      </c>
      <c r="R7">
        <v>8636.2592592592591</v>
      </c>
      <c r="S7" s="5">
        <v>3.9111473378729493E-2</v>
      </c>
      <c r="T7" s="4">
        <v>2574.8854838259513</v>
      </c>
    </row>
    <row r="8" spans="1:20" x14ac:dyDescent="0.25">
      <c r="A8" t="s">
        <v>1837</v>
      </c>
      <c r="B8">
        <v>613804</v>
      </c>
      <c r="C8">
        <f>COUNTIFS(energy_communities!B:B,province!A8,energy_communities!L:L,"active")</f>
        <v>42</v>
      </c>
      <c r="D8">
        <f>COUNTIFS(EC_projects_original!A:A,province!A8,EC_projects_original!G:G,"realized", EC_projects_original!P:P, "&gt; 0")</f>
        <v>73</v>
      </c>
      <c r="E8" s="4">
        <f>SUMIFS(EC_projects_original!P:P, EC_projects_original!A:A,province!A8,EC_projects_original!G:G,"realized", EC_projects_original!P:P, "&gt; 0")</f>
        <v>10903.139999999998</v>
      </c>
      <c r="F8" s="1">
        <f t="shared" si="0"/>
        <v>1.7763227349447051E-2</v>
      </c>
      <c r="G8" s="4">
        <f t="shared" si="1"/>
        <v>8408.2739726027394</v>
      </c>
      <c r="H8" s="5">
        <f t="shared" si="2"/>
        <v>6.7748719485296927E-2</v>
      </c>
      <c r="I8" s="4">
        <f t="shared" si="3"/>
        <v>2346.9001971694315</v>
      </c>
      <c r="L8" t="s">
        <v>728</v>
      </c>
      <c r="M8">
        <v>296374</v>
      </c>
      <c r="N8">
        <v>51</v>
      </c>
      <c r="O8">
        <v>103</v>
      </c>
      <c r="P8">
        <v>32839.94</v>
      </c>
      <c r="Q8">
        <v>0.11080573869502723</v>
      </c>
      <c r="R8">
        <v>2877.4174757281553</v>
      </c>
      <c r="S8" s="5">
        <v>2.5293791860283257E-2</v>
      </c>
      <c r="T8" s="4">
        <v>3183.9562997051526</v>
      </c>
    </row>
    <row r="9" spans="1:20" x14ac:dyDescent="0.25">
      <c r="A9" t="s">
        <v>1256</v>
      </c>
      <c r="B9">
        <v>1381760</v>
      </c>
      <c r="C9">
        <f>COUNTIFS(energy_communities!B:B,province!A9,energy_communities!L:L,"active")</f>
        <v>60</v>
      </c>
      <c r="D9">
        <f>COUNTIFS(EC_projects_original!A:A,province!A9,EC_projects_original!G:G,"realized", EC_projects_original!P:P, "&gt; 0")</f>
        <v>235</v>
      </c>
      <c r="E9" s="4">
        <f>SUMIFS(EC_projects_original!P:P, EC_projects_original!A:A,province!A9,EC_projects_original!G:G,"realized", EC_projects_original!P:P, "&gt; 0")</f>
        <v>51161.960000000014</v>
      </c>
      <c r="F9" s="1">
        <f t="shared" si="0"/>
        <v>3.7026661648911545E-2</v>
      </c>
      <c r="G9" s="4">
        <f t="shared" si="1"/>
        <v>5879.8297872340427</v>
      </c>
      <c r="H9" s="5">
        <f t="shared" si="2"/>
        <v>4.8485285185832429E-2</v>
      </c>
      <c r="I9" s="4">
        <f t="shared" si="3"/>
        <v>181.54398819926519</v>
      </c>
      <c r="L9" t="s">
        <v>101</v>
      </c>
      <c r="M9">
        <v>295870</v>
      </c>
      <c r="N9">
        <v>70</v>
      </c>
      <c r="O9">
        <v>110</v>
      </c>
      <c r="P9">
        <v>40923.843000000001</v>
      </c>
      <c r="Q9">
        <v>0.13831697367086895</v>
      </c>
      <c r="R9">
        <v>2689.7272727272725</v>
      </c>
      <c r="S9" s="5">
        <v>5.280502683612498E-2</v>
      </c>
      <c r="T9" s="4">
        <v>3371.6465027060353</v>
      </c>
    </row>
    <row r="10" spans="1:20" x14ac:dyDescent="0.25">
      <c r="A10" t="s">
        <v>2102</v>
      </c>
      <c r="B10">
        <v>1729250</v>
      </c>
      <c r="C10">
        <f>COUNTIFS(energy_communities!B:B,province!A10,energy_communities!L:L,"active")</f>
        <v>69</v>
      </c>
      <c r="D10">
        <f>COUNTIFS(EC_projects_original!A:A,province!A10,EC_projects_original!G:G,"realized", EC_projects_original!P:P, "&gt; 0")</f>
        <v>178</v>
      </c>
      <c r="E10" s="4">
        <f>SUMIFS(EC_projects_original!P:P, EC_projects_original!A:A,province!A10,EC_projects_original!G:G,"realized", EC_projects_original!P:P, "&gt; 0")</f>
        <v>103009.83499999999</v>
      </c>
      <c r="F10" s="1">
        <f t="shared" si="0"/>
        <v>5.9569081971953153E-2</v>
      </c>
      <c r="G10" s="4">
        <f t="shared" si="1"/>
        <v>9714.8876404494385</v>
      </c>
      <c r="H10" s="5">
        <f t="shared" si="2"/>
        <v>2.5942864862790821E-2</v>
      </c>
      <c r="I10" s="4">
        <f t="shared" si="3"/>
        <v>3653.5138650161307</v>
      </c>
      <c r="L10" t="s">
        <v>2102</v>
      </c>
      <c r="M10">
        <v>1729250</v>
      </c>
      <c r="N10">
        <v>69</v>
      </c>
      <c r="O10">
        <v>178</v>
      </c>
      <c r="P10">
        <v>103009.83499999999</v>
      </c>
      <c r="Q10">
        <v>5.9569081971953153E-2</v>
      </c>
      <c r="R10">
        <v>9714.8876404494385</v>
      </c>
      <c r="S10" s="5">
        <v>2.5942864862790821E-2</v>
      </c>
      <c r="T10" s="4">
        <v>3653.5138650161307</v>
      </c>
    </row>
    <row r="11" spans="1:20" x14ac:dyDescent="0.25">
      <c r="A11" t="s">
        <v>1998</v>
      </c>
      <c r="B11">
        <v>177236</v>
      </c>
      <c r="C11">
        <f>COUNTIFS(energy_communities!B:B,province!A11,energy_communities!L:L,"active")</f>
        <v>7</v>
      </c>
      <c r="D11">
        <f>COUNTIFS(EC_projects_original!A:A,province!A11,EC_projects_original!G:G,"realized", EC_projects_original!P:P, "&gt; 0")</f>
        <v>79</v>
      </c>
      <c r="E11" s="4">
        <f>SUMIFS(EC_projects_original!P:P, EC_projects_original!A:A,province!A11,EC_projects_original!G:G,"realized", EC_projects_original!P:P, "&gt; 0")</f>
        <v>117732.325</v>
      </c>
      <c r="F11" s="1">
        <f t="shared" si="0"/>
        <v>0.66426868694847552</v>
      </c>
      <c r="G11" s="4">
        <f t="shared" si="1"/>
        <v>2243.493670886076</v>
      </c>
      <c r="H11" s="5">
        <f t="shared" si="2"/>
        <v>0.57875674011373157</v>
      </c>
      <c r="I11" s="4">
        <f t="shared" si="3"/>
        <v>3817.8801045472319</v>
      </c>
      <c r="L11" t="s">
        <v>1998</v>
      </c>
      <c r="M11">
        <v>177236</v>
      </c>
      <c r="N11">
        <v>7</v>
      </c>
      <c r="O11">
        <v>79</v>
      </c>
      <c r="P11">
        <v>117732.325</v>
      </c>
      <c r="Q11">
        <v>0.66426868694847552</v>
      </c>
      <c r="R11">
        <v>2243.493670886076</v>
      </c>
      <c r="S11" s="5">
        <v>0.57875674011373157</v>
      </c>
      <c r="T11" s="4">
        <v>3817.8801045472319</v>
      </c>
    </row>
    <row r="12" spans="1:20" x14ac:dyDescent="0.25">
      <c r="A12" t="s">
        <v>981</v>
      </c>
      <c r="B12">
        <v>1165895</v>
      </c>
      <c r="C12">
        <f>COUNTIFS(energy_communities!B:B,province!A12,energy_communities!L:L,"active")</f>
        <v>62</v>
      </c>
      <c r="D12">
        <f>COUNTIFS(EC_projects_original!A:A,province!A12,EC_projects_original!G:G,"realized", EC_projects_original!P:P, "&gt; 0")</f>
        <v>135</v>
      </c>
      <c r="E12" s="4">
        <f>SUMIFS(EC_projects_original!P:P, EC_projects_original!A:A,province!A12,EC_projects_original!G:G,"realized", EC_projects_original!P:P, "&gt; 0")</f>
        <v>54098.080000000002</v>
      </c>
      <c r="F12" s="1">
        <f t="shared" si="0"/>
        <v>4.6400473456014481E-2</v>
      </c>
      <c r="G12" s="4">
        <f t="shared" si="1"/>
        <v>8636.2592592592591</v>
      </c>
      <c r="H12" s="5">
        <f t="shared" si="2"/>
        <v>3.9111473378729493E-2</v>
      </c>
      <c r="I12" s="4">
        <f t="shared" si="3"/>
        <v>2574.8854838259513</v>
      </c>
      <c r="L12" t="s">
        <v>0</v>
      </c>
      <c r="M12">
        <v>220380</v>
      </c>
      <c r="N12">
        <v>26</v>
      </c>
      <c r="O12">
        <v>22</v>
      </c>
      <c r="P12">
        <v>16527.506363636363</v>
      </c>
      <c r="Q12">
        <v>7.4995491258899913E-2</v>
      </c>
      <c r="R12">
        <v>10017.272727272728</v>
      </c>
      <c r="S12" s="5">
        <v>1.0516455575844061E-2</v>
      </c>
      <c r="T12" s="4">
        <v>3955.8989518394201</v>
      </c>
    </row>
    <row r="13" spans="1:20" x14ac:dyDescent="0.25">
      <c r="A13" t="s">
        <v>897</v>
      </c>
      <c r="B13">
        <v>533542</v>
      </c>
      <c r="C13">
        <f>COUNTIFS(energy_communities!B:B,province!A13,energy_communities!L:L,"active")</f>
        <v>26</v>
      </c>
      <c r="D13">
        <f>COUNTIFS(EC_projects_original!A:A,province!A13,EC_projects_original!G:G,"realized", EC_projects_original!P:P, "&gt; 0")</f>
        <v>35</v>
      </c>
      <c r="E13" s="4">
        <f>SUMIFS(EC_projects_original!P:P, EC_projects_original!A:A,province!A13,EC_projects_original!G:G,"realized", EC_projects_original!P:P, "&gt; 0")</f>
        <v>53420.025000000001</v>
      </c>
      <c r="F13" s="1">
        <f t="shared" si="0"/>
        <v>0.10012337360507702</v>
      </c>
      <c r="G13" s="4">
        <f t="shared" si="1"/>
        <v>15244.057142857142</v>
      </c>
      <c r="H13" s="5">
        <f t="shared" si="2"/>
        <v>1.4611426770333044E-2</v>
      </c>
      <c r="I13" s="4">
        <f t="shared" si="3"/>
        <v>9182.6833674238333</v>
      </c>
      <c r="L13" t="s">
        <v>897</v>
      </c>
      <c r="M13">
        <v>533542</v>
      </c>
      <c r="N13">
        <v>26</v>
      </c>
      <c r="O13">
        <v>35</v>
      </c>
      <c r="P13">
        <v>53420.025000000001</v>
      </c>
      <c r="Q13">
        <v>0.10012337360507702</v>
      </c>
      <c r="R13">
        <v>15244.057142857142</v>
      </c>
      <c r="S13" s="5">
        <v>1.4611426770333044E-2</v>
      </c>
      <c r="T13" s="4">
        <v>9182.6833674238333</v>
      </c>
    </row>
    <row r="14" spans="1:20" x14ac:dyDescent="0.25">
      <c r="F14" s="1"/>
      <c r="G14" s="4"/>
    </row>
    <row r="15" spans="1:20" x14ac:dyDescent="0.25">
      <c r="A15" t="s">
        <v>980</v>
      </c>
      <c r="B15">
        <f>SUM(B2:B13)</f>
        <v>8043443</v>
      </c>
      <c r="C15">
        <f t="shared" ref="C15:E15" si="4">SUM(C2:C13)</f>
        <v>559</v>
      </c>
      <c r="D15">
        <f t="shared" si="4"/>
        <v>1327</v>
      </c>
      <c r="E15" s="4">
        <f t="shared" si="4"/>
        <v>687810.47018429358</v>
      </c>
      <c r="F15" s="1">
        <f t="shared" si="0"/>
        <v>8.5511946834743974E-2</v>
      </c>
      <c r="G15" s="4">
        <f t="shared" si="1"/>
        <v>6061.3737754333079</v>
      </c>
    </row>
  </sheetData>
  <sortState xmlns:xlrd2="http://schemas.microsoft.com/office/spreadsheetml/2017/richdata2" ref="L2:T13">
    <sortCondition ref="T2:T1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workbookViewId="0">
      <selection activeCell="E29" sqref="E29"/>
    </sheetView>
  </sheetViews>
  <sheetFormatPr defaultColWidth="50.7109375" defaultRowHeight="15" x14ac:dyDescent="0.25"/>
  <cols>
    <col min="1" max="2" width="10.140625" customWidth="1"/>
    <col min="3" max="3" width="18.85546875" customWidth="1"/>
    <col min="4" max="5" width="10.140625" customWidth="1"/>
    <col min="6" max="6" width="14.28515625" bestFit="1" customWidth="1"/>
  </cols>
  <sheetData>
    <row r="1" spans="1:6" s="8" customFormat="1" x14ac:dyDescent="0.25">
      <c r="A1" s="7" t="s">
        <v>6013</v>
      </c>
      <c r="B1" s="7" t="s">
        <v>6012</v>
      </c>
      <c r="C1" s="7" t="s">
        <v>6016</v>
      </c>
      <c r="D1" s="7" t="s">
        <v>6014</v>
      </c>
      <c r="E1" s="7" t="s">
        <v>6015</v>
      </c>
      <c r="F1" s="7" t="s">
        <v>6017</v>
      </c>
    </row>
    <row r="2" spans="1:6" x14ac:dyDescent="0.25">
      <c r="A2" s="6">
        <v>1680</v>
      </c>
      <c r="B2" s="6" t="s">
        <v>5583</v>
      </c>
      <c r="C2" s="6" t="s">
        <v>1</v>
      </c>
      <c r="D2" s="6">
        <v>22</v>
      </c>
      <c r="E2" s="6" t="s">
        <v>5584</v>
      </c>
      <c r="F2" s="6" t="s">
        <v>0</v>
      </c>
    </row>
    <row r="3" spans="1:6" ht="30" x14ac:dyDescent="0.25">
      <c r="A3" s="6">
        <v>358</v>
      </c>
      <c r="B3" s="6" t="s">
        <v>5585</v>
      </c>
      <c r="C3" s="6" t="s">
        <v>1258</v>
      </c>
      <c r="D3" s="6">
        <v>27</v>
      </c>
      <c r="E3" s="6" t="s">
        <v>5586</v>
      </c>
      <c r="F3" s="6" t="s">
        <v>1256</v>
      </c>
    </row>
    <row r="4" spans="1:6" x14ac:dyDescent="0.25">
      <c r="A4" s="6">
        <v>197</v>
      </c>
      <c r="B4" s="6" t="s">
        <v>5587</v>
      </c>
      <c r="C4" s="6" t="s">
        <v>321</v>
      </c>
      <c r="D4" s="6">
        <v>25</v>
      </c>
      <c r="E4" s="6" t="s">
        <v>5588</v>
      </c>
      <c r="F4" s="6" t="s">
        <v>319</v>
      </c>
    </row>
    <row r="5" spans="1:6" x14ac:dyDescent="0.25">
      <c r="A5" s="6">
        <v>59</v>
      </c>
      <c r="B5" s="6" t="s">
        <v>5589</v>
      </c>
      <c r="C5" s="6" t="s">
        <v>102</v>
      </c>
      <c r="D5" s="6">
        <v>21</v>
      </c>
      <c r="E5" s="6" t="s">
        <v>5590</v>
      </c>
      <c r="F5" s="6" t="s">
        <v>5591</v>
      </c>
    </row>
    <row r="6" spans="1:6" x14ac:dyDescent="0.25">
      <c r="A6" s="6">
        <v>482</v>
      </c>
      <c r="B6" s="6" t="s">
        <v>5592</v>
      </c>
      <c r="C6" s="6" t="s">
        <v>5593</v>
      </c>
      <c r="D6" s="6">
        <v>28</v>
      </c>
      <c r="E6" s="6" t="s">
        <v>5594</v>
      </c>
      <c r="F6" s="6" t="s">
        <v>2102</v>
      </c>
    </row>
    <row r="7" spans="1:6" x14ac:dyDescent="0.25">
      <c r="A7" s="6">
        <v>613</v>
      </c>
      <c r="B7" s="6" t="s">
        <v>5595</v>
      </c>
      <c r="C7" s="6" t="s">
        <v>3034</v>
      </c>
      <c r="D7" s="6">
        <v>28</v>
      </c>
      <c r="E7" s="6" t="s">
        <v>5594</v>
      </c>
      <c r="F7" s="6" t="s">
        <v>2102</v>
      </c>
    </row>
    <row r="8" spans="1:6" ht="30" x14ac:dyDescent="0.25">
      <c r="A8" s="6">
        <v>361</v>
      </c>
      <c r="B8" s="6" t="s">
        <v>5596</v>
      </c>
      <c r="C8" s="6" t="s">
        <v>1263</v>
      </c>
      <c r="D8" s="6">
        <v>27</v>
      </c>
      <c r="E8" s="6" t="s">
        <v>5586</v>
      </c>
      <c r="F8" s="6" t="s">
        <v>1256</v>
      </c>
    </row>
    <row r="9" spans="1:6" x14ac:dyDescent="0.25">
      <c r="A9" s="6">
        <v>141</v>
      </c>
      <c r="B9" s="6" t="s">
        <v>5597</v>
      </c>
      <c r="C9" s="6" t="s">
        <v>1652</v>
      </c>
      <c r="D9" s="6">
        <v>23</v>
      </c>
      <c r="E9" s="6" t="s">
        <v>5598</v>
      </c>
      <c r="F9" s="6" t="s">
        <v>1651</v>
      </c>
    </row>
    <row r="10" spans="1:6" x14ac:dyDescent="0.25">
      <c r="A10" s="6">
        <v>34</v>
      </c>
      <c r="B10" s="6" t="s">
        <v>5599</v>
      </c>
      <c r="C10" s="6" t="s">
        <v>63</v>
      </c>
      <c r="D10" s="6">
        <v>24</v>
      </c>
      <c r="E10" s="6" t="s">
        <v>5600</v>
      </c>
      <c r="F10" s="6" t="s">
        <v>62</v>
      </c>
    </row>
    <row r="11" spans="1:6" x14ac:dyDescent="0.25">
      <c r="A11" s="6">
        <v>484</v>
      </c>
      <c r="B11" s="6" t="s">
        <v>5601</v>
      </c>
      <c r="C11" s="6" t="s">
        <v>2104</v>
      </c>
      <c r="D11" s="6">
        <v>28</v>
      </c>
      <c r="E11" s="6" t="s">
        <v>5594</v>
      </c>
      <c r="F11" s="6" t="s">
        <v>2102</v>
      </c>
    </row>
    <row r="12" spans="1:6" ht="30" x14ac:dyDescent="0.25">
      <c r="A12" s="6">
        <v>1723</v>
      </c>
      <c r="B12" s="6" t="s">
        <v>5602</v>
      </c>
      <c r="C12" s="6" t="s">
        <v>3408</v>
      </c>
      <c r="D12" s="6">
        <v>30</v>
      </c>
      <c r="E12" s="6" t="s">
        <v>5603</v>
      </c>
      <c r="F12" s="6" t="s">
        <v>981</v>
      </c>
    </row>
    <row r="13" spans="1:6" ht="30" x14ac:dyDescent="0.25">
      <c r="A13" s="6">
        <v>1959</v>
      </c>
      <c r="B13" s="6" t="s">
        <v>5604</v>
      </c>
      <c r="C13" s="6" t="s">
        <v>983</v>
      </c>
      <c r="D13" s="6">
        <v>30</v>
      </c>
      <c r="E13" s="6" t="s">
        <v>5603</v>
      </c>
      <c r="F13" s="6" t="s">
        <v>981</v>
      </c>
    </row>
    <row r="14" spans="1:6" x14ac:dyDescent="0.25">
      <c r="A14" s="6">
        <v>60</v>
      </c>
      <c r="B14" s="6" t="s">
        <v>5605</v>
      </c>
      <c r="C14" s="6" t="s">
        <v>111</v>
      </c>
      <c r="D14" s="6">
        <v>21</v>
      </c>
      <c r="E14" s="6" t="s">
        <v>5590</v>
      </c>
      <c r="F14" s="6" t="s">
        <v>5591</v>
      </c>
    </row>
    <row r="15" spans="1:6" x14ac:dyDescent="0.25">
      <c r="A15" s="6">
        <v>307</v>
      </c>
      <c r="B15" s="6" t="s">
        <v>5606</v>
      </c>
      <c r="C15" s="6" t="s">
        <v>1839</v>
      </c>
      <c r="D15" s="6">
        <v>26</v>
      </c>
      <c r="E15" s="6" t="s">
        <v>5607</v>
      </c>
      <c r="F15" s="6" t="s">
        <v>1837</v>
      </c>
    </row>
    <row r="16" spans="1:6" ht="30" x14ac:dyDescent="0.25">
      <c r="A16" s="6">
        <v>362</v>
      </c>
      <c r="B16" s="6" t="s">
        <v>5608</v>
      </c>
      <c r="C16" s="6" t="s">
        <v>1278</v>
      </c>
      <c r="D16" s="6">
        <v>27</v>
      </c>
      <c r="E16" s="6" t="s">
        <v>5586</v>
      </c>
      <c r="F16" s="6" t="s">
        <v>1256</v>
      </c>
    </row>
    <row r="17" spans="1:6" ht="30" x14ac:dyDescent="0.25">
      <c r="A17" s="6">
        <v>363</v>
      </c>
      <c r="B17" s="6" t="s">
        <v>5609</v>
      </c>
      <c r="C17" s="6" t="s">
        <v>1288</v>
      </c>
      <c r="D17" s="6">
        <v>27</v>
      </c>
      <c r="E17" s="6" t="s">
        <v>5586</v>
      </c>
      <c r="F17" s="6" t="s">
        <v>1256</v>
      </c>
    </row>
    <row r="18" spans="1:6" x14ac:dyDescent="0.25">
      <c r="A18" s="6">
        <v>200</v>
      </c>
      <c r="B18" s="6" t="s">
        <v>5610</v>
      </c>
      <c r="C18" s="6" t="s">
        <v>327</v>
      </c>
      <c r="D18" s="6">
        <v>25</v>
      </c>
      <c r="E18" s="6" t="s">
        <v>5588</v>
      </c>
      <c r="F18" s="6" t="s">
        <v>319</v>
      </c>
    </row>
    <row r="19" spans="1:6" x14ac:dyDescent="0.25">
      <c r="A19" s="6">
        <v>202</v>
      </c>
      <c r="B19" s="6" t="s">
        <v>5611</v>
      </c>
      <c r="C19" s="6" t="s">
        <v>351</v>
      </c>
      <c r="D19" s="6">
        <v>25</v>
      </c>
      <c r="E19" s="6" t="s">
        <v>5588</v>
      </c>
      <c r="F19" s="6" t="s">
        <v>319</v>
      </c>
    </row>
    <row r="20" spans="1:6" x14ac:dyDescent="0.25">
      <c r="A20" s="6">
        <v>106</v>
      </c>
      <c r="B20" s="6" t="s">
        <v>5612</v>
      </c>
      <c r="C20" s="6" t="s">
        <v>8</v>
      </c>
      <c r="D20" s="6">
        <v>22</v>
      </c>
      <c r="E20" s="6" t="s">
        <v>5584</v>
      </c>
      <c r="F20" s="6" t="s">
        <v>0</v>
      </c>
    </row>
    <row r="21" spans="1:6" ht="30" x14ac:dyDescent="0.25">
      <c r="A21" s="6">
        <v>743</v>
      </c>
      <c r="B21" s="6" t="s">
        <v>5613</v>
      </c>
      <c r="C21" s="6" t="s">
        <v>5614</v>
      </c>
      <c r="D21" s="6">
        <v>30</v>
      </c>
      <c r="E21" s="6" t="s">
        <v>5603</v>
      </c>
      <c r="F21" s="6" t="s">
        <v>981</v>
      </c>
    </row>
    <row r="22" spans="1:6" ht="30" x14ac:dyDescent="0.25">
      <c r="A22" s="6">
        <v>744</v>
      </c>
      <c r="B22" s="6" t="s">
        <v>5615</v>
      </c>
      <c r="C22" s="6" t="s">
        <v>5616</v>
      </c>
      <c r="D22" s="6">
        <v>30</v>
      </c>
      <c r="E22" s="6" t="s">
        <v>5603</v>
      </c>
      <c r="F22" s="6" t="s">
        <v>981</v>
      </c>
    </row>
    <row r="23" spans="1:6" x14ac:dyDescent="0.25">
      <c r="A23" s="6">
        <v>308</v>
      </c>
      <c r="B23" s="6" t="s">
        <v>5617</v>
      </c>
      <c r="C23" s="6" t="s">
        <v>1851</v>
      </c>
      <c r="D23" s="6">
        <v>26</v>
      </c>
      <c r="E23" s="6" t="s">
        <v>5607</v>
      </c>
      <c r="F23" s="6" t="s">
        <v>1837</v>
      </c>
    </row>
    <row r="24" spans="1:6" x14ac:dyDescent="0.25">
      <c r="A24" s="6">
        <v>489</v>
      </c>
      <c r="B24" s="6" t="s">
        <v>5618</v>
      </c>
      <c r="C24" s="6" t="s">
        <v>3039</v>
      </c>
      <c r="D24" s="6">
        <v>28</v>
      </c>
      <c r="E24" s="6" t="s">
        <v>5594</v>
      </c>
      <c r="F24" s="6" t="s">
        <v>2102</v>
      </c>
    </row>
    <row r="25" spans="1:6" x14ac:dyDescent="0.25">
      <c r="A25" s="6">
        <v>203</v>
      </c>
      <c r="B25" s="6" t="s">
        <v>5619</v>
      </c>
      <c r="C25" s="6" t="s">
        <v>367</v>
      </c>
      <c r="D25" s="6">
        <v>25</v>
      </c>
      <c r="E25" s="6" t="s">
        <v>5588</v>
      </c>
      <c r="F25" s="6" t="s">
        <v>319</v>
      </c>
    </row>
    <row r="26" spans="1:6" x14ac:dyDescent="0.25">
      <c r="A26" s="6">
        <v>888</v>
      </c>
      <c r="B26" s="6" t="s">
        <v>5620</v>
      </c>
      <c r="C26" s="6" t="s">
        <v>899</v>
      </c>
      <c r="D26" s="6">
        <v>31</v>
      </c>
      <c r="E26" s="6" t="s">
        <v>5621</v>
      </c>
      <c r="F26" s="6" t="s">
        <v>897</v>
      </c>
    </row>
    <row r="27" spans="1:6" x14ac:dyDescent="0.25">
      <c r="A27" s="6">
        <v>1954</v>
      </c>
      <c r="B27" s="6" t="s">
        <v>5622</v>
      </c>
      <c r="C27" s="6" t="s">
        <v>4233</v>
      </c>
      <c r="D27" s="6">
        <v>31</v>
      </c>
      <c r="E27" s="6" t="s">
        <v>5621</v>
      </c>
      <c r="F27" s="6" t="s">
        <v>897</v>
      </c>
    </row>
    <row r="28" spans="1:6" x14ac:dyDescent="0.25">
      <c r="A28" s="6">
        <v>889</v>
      </c>
      <c r="B28" s="6" t="s">
        <v>5623</v>
      </c>
      <c r="C28" s="6" t="s">
        <v>903</v>
      </c>
      <c r="D28" s="6">
        <v>31</v>
      </c>
      <c r="E28" s="6" t="s">
        <v>5621</v>
      </c>
      <c r="F28" s="6" t="s">
        <v>897</v>
      </c>
    </row>
    <row r="29" spans="1:6" x14ac:dyDescent="0.25">
      <c r="A29" s="6">
        <v>1945</v>
      </c>
      <c r="B29" s="6" t="s">
        <v>5624</v>
      </c>
      <c r="C29" s="6" t="s">
        <v>373</v>
      </c>
      <c r="D29" s="6">
        <v>25</v>
      </c>
      <c r="E29" s="6" t="s">
        <v>5588</v>
      </c>
      <c r="F29" s="6" t="s">
        <v>319</v>
      </c>
    </row>
    <row r="30" spans="1:6" ht="30" x14ac:dyDescent="0.25">
      <c r="A30" s="6">
        <v>1724</v>
      </c>
      <c r="B30" s="6" t="s">
        <v>5625</v>
      </c>
      <c r="C30" s="6" t="s">
        <v>993</v>
      </c>
      <c r="D30" s="6">
        <v>30</v>
      </c>
      <c r="E30" s="6" t="s">
        <v>5603</v>
      </c>
      <c r="F30" s="6" t="s">
        <v>981</v>
      </c>
    </row>
    <row r="31" spans="1:6" x14ac:dyDescent="0.25">
      <c r="A31" s="6">
        <v>893</v>
      </c>
      <c r="B31" s="6" t="s">
        <v>5626</v>
      </c>
      <c r="C31" s="6" t="s">
        <v>907</v>
      </c>
      <c r="D31" s="6">
        <v>31</v>
      </c>
      <c r="E31" s="6" t="s">
        <v>5621</v>
      </c>
      <c r="F31" s="6" t="s">
        <v>897</v>
      </c>
    </row>
    <row r="32" spans="1:6" ht="30" x14ac:dyDescent="0.25">
      <c r="A32" s="6">
        <v>373</v>
      </c>
      <c r="B32" s="6" t="s">
        <v>5627</v>
      </c>
      <c r="C32" s="6" t="s">
        <v>1409</v>
      </c>
      <c r="D32" s="6">
        <v>27</v>
      </c>
      <c r="E32" s="6" t="s">
        <v>5586</v>
      </c>
      <c r="F32" s="6" t="s">
        <v>1256</v>
      </c>
    </row>
    <row r="33" spans="1:6" ht="30" x14ac:dyDescent="0.25">
      <c r="A33" s="6">
        <v>748</v>
      </c>
      <c r="B33" s="6" t="s">
        <v>5628</v>
      </c>
      <c r="C33" s="6" t="s">
        <v>997</v>
      </c>
      <c r="D33" s="6">
        <v>30</v>
      </c>
      <c r="E33" s="6" t="s">
        <v>5603</v>
      </c>
      <c r="F33" s="6" t="s">
        <v>981</v>
      </c>
    </row>
    <row r="34" spans="1:6" x14ac:dyDescent="0.25">
      <c r="A34" s="6">
        <v>1859</v>
      </c>
      <c r="B34" s="6" t="s">
        <v>5629</v>
      </c>
      <c r="C34" s="6" t="s">
        <v>386</v>
      </c>
      <c r="D34" s="6">
        <v>25</v>
      </c>
      <c r="E34" s="6" t="s">
        <v>5588</v>
      </c>
      <c r="F34" s="6" t="s">
        <v>319</v>
      </c>
    </row>
    <row r="35" spans="1:6" ht="30" x14ac:dyDescent="0.25">
      <c r="A35" s="6">
        <v>1721</v>
      </c>
      <c r="B35" s="6" t="s">
        <v>5630</v>
      </c>
      <c r="C35" s="6" t="s">
        <v>1003</v>
      </c>
      <c r="D35" s="6">
        <v>30</v>
      </c>
      <c r="E35" s="6" t="s">
        <v>5603</v>
      </c>
      <c r="F35" s="6" t="s">
        <v>981</v>
      </c>
    </row>
    <row r="36" spans="1:6" ht="30" x14ac:dyDescent="0.25">
      <c r="A36" s="6">
        <v>753</v>
      </c>
      <c r="B36" s="6" t="s">
        <v>5631</v>
      </c>
      <c r="C36" s="6" t="s">
        <v>1010</v>
      </c>
      <c r="D36" s="6">
        <v>30</v>
      </c>
      <c r="E36" s="6" t="s">
        <v>5603</v>
      </c>
      <c r="F36" s="6" t="s">
        <v>981</v>
      </c>
    </row>
    <row r="37" spans="1:6" x14ac:dyDescent="0.25">
      <c r="A37" s="6">
        <v>209</v>
      </c>
      <c r="B37" s="6" t="s">
        <v>5632</v>
      </c>
      <c r="C37" s="6" t="s">
        <v>403</v>
      </c>
      <c r="D37" s="6">
        <v>25</v>
      </c>
      <c r="E37" s="6" t="s">
        <v>5588</v>
      </c>
      <c r="F37" s="6" t="s">
        <v>319</v>
      </c>
    </row>
    <row r="38" spans="1:6" ht="30" x14ac:dyDescent="0.25">
      <c r="A38" s="6">
        <v>375</v>
      </c>
      <c r="B38" s="6" t="s">
        <v>5633</v>
      </c>
      <c r="C38" s="6" t="s">
        <v>1415</v>
      </c>
      <c r="D38" s="6">
        <v>27</v>
      </c>
      <c r="E38" s="6" t="s">
        <v>5586</v>
      </c>
      <c r="F38" s="6" t="s">
        <v>1256</v>
      </c>
    </row>
    <row r="39" spans="1:6" x14ac:dyDescent="0.25">
      <c r="A39" s="6">
        <v>310</v>
      </c>
      <c r="B39" s="6" t="s">
        <v>5634</v>
      </c>
      <c r="C39" s="6" t="s">
        <v>1866</v>
      </c>
      <c r="D39" s="6">
        <v>26</v>
      </c>
      <c r="E39" s="6" t="s">
        <v>5607</v>
      </c>
      <c r="F39" s="6" t="s">
        <v>1837</v>
      </c>
    </row>
    <row r="40" spans="1:6" ht="30" x14ac:dyDescent="0.25">
      <c r="A40" s="6">
        <v>1728</v>
      </c>
      <c r="B40" s="6" t="s">
        <v>5635</v>
      </c>
      <c r="C40" s="6" t="s">
        <v>5636</v>
      </c>
      <c r="D40" s="6">
        <v>30</v>
      </c>
      <c r="E40" s="6" t="s">
        <v>5603</v>
      </c>
      <c r="F40" s="6" t="s">
        <v>981</v>
      </c>
    </row>
    <row r="41" spans="1:6" ht="30" x14ac:dyDescent="0.25">
      <c r="A41" s="6">
        <v>376</v>
      </c>
      <c r="B41" s="6" t="s">
        <v>5637</v>
      </c>
      <c r="C41" s="6" t="s">
        <v>4530</v>
      </c>
      <c r="D41" s="6">
        <v>27</v>
      </c>
      <c r="E41" s="6" t="s">
        <v>5586</v>
      </c>
      <c r="F41" s="6" t="s">
        <v>1256</v>
      </c>
    </row>
    <row r="42" spans="1:6" ht="30" x14ac:dyDescent="0.25">
      <c r="A42" s="6">
        <v>377</v>
      </c>
      <c r="B42" s="6" t="s">
        <v>5638</v>
      </c>
      <c r="C42" s="6" t="s">
        <v>4445</v>
      </c>
      <c r="D42" s="6">
        <v>27</v>
      </c>
      <c r="E42" s="6" t="s">
        <v>5586</v>
      </c>
      <c r="F42" s="6" t="s">
        <v>1256</v>
      </c>
    </row>
    <row r="43" spans="1:6" ht="30" x14ac:dyDescent="0.25">
      <c r="A43" s="6">
        <v>1901</v>
      </c>
      <c r="B43" s="6" t="s">
        <v>5639</v>
      </c>
      <c r="C43" s="6" t="s">
        <v>2116</v>
      </c>
      <c r="D43" s="6">
        <v>28</v>
      </c>
      <c r="E43" s="6" t="s">
        <v>5594</v>
      </c>
      <c r="F43" s="6" t="s">
        <v>2102</v>
      </c>
    </row>
    <row r="44" spans="1:6" ht="30" x14ac:dyDescent="0.25">
      <c r="A44" s="6">
        <v>755</v>
      </c>
      <c r="B44" s="6" t="s">
        <v>5640</v>
      </c>
      <c r="C44" s="6" t="s">
        <v>1015</v>
      </c>
      <c r="D44" s="6">
        <v>30</v>
      </c>
      <c r="E44" s="6" t="s">
        <v>5603</v>
      </c>
      <c r="F44" s="6" t="s">
        <v>981</v>
      </c>
    </row>
    <row r="45" spans="1:6" x14ac:dyDescent="0.25">
      <c r="A45" s="6">
        <v>1681</v>
      </c>
      <c r="B45" s="6" t="s">
        <v>5641</v>
      </c>
      <c r="C45" s="6" t="s">
        <v>3351</v>
      </c>
      <c r="D45" s="6">
        <v>22</v>
      </c>
      <c r="E45" s="6" t="s">
        <v>5584</v>
      </c>
      <c r="F45" s="6" t="s">
        <v>0</v>
      </c>
    </row>
    <row r="46" spans="1:6" x14ac:dyDescent="0.25">
      <c r="A46" s="6">
        <v>147</v>
      </c>
      <c r="B46" s="6" t="s">
        <v>5642</v>
      </c>
      <c r="C46" s="6" t="s">
        <v>1656</v>
      </c>
      <c r="D46" s="6">
        <v>23</v>
      </c>
      <c r="E46" s="6" t="s">
        <v>5598</v>
      </c>
      <c r="F46" s="6" t="s">
        <v>1651</v>
      </c>
    </row>
    <row r="47" spans="1:6" x14ac:dyDescent="0.25">
      <c r="A47" s="6">
        <v>654</v>
      </c>
      <c r="B47" s="6" t="s">
        <v>5643</v>
      </c>
      <c r="C47" s="6" t="s">
        <v>1999</v>
      </c>
      <c r="D47" s="6">
        <v>29</v>
      </c>
      <c r="E47" s="6" t="s">
        <v>5644</v>
      </c>
      <c r="F47" s="6" t="s">
        <v>1998</v>
      </c>
    </row>
    <row r="48" spans="1:6" ht="30" x14ac:dyDescent="0.25">
      <c r="A48" s="6">
        <v>757</v>
      </c>
      <c r="B48" s="6" t="s">
        <v>5645</v>
      </c>
      <c r="C48" s="6" t="s">
        <v>1023</v>
      </c>
      <c r="D48" s="6">
        <v>30</v>
      </c>
      <c r="E48" s="6" t="s">
        <v>5603</v>
      </c>
      <c r="F48" s="6" t="s">
        <v>981</v>
      </c>
    </row>
    <row r="49" spans="1:6" ht="30" x14ac:dyDescent="0.25">
      <c r="A49" s="6">
        <v>758</v>
      </c>
      <c r="B49" s="6" t="s">
        <v>5646</v>
      </c>
      <c r="C49" s="6" t="s">
        <v>1027</v>
      </c>
      <c r="D49" s="6">
        <v>30</v>
      </c>
      <c r="E49" s="6" t="s">
        <v>5603</v>
      </c>
      <c r="F49" s="6" t="s">
        <v>981</v>
      </c>
    </row>
    <row r="50" spans="1:6" x14ac:dyDescent="0.25">
      <c r="A50" s="6">
        <v>1876</v>
      </c>
      <c r="B50" s="6" t="s">
        <v>5647</v>
      </c>
      <c r="C50" s="6" t="s">
        <v>408</v>
      </c>
      <c r="D50" s="6">
        <v>25</v>
      </c>
      <c r="E50" s="6" t="s">
        <v>5588</v>
      </c>
      <c r="F50" s="6" t="s">
        <v>319</v>
      </c>
    </row>
    <row r="51" spans="1:6" x14ac:dyDescent="0.25">
      <c r="A51" s="6">
        <v>213</v>
      </c>
      <c r="B51" s="6" t="s">
        <v>5648</v>
      </c>
      <c r="C51" s="6" t="s">
        <v>429</v>
      </c>
      <c r="D51" s="6">
        <v>25</v>
      </c>
      <c r="E51" s="6" t="s">
        <v>5588</v>
      </c>
      <c r="F51" s="6" t="s">
        <v>319</v>
      </c>
    </row>
    <row r="52" spans="1:6" x14ac:dyDescent="0.25">
      <c r="A52" s="6">
        <v>899</v>
      </c>
      <c r="B52" s="6" t="s">
        <v>5649</v>
      </c>
      <c r="C52" s="6" t="s">
        <v>4237</v>
      </c>
      <c r="D52" s="6">
        <v>31</v>
      </c>
      <c r="E52" s="6" t="s">
        <v>5621</v>
      </c>
      <c r="F52" s="6" t="s">
        <v>897</v>
      </c>
    </row>
    <row r="53" spans="1:6" x14ac:dyDescent="0.25">
      <c r="A53" s="6">
        <v>312</v>
      </c>
      <c r="B53" s="6" t="s">
        <v>5650</v>
      </c>
      <c r="C53" s="6" t="s">
        <v>1857</v>
      </c>
      <c r="D53" s="6">
        <v>26</v>
      </c>
      <c r="E53" s="6" t="s">
        <v>5607</v>
      </c>
      <c r="F53" s="6" t="s">
        <v>1837</v>
      </c>
    </row>
    <row r="54" spans="1:6" x14ac:dyDescent="0.25">
      <c r="A54" s="6">
        <v>313</v>
      </c>
      <c r="B54" s="6" t="s">
        <v>5651</v>
      </c>
      <c r="C54" s="6" t="s">
        <v>5652</v>
      </c>
      <c r="D54" s="6">
        <v>26</v>
      </c>
      <c r="E54" s="6" t="s">
        <v>5607</v>
      </c>
      <c r="F54" s="6" t="s">
        <v>1837</v>
      </c>
    </row>
    <row r="55" spans="1:6" x14ac:dyDescent="0.25">
      <c r="A55" s="6">
        <v>214</v>
      </c>
      <c r="B55" s="6" t="s">
        <v>5653</v>
      </c>
      <c r="C55" s="6" t="s">
        <v>435</v>
      </c>
      <c r="D55" s="6">
        <v>25</v>
      </c>
      <c r="E55" s="6" t="s">
        <v>5588</v>
      </c>
      <c r="F55" s="6" t="s">
        <v>319</v>
      </c>
    </row>
    <row r="56" spans="1:6" ht="30" x14ac:dyDescent="0.25">
      <c r="A56" s="6">
        <v>502</v>
      </c>
      <c r="B56" s="6" t="s">
        <v>5654</v>
      </c>
      <c r="C56" s="6" t="s">
        <v>2149</v>
      </c>
      <c r="D56" s="6">
        <v>28</v>
      </c>
      <c r="E56" s="6" t="s">
        <v>5594</v>
      </c>
      <c r="F56" s="6" t="s">
        <v>2102</v>
      </c>
    </row>
    <row r="57" spans="1:6" ht="30" x14ac:dyDescent="0.25">
      <c r="A57" s="6">
        <v>383</v>
      </c>
      <c r="B57" s="6" t="s">
        <v>5655</v>
      </c>
      <c r="C57" s="6" t="s">
        <v>1420</v>
      </c>
      <c r="D57" s="6">
        <v>27</v>
      </c>
      <c r="E57" s="6" t="s">
        <v>5586</v>
      </c>
      <c r="F57" s="6" t="s">
        <v>1256</v>
      </c>
    </row>
    <row r="58" spans="1:6" x14ac:dyDescent="0.25">
      <c r="A58" s="6">
        <v>109</v>
      </c>
      <c r="B58" s="6" t="s">
        <v>5656</v>
      </c>
      <c r="C58" s="6" t="s">
        <v>25</v>
      </c>
      <c r="D58" s="6">
        <v>22</v>
      </c>
      <c r="E58" s="6" t="s">
        <v>5584</v>
      </c>
      <c r="F58" s="6" t="s">
        <v>0</v>
      </c>
    </row>
    <row r="59" spans="1:6" ht="30" x14ac:dyDescent="0.25">
      <c r="A59" s="6">
        <v>1706</v>
      </c>
      <c r="B59" s="6" t="s">
        <v>5657</v>
      </c>
      <c r="C59" s="6" t="s">
        <v>3208</v>
      </c>
      <c r="D59" s="6">
        <v>30</v>
      </c>
      <c r="E59" s="6" t="s">
        <v>5603</v>
      </c>
      <c r="F59" s="6" t="s">
        <v>981</v>
      </c>
    </row>
    <row r="60" spans="1:6" x14ac:dyDescent="0.25">
      <c r="A60" s="6">
        <v>216</v>
      </c>
      <c r="B60" s="6" t="s">
        <v>5658</v>
      </c>
      <c r="C60" s="6" t="s">
        <v>441</v>
      </c>
      <c r="D60" s="6">
        <v>25</v>
      </c>
      <c r="E60" s="6" t="s">
        <v>5588</v>
      </c>
      <c r="F60" s="6" t="s">
        <v>319</v>
      </c>
    </row>
    <row r="61" spans="1:6" x14ac:dyDescent="0.25">
      <c r="A61" s="6">
        <v>148</v>
      </c>
      <c r="B61" s="6" t="s">
        <v>5659</v>
      </c>
      <c r="C61" s="6" t="s">
        <v>1660</v>
      </c>
      <c r="D61" s="6">
        <v>23</v>
      </c>
      <c r="E61" s="6" t="s">
        <v>5598</v>
      </c>
      <c r="F61" s="6" t="s">
        <v>1651</v>
      </c>
    </row>
    <row r="62" spans="1:6" x14ac:dyDescent="0.25">
      <c r="A62" s="6">
        <v>1891</v>
      </c>
      <c r="B62" s="6" t="s">
        <v>5660</v>
      </c>
      <c r="C62" s="6" t="s">
        <v>117</v>
      </c>
      <c r="D62" s="6">
        <v>21</v>
      </c>
      <c r="E62" s="6" t="s">
        <v>5590</v>
      </c>
      <c r="F62" s="6" t="s">
        <v>5591</v>
      </c>
    </row>
    <row r="63" spans="1:6" x14ac:dyDescent="0.25">
      <c r="A63" s="6">
        <v>503</v>
      </c>
      <c r="B63" s="6" t="s">
        <v>5661</v>
      </c>
      <c r="C63" s="6" t="s">
        <v>2152</v>
      </c>
      <c r="D63" s="6">
        <v>28</v>
      </c>
      <c r="E63" s="6" t="s">
        <v>5594</v>
      </c>
      <c r="F63" s="6" t="s">
        <v>2102</v>
      </c>
    </row>
    <row r="64" spans="1:6" ht="30" x14ac:dyDescent="0.25">
      <c r="A64" s="6">
        <v>762</v>
      </c>
      <c r="B64" s="6" t="s">
        <v>5662</v>
      </c>
      <c r="C64" s="6" t="s">
        <v>1045</v>
      </c>
      <c r="D64" s="6">
        <v>30</v>
      </c>
      <c r="E64" s="6" t="s">
        <v>5603</v>
      </c>
      <c r="F64" s="6" t="s">
        <v>981</v>
      </c>
    </row>
    <row r="65" spans="1:6" x14ac:dyDescent="0.25">
      <c r="A65" s="6">
        <v>150</v>
      </c>
      <c r="B65" s="6" t="s">
        <v>5663</v>
      </c>
      <c r="C65" s="6" t="s">
        <v>1670</v>
      </c>
      <c r="D65" s="6">
        <v>23</v>
      </c>
      <c r="E65" s="6" t="s">
        <v>5598</v>
      </c>
      <c r="F65" s="6" t="s">
        <v>1651</v>
      </c>
    </row>
    <row r="66" spans="1:6" ht="30" x14ac:dyDescent="0.25">
      <c r="A66" s="6">
        <v>384</v>
      </c>
      <c r="B66" s="6" t="s">
        <v>5664</v>
      </c>
      <c r="C66" s="6" t="s">
        <v>1431</v>
      </c>
      <c r="D66" s="6">
        <v>27</v>
      </c>
      <c r="E66" s="6" t="s">
        <v>5586</v>
      </c>
      <c r="F66" s="6" t="s">
        <v>1256</v>
      </c>
    </row>
    <row r="67" spans="1:6" ht="30" x14ac:dyDescent="0.25">
      <c r="A67" s="6">
        <v>1980</v>
      </c>
      <c r="B67" s="6" t="s">
        <v>5665</v>
      </c>
      <c r="C67" s="6" t="s">
        <v>4497</v>
      </c>
      <c r="D67" s="6">
        <v>27</v>
      </c>
      <c r="E67" s="6" t="s">
        <v>5586</v>
      </c>
      <c r="F67" s="6" t="s">
        <v>1256</v>
      </c>
    </row>
    <row r="68" spans="1:6" x14ac:dyDescent="0.25">
      <c r="A68" s="6">
        <v>1774</v>
      </c>
      <c r="B68" s="6" t="s">
        <v>5666</v>
      </c>
      <c r="C68" s="6" t="s">
        <v>2637</v>
      </c>
      <c r="D68" s="6">
        <v>23</v>
      </c>
      <c r="E68" s="6" t="s">
        <v>5598</v>
      </c>
      <c r="F68" s="6" t="s">
        <v>1651</v>
      </c>
    </row>
    <row r="69" spans="1:6" x14ac:dyDescent="0.25">
      <c r="A69" s="6">
        <v>221</v>
      </c>
      <c r="B69" s="6" t="s">
        <v>5667</v>
      </c>
      <c r="C69" s="6" t="s">
        <v>447</v>
      </c>
      <c r="D69" s="6">
        <v>25</v>
      </c>
      <c r="E69" s="6" t="s">
        <v>5588</v>
      </c>
      <c r="F69" s="6" t="s">
        <v>319</v>
      </c>
    </row>
    <row r="70" spans="1:6" x14ac:dyDescent="0.25">
      <c r="A70" s="6">
        <v>222</v>
      </c>
      <c r="B70" s="6" t="s">
        <v>5668</v>
      </c>
      <c r="C70" s="6" t="s">
        <v>453</v>
      </c>
      <c r="D70" s="6">
        <v>25</v>
      </c>
      <c r="E70" s="6" t="s">
        <v>5588</v>
      </c>
      <c r="F70" s="6" t="s">
        <v>319</v>
      </c>
    </row>
    <row r="71" spans="1:6" ht="30" x14ac:dyDescent="0.25">
      <c r="A71" s="6">
        <v>766</v>
      </c>
      <c r="B71" s="6" t="s">
        <v>5669</v>
      </c>
      <c r="C71" s="6" t="s">
        <v>1050</v>
      </c>
      <c r="D71" s="6">
        <v>30</v>
      </c>
      <c r="E71" s="6" t="s">
        <v>5603</v>
      </c>
      <c r="F71" s="6" t="s">
        <v>981</v>
      </c>
    </row>
    <row r="72" spans="1:6" x14ac:dyDescent="0.25">
      <c r="A72" s="6">
        <v>505</v>
      </c>
      <c r="B72" s="6" t="s">
        <v>5670</v>
      </c>
      <c r="C72" s="6" t="s">
        <v>2202</v>
      </c>
      <c r="D72" s="6">
        <v>28</v>
      </c>
      <c r="E72" s="6" t="s">
        <v>5594</v>
      </c>
      <c r="F72" s="6" t="s">
        <v>2102</v>
      </c>
    </row>
    <row r="73" spans="1:6" ht="30" x14ac:dyDescent="0.25">
      <c r="A73" s="6">
        <v>498</v>
      </c>
      <c r="B73" s="6" t="s">
        <v>5671</v>
      </c>
      <c r="C73" s="6" t="s">
        <v>1434</v>
      </c>
      <c r="D73" s="6">
        <v>27</v>
      </c>
      <c r="E73" s="6" t="s">
        <v>5586</v>
      </c>
      <c r="F73" s="6" t="s">
        <v>1256</v>
      </c>
    </row>
    <row r="74" spans="1:6" ht="30" x14ac:dyDescent="0.25">
      <c r="A74" s="6">
        <v>1719</v>
      </c>
      <c r="B74" s="6" t="s">
        <v>5672</v>
      </c>
      <c r="C74" s="6" t="s">
        <v>1054</v>
      </c>
      <c r="D74" s="6">
        <v>30</v>
      </c>
      <c r="E74" s="6" t="s">
        <v>5603</v>
      </c>
      <c r="F74" s="6" t="s">
        <v>981</v>
      </c>
    </row>
    <row r="75" spans="1:6" x14ac:dyDescent="0.25">
      <c r="A75" s="6">
        <v>303</v>
      </c>
      <c r="B75" s="6" t="s">
        <v>5673</v>
      </c>
      <c r="C75" s="6" t="s">
        <v>3741</v>
      </c>
      <c r="D75" s="6">
        <v>24</v>
      </c>
      <c r="E75" s="6" t="s">
        <v>5600</v>
      </c>
      <c r="F75" s="6" t="s">
        <v>62</v>
      </c>
    </row>
    <row r="76" spans="1:6" x14ac:dyDescent="0.25">
      <c r="A76" s="6">
        <v>225</v>
      </c>
      <c r="B76" s="6" t="s">
        <v>5674</v>
      </c>
      <c r="C76" s="6" t="s">
        <v>456</v>
      </c>
      <c r="D76" s="6">
        <v>25</v>
      </c>
      <c r="E76" s="6" t="s">
        <v>5588</v>
      </c>
      <c r="F76" s="6" t="s">
        <v>319</v>
      </c>
    </row>
    <row r="77" spans="1:6" x14ac:dyDescent="0.25">
      <c r="A77" s="6">
        <v>226</v>
      </c>
      <c r="B77" s="6" t="s">
        <v>5675</v>
      </c>
      <c r="C77" s="6" t="s">
        <v>3118</v>
      </c>
      <c r="D77" s="6">
        <v>25</v>
      </c>
      <c r="E77" s="6" t="s">
        <v>5588</v>
      </c>
      <c r="F77" s="6" t="s">
        <v>319</v>
      </c>
    </row>
    <row r="78" spans="1:6" x14ac:dyDescent="0.25">
      <c r="A78" s="6">
        <v>1711</v>
      </c>
      <c r="B78" s="6" t="s">
        <v>5676</v>
      </c>
      <c r="C78" s="6" t="s">
        <v>3168</v>
      </c>
      <c r="D78" s="6">
        <v>31</v>
      </c>
      <c r="E78" s="6" t="s">
        <v>5621</v>
      </c>
      <c r="F78" s="6" t="s">
        <v>897</v>
      </c>
    </row>
    <row r="79" spans="1:6" ht="30" x14ac:dyDescent="0.25">
      <c r="A79" s="6">
        <v>385</v>
      </c>
      <c r="B79" s="6" t="s">
        <v>5677</v>
      </c>
      <c r="C79" s="6" t="s">
        <v>1441</v>
      </c>
      <c r="D79" s="6">
        <v>27</v>
      </c>
      <c r="E79" s="6" t="s">
        <v>5586</v>
      </c>
      <c r="F79" s="6" t="s">
        <v>1256</v>
      </c>
    </row>
    <row r="80" spans="1:6" x14ac:dyDescent="0.25">
      <c r="A80" s="6">
        <v>228</v>
      </c>
      <c r="B80" s="6" t="s">
        <v>5678</v>
      </c>
      <c r="C80" s="6" t="s">
        <v>460</v>
      </c>
      <c r="D80" s="6">
        <v>25</v>
      </c>
      <c r="E80" s="6" t="s">
        <v>5588</v>
      </c>
      <c r="F80" s="6" t="s">
        <v>319</v>
      </c>
    </row>
    <row r="81" spans="1:6" x14ac:dyDescent="0.25">
      <c r="A81" s="6">
        <v>317</v>
      </c>
      <c r="B81" s="6" t="s">
        <v>5679</v>
      </c>
      <c r="C81" s="6" t="s">
        <v>2702</v>
      </c>
      <c r="D81" s="6">
        <v>26</v>
      </c>
      <c r="E81" s="6" t="s">
        <v>5607</v>
      </c>
      <c r="F81" s="6" t="s">
        <v>1837</v>
      </c>
    </row>
    <row r="82" spans="1:6" x14ac:dyDescent="0.25">
      <c r="A82" s="6">
        <v>1979</v>
      </c>
      <c r="B82" s="6" t="s">
        <v>5680</v>
      </c>
      <c r="C82" s="6" t="s">
        <v>729</v>
      </c>
      <c r="D82" s="6">
        <v>20</v>
      </c>
      <c r="E82" s="6" t="s">
        <v>5681</v>
      </c>
      <c r="F82" s="6" t="s">
        <v>728</v>
      </c>
    </row>
    <row r="83" spans="1:6" ht="30" x14ac:dyDescent="0.25">
      <c r="A83" s="6">
        <v>770</v>
      </c>
      <c r="B83" s="6" t="s">
        <v>5682</v>
      </c>
      <c r="C83" s="6" t="s">
        <v>1064</v>
      </c>
      <c r="D83" s="6">
        <v>30</v>
      </c>
      <c r="E83" s="6" t="s">
        <v>5603</v>
      </c>
      <c r="F83" s="6" t="s">
        <v>981</v>
      </c>
    </row>
    <row r="84" spans="1:6" x14ac:dyDescent="0.25">
      <c r="A84" s="6">
        <v>1903</v>
      </c>
      <c r="B84" s="6" t="s">
        <v>5683</v>
      </c>
      <c r="C84" s="6" t="s">
        <v>5684</v>
      </c>
      <c r="D84" s="6">
        <v>31</v>
      </c>
      <c r="E84" s="6" t="s">
        <v>5621</v>
      </c>
      <c r="F84" s="6" t="s">
        <v>897</v>
      </c>
    </row>
    <row r="85" spans="1:6" ht="30" x14ac:dyDescent="0.25">
      <c r="A85" s="6">
        <v>772</v>
      </c>
      <c r="B85" s="6" t="s">
        <v>5685</v>
      </c>
      <c r="C85" s="6" t="s">
        <v>1070</v>
      </c>
      <c r="D85" s="6">
        <v>30</v>
      </c>
      <c r="E85" s="6" t="s">
        <v>5603</v>
      </c>
      <c r="F85" s="6" t="s">
        <v>981</v>
      </c>
    </row>
    <row r="86" spans="1:6" x14ac:dyDescent="0.25">
      <c r="A86" s="6">
        <v>230</v>
      </c>
      <c r="B86" s="6" t="s">
        <v>5686</v>
      </c>
      <c r="C86" s="6" t="s">
        <v>471</v>
      </c>
      <c r="D86" s="6">
        <v>25</v>
      </c>
      <c r="E86" s="6" t="s">
        <v>5588</v>
      </c>
      <c r="F86" s="6" t="s">
        <v>319</v>
      </c>
    </row>
    <row r="87" spans="1:6" x14ac:dyDescent="0.25">
      <c r="A87" s="6">
        <v>114</v>
      </c>
      <c r="B87" s="6" t="s">
        <v>5687</v>
      </c>
      <c r="C87" s="6" t="s">
        <v>46</v>
      </c>
      <c r="D87" s="6">
        <v>22</v>
      </c>
      <c r="E87" s="6" t="s">
        <v>5584</v>
      </c>
      <c r="F87" s="6" t="s">
        <v>0</v>
      </c>
    </row>
    <row r="88" spans="1:6" ht="30" x14ac:dyDescent="0.25">
      <c r="A88" s="6">
        <v>388</v>
      </c>
      <c r="B88" s="6" t="s">
        <v>5688</v>
      </c>
      <c r="C88" s="6" t="s">
        <v>1450</v>
      </c>
      <c r="D88" s="6">
        <v>27</v>
      </c>
      <c r="E88" s="6" t="s">
        <v>5586</v>
      </c>
      <c r="F88" s="6" t="s">
        <v>1256</v>
      </c>
    </row>
    <row r="89" spans="1:6" x14ac:dyDescent="0.25">
      <c r="A89" s="6">
        <v>153</v>
      </c>
      <c r="B89" s="6" t="s">
        <v>5689</v>
      </c>
      <c r="C89" s="6" t="s">
        <v>1688</v>
      </c>
      <c r="D89" s="6">
        <v>23</v>
      </c>
      <c r="E89" s="6" t="s">
        <v>5598</v>
      </c>
      <c r="F89" s="6" t="s">
        <v>1651</v>
      </c>
    </row>
    <row r="90" spans="1:6" x14ac:dyDescent="0.25">
      <c r="A90" s="6">
        <v>232</v>
      </c>
      <c r="B90" s="6" t="s">
        <v>5690</v>
      </c>
      <c r="C90" s="6" t="s">
        <v>474</v>
      </c>
      <c r="D90" s="6">
        <v>25</v>
      </c>
      <c r="E90" s="6" t="s">
        <v>5588</v>
      </c>
      <c r="F90" s="6" t="s">
        <v>319</v>
      </c>
    </row>
    <row r="91" spans="1:6" x14ac:dyDescent="0.25">
      <c r="A91" s="6">
        <v>233</v>
      </c>
      <c r="B91" s="6" t="s">
        <v>5691</v>
      </c>
      <c r="C91" s="6" t="s">
        <v>479</v>
      </c>
      <c r="D91" s="6">
        <v>25</v>
      </c>
      <c r="E91" s="6" t="s">
        <v>5588</v>
      </c>
      <c r="F91" s="6" t="s">
        <v>319</v>
      </c>
    </row>
    <row r="92" spans="1:6" ht="30" x14ac:dyDescent="0.25">
      <c r="A92" s="6">
        <v>777</v>
      </c>
      <c r="B92" s="6" t="s">
        <v>5692</v>
      </c>
      <c r="C92" s="6" t="s">
        <v>1078</v>
      </c>
      <c r="D92" s="6">
        <v>30</v>
      </c>
      <c r="E92" s="6" t="s">
        <v>5603</v>
      </c>
      <c r="F92" s="6" t="s">
        <v>981</v>
      </c>
    </row>
    <row r="93" spans="1:6" x14ac:dyDescent="0.25">
      <c r="A93" s="6">
        <v>1940</v>
      </c>
      <c r="B93" s="6" t="s">
        <v>5693</v>
      </c>
      <c r="C93" s="6" t="s">
        <v>122</v>
      </c>
      <c r="D93" s="6">
        <v>21</v>
      </c>
      <c r="E93" s="6" t="s">
        <v>5590</v>
      </c>
      <c r="F93" s="6" t="s">
        <v>5591</v>
      </c>
    </row>
    <row r="94" spans="1:6" ht="30" x14ac:dyDescent="0.25">
      <c r="A94" s="6">
        <v>779</v>
      </c>
      <c r="B94" s="6" t="s">
        <v>5694</v>
      </c>
      <c r="C94" s="6" t="s">
        <v>2576</v>
      </c>
      <c r="D94" s="6">
        <v>30</v>
      </c>
      <c r="E94" s="6" t="s">
        <v>5603</v>
      </c>
      <c r="F94" s="6" t="s">
        <v>981</v>
      </c>
    </row>
    <row r="95" spans="1:6" ht="30" x14ac:dyDescent="0.25">
      <c r="A95" s="6">
        <v>1771</v>
      </c>
      <c r="B95" s="6" t="s">
        <v>5695</v>
      </c>
      <c r="C95" s="6" t="s">
        <v>1082</v>
      </c>
      <c r="D95" s="6">
        <v>30</v>
      </c>
      <c r="E95" s="6" t="s">
        <v>5603</v>
      </c>
      <c r="F95" s="6" t="s">
        <v>981</v>
      </c>
    </row>
    <row r="96" spans="1:6" ht="30" x14ac:dyDescent="0.25">
      <c r="A96" s="6">
        <v>1652</v>
      </c>
      <c r="B96" s="6" t="s">
        <v>5696</v>
      </c>
      <c r="C96" s="6" t="s">
        <v>1085</v>
      </c>
      <c r="D96" s="6">
        <v>30</v>
      </c>
      <c r="E96" s="6" t="s">
        <v>5603</v>
      </c>
      <c r="F96" s="6" t="s">
        <v>981</v>
      </c>
    </row>
    <row r="97" spans="1:6" x14ac:dyDescent="0.25">
      <c r="A97" s="6">
        <v>907</v>
      </c>
      <c r="B97" s="6" t="s">
        <v>5697</v>
      </c>
      <c r="C97" s="6" t="s">
        <v>2563</v>
      </c>
      <c r="D97" s="6">
        <v>31</v>
      </c>
      <c r="E97" s="6" t="s">
        <v>5621</v>
      </c>
      <c r="F97" s="6" t="s">
        <v>897</v>
      </c>
    </row>
    <row r="98" spans="1:6" ht="30" x14ac:dyDescent="0.25">
      <c r="A98" s="6">
        <v>784</v>
      </c>
      <c r="B98" s="6" t="s">
        <v>5698</v>
      </c>
      <c r="C98" s="6" t="s">
        <v>1100</v>
      </c>
      <c r="D98" s="6">
        <v>30</v>
      </c>
      <c r="E98" s="6" t="s">
        <v>5603</v>
      </c>
      <c r="F98" s="6" t="s">
        <v>981</v>
      </c>
    </row>
    <row r="99" spans="1:6" x14ac:dyDescent="0.25">
      <c r="A99" s="6">
        <v>1924</v>
      </c>
      <c r="B99" s="6" t="s">
        <v>5699</v>
      </c>
      <c r="C99" s="6" t="s">
        <v>2209</v>
      </c>
      <c r="D99" s="6">
        <v>28</v>
      </c>
      <c r="E99" s="6" t="s">
        <v>5594</v>
      </c>
      <c r="F99" s="6" t="s">
        <v>2102</v>
      </c>
    </row>
    <row r="100" spans="1:6" x14ac:dyDescent="0.25">
      <c r="A100" s="6">
        <v>664</v>
      </c>
      <c r="B100" s="6" t="s">
        <v>5700</v>
      </c>
      <c r="C100" s="6" t="s">
        <v>2012</v>
      </c>
      <c r="D100" s="6">
        <v>29</v>
      </c>
      <c r="E100" s="6" t="s">
        <v>5644</v>
      </c>
      <c r="F100" s="6" t="s">
        <v>1998</v>
      </c>
    </row>
    <row r="101" spans="1:6" ht="30" x14ac:dyDescent="0.25">
      <c r="A101" s="6">
        <v>785</v>
      </c>
      <c r="B101" s="6" t="s">
        <v>5701</v>
      </c>
      <c r="C101" s="6" t="s">
        <v>1106</v>
      </c>
      <c r="D101" s="6">
        <v>30</v>
      </c>
      <c r="E101" s="6" t="s">
        <v>5603</v>
      </c>
      <c r="F101" s="6" t="s">
        <v>981</v>
      </c>
    </row>
    <row r="102" spans="1:6" ht="30" x14ac:dyDescent="0.25">
      <c r="A102" s="6">
        <v>1942</v>
      </c>
      <c r="B102" s="6" t="s">
        <v>5702</v>
      </c>
      <c r="C102" s="6" t="s">
        <v>1453</v>
      </c>
      <c r="D102" s="6">
        <v>27</v>
      </c>
      <c r="E102" s="6" t="s">
        <v>5586</v>
      </c>
      <c r="F102" s="6" t="s">
        <v>1256</v>
      </c>
    </row>
    <row r="103" spans="1:6" x14ac:dyDescent="0.25">
      <c r="A103" s="6">
        <v>512</v>
      </c>
      <c r="B103" s="6" t="s">
        <v>5703</v>
      </c>
      <c r="C103" s="6" t="s">
        <v>2214</v>
      </c>
      <c r="D103" s="6">
        <v>28</v>
      </c>
      <c r="E103" s="6" t="s">
        <v>5594</v>
      </c>
      <c r="F103" s="6" t="s">
        <v>2102</v>
      </c>
    </row>
    <row r="104" spans="1:6" x14ac:dyDescent="0.25">
      <c r="A104" s="6">
        <v>513</v>
      </c>
      <c r="B104" s="6" t="s">
        <v>5704</v>
      </c>
      <c r="C104" s="6" t="s">
        <v>2216</v>
      </c>
      <c r="D104" s="6">
        <v>28</v>
      </c>
      <c r="E104" s="6" t="s">
        <v>5594</v>
      </c>
      <c r="F104" s="6" t="s">
        <v>2102</v>
      </c>
    </row>
    <row r="105" spans="1:6" x14ac:dyDescent="0.25">
      <c r="A105" s="6">
        <v>518</v>
      </c>
      <c r="B105" s="6" t="s">
        <v>5705</v>
      </c>
      <c r="C105" s="6" t="s">
        <v>5706</v>
      </c>
      <c r="D105" s="6">
        <v>28</v>
      </c>
      <c r="E105" s="6" t="s">
        <v>5594</v>
      </c>
      <c r="F105" s="6" t="s">
        <v>2102</v>
      </c>
    </row>
    <row r="106" spans="1:6" x14ac:dyDescent="0.25">
      <c r="A106" s="6">
        <v>14</v>
      </c>
      <c r="B106" s="6" t="s">
        <v>5707</v>
      </c>
      <c r="C106" s="6" t="s">
        <v>728</v>
      </c>
      <c r="D106" s="6">
        <v>20</v>
      </c>
      <c r="E106" s="6" t="s">
        <v>5681</v>
      </c>
      <c r="F106" s="6" t="s">
        <v>728</v>
      </c>
    </row>
    <row r="107" spans="1:6" x14ac:dyDescent="0.25">
      <c r="A107" s="6">
        <v>1729</v>
      </c>
      <c r="B107" s="6" t="s">
        <v>5708</v>
      </c>
      <c r="C107" s="6" t="s">
        <v>5709</v>
      </c>
      <c r="D107" s="6">
        <v>31</v>
      </c>
      <c r="E107" s="6" t="s">
        <v>5621</v>
      </c>
      <c r="F107" s="6" t="s">
        <v>897</v>
      </c>
    </row>
    <row r="108" spans="1:6" x14ac:dyDescent="0.25">
      <c r="A108" s="6">
        <v>158</v>
      </c>
      <c r="B108" s="6" t="s">
        <v>5710</v>
      </c>
      <c r="C108" s="6" t="s">
        <v>2981</v>
      </c>
      <c r="D108" s="6">
        <v>23</v>
      </c>
      <c r="E108" s="6" t="s">
        <v>5598</v>
      </c>
      <c r="F108" s="6" t="s">
        <v>1651</v>
      </c>
    </row>
    <row r="109" spans="1:6" ht="30" x14ac:dyDescent="0.25">
      <c r="A109" s="6">
        <v>392</v>
      </c>
      <c r="B109" s="6" t="s">
        <v>5711</v>
      </c>
      <c r="C109" s="6" t="s">
        <v>1466</v>
      </c>
      <c r="D109" s="6">
        <v>27</v>
      </c>
      <c r="E109" s="6" t="s">
        <v>5586</v>
      </c>
      <c r="F109" s="6" t="s">
        <v>1256</v>
      </c>
    </row>
    <row r="110" spans="1:6" ht="30" x14ac:dyDescent="0.25">
      <c r="A110" s="6">
        <v>394</v>
      </c>
      <c r="B110" s="6" t="s">
        <v>5712</v>
      </c>
      <c r="C110" s="6" t="s">
        <v>2617</v>
      </c>
      <c r="D110" s="6">
        <v>27</v>
      </c>
      <c r="E110" s="6" t="s">
        <v>5586</v>
      </c>
      <c r="F110" s="6" t="s">
        <v>1256</v>
      </c>
    </row>
    <row r="111" spans="1:6" ht="30" x14ac:dyDescent="0.25">
      <c r="A111" s="6">
        <v>1655</v>
      </c>
      <c r="B111" s="6" t="s">
        <v>5713</v>
      </c>
      <c r="C111" s="6" t="s">
        <v>1119</v>
      </c>
      <c r="D111" s="6">
        <v>30</v>
      </c>
      <c r="E111" s="6" t="s">
        <v>5603</v>
      </c>
      <c r="F111" s="6" t="s">
        <v>981</v>
      </c>
    </row>
    <row r="112" spans="1:6" x14ac:dyDescent="0.25">
      <c r="A112" s="6">
        <v>160</v>
      </c>
      <c r="B112" s="6" t="s">
        <v>5714</v>
      </c>
      <c r="C112" s="6" t="s">
        <v>2984</v>
      </c>
      <c r="D112" s="6">
        <v>23</v>
      </c>
      <c r="E112" s="6" t="s">
        <v>5598</v>
      </c>
      <c r="F112" s="6" t="s">
        <v>1651</v>
      </c>
    </row>
    <row r="113" spans="1:6" x14ac:dyDescent="0.25">
      <c r="A113" s="6">
        <v>243</v>
      </c>
      <c r="B113" s="6" t="s">
        <v>5715</v>
      </c>
      <c r="C113" s="6" t="s">
        <v>487</v>
      </c>
      <c r="D113" s="6">
        <v>25</v>
      </c>
      <c r="E113" s="6" t="s">
        <v>5588</v>
      </c>
      <c r="F113" s="6" t="s">
        <v>319</v>
      </c>
    </row>
    <row r="114" spans="1:6" ht="30" x14ac:dyDescent="0.25">
      <c r="A114" s="6">
        <v>523</v>
      </c>
      <c r="B114" s="6" t="s">
        <v>5716</v>
      </c>
      <c r="C114" s="6" t="s">
        <v>5717</v>
      </c>
      <c r="D114" s="6">
        <v>28</v>
      </c>
      <c r="E114" s="6" t="s">
        <v>5594</v>
      </c>
      <c r="F114" s="6" t="s">
        <v>2102</v>
      </c>
    </row>
    <row r="115" spans="1:6" x14ac:dyDescent="0.25">
      <c r="A115" s="6">
        <v>72</v>
      </c>
      <c r="B115" s="6" t="s">
        <v>5718</v>
      </c>
      <c r="C115" s="6" t="s">
        <v>5719</v>
      </c>
      <c r="D115" s="6">
        <v>21</v>
      </c>
      <c r="E115" s="6" t="s">
        <v>5590</v>
      </c>
      <c r="F115" s="6" t="s">
        <v>5591</v>
      </c>
    </row>
    <row r="116" spans="1:6" x14ac:dyDescent="0.25">
      <c r="A116" s="6">
        <v>244</v>
      </c>
      <c r="B116" s="6" t="s">
        <v>5720</v>
      </c>
      <c r="C116" s="6" t="s">
        <v>495</v>
      </c>
      <c r="D116" s="6">
        <v>25</v>
      </c>
      <c r="E116" s="6" t="s">
        <v>5588</v>
      </c>
      <c r="F116" s="6" t="s">
        <v>319</v>
      </c>
    </row>
    <row r="117" spans="1:6" ht="30" x14ac:dyDescent="0.25">
      <c r="A117" s="6">
        <v>396</v>
      </c>
      <c r="B117" s="6" t="s">
        <v>5721</v>
      </c>
      <c r="C117" s="6" t="s">
        <v>4473</v>
      </c>
      <c r="D117" s="6">
        <v>27</v>
      </c>
      <c r="E117" s="6" t="s">
        <v>5586</v>
      </c>
      <c r="F117" s="6" t="s">
        <v>1256</v>
      </c>
    </row>
    <row r="118" spans="1:6" ht="30" x14ac:dyDescent="0.25">
      <c r="A118" s="6">
        <v>397</v>
      </c>
      <c r="B118" s="6" t="s">
        <v>5722</v>
      </c>
      <c r="C118" s="6" t="s">
        <v>1498</v>
      </c>
      <c r="D118" s="6">
        <v>27</v>
      </c>
      <c r="E118" s="6" t="s">
        <v>5586</v>
      </c>
      <c r="F118" s="6" t="s">
        <v>1256</v>
      </c>
    </row>
    <row r="119" spans="1:6" x14ac:dyDescent="0.25">
      <c r="A119" s="6">
        <v>246</v>
      </c>
      <c r="B119" s="6" t="s">
        <v>5723</v>
      </c>
      <c r="C119" s="6" t="s">
        <v>503</v>
      </c>
      <c r="D119" s="6">
        <v>25</v>
      </c>
      <c r="E119" s="6" t="s">
        <v>5588</v>
      </c>
      <c r="F119" s="6" t="s">
        <v>319</v>
      </c>
    </row>
    <row r="120" spans="1:6" x14ac:dyDescent="0.25">
      <c r="A120" s="6">
        <v>74</v>
      </c>
      <c r="B120" s="6" t="s">
        <v>5724</v>
      </c>
      <c r="C120" s="6" t="s">
        <v>144</v>
      </c>
      <c r="D120" s="6">
        <v>21</v>
      </c>
      <c r="E120" s="6" t="s">
        <v>5590</v>
      </c>
      <c r="F120" s="6" t="s">
        <v>5591</v>
      </c>
    </row>
    <row r="121" spans="1:6" x14ac:dyDescent="0.25">
      <c r="A121" s="6">
        <v>917</v>
      </c>
      <c r="B121" s="6" t="s">
        <v>5725</v>
      </c>
      <c r="C121" s="6" t="s">
        <v>4240</v>
      </c>
      <c r="D121" s="6">
        <v>31</v>
      </c>
      <c r="E121" s="6" t="s">
        <v>5621</v>
      </c>
      <c r="F121" s="6" t="s">
        <v>897</v>
      </c>
    </row>
    <row r="122" spans="1:6" ht="30" x14ac:dyDescent="0.25">
      <c r="A122" s="6">
        <v>1658</v>
      </c>
      <c r="B122" s="6" t="s">
        <v>5726</v>
      </c>
      <c r="C122" s="6" t="s">
        <v>4331</v>
      </c>
      <c r="D122" s="6">
        <v>30</v>
      </c>
      <c r="E122" s="6" t="s">
        <v>5603</v>
      </c>
      <c r="F122" s="6" t="s">
        <v>981</v>
      </c>
    </row>
    <row r="123" spans="1:6" ht="30" x14ac:dyDescent="0.25">
      <c r="A123" s="6">
        <v>399</v>
      </c>
      <c r="B123" s="6" t="s">
        <v>5727</v>
      </c>
      <c r="C123" s="6" t="s">
        <v>1509</v>
      </c>
      <c r="D123" s="6">
        <v>27</v>
      </c>
      <c r="E123" s="6" t="s">
        <v>5586</v>
      </c>
      <c r="F123" s="6" t="s">
        <v>1256</v>
      </c>
    </row>
    <row r="124" spans="1:6" ht="30" x14ac:dyDescent="0.25">
      <c r="A124" s="6">
        <v>400</v>
      </c>
      <c r="B124" s="6" t="s">
        <v>5728</v>
      </c>
      <c r="C124" s="6" t="s">
        <v>1426</v>
      </c>
      <c r="D124" s="6">
        <v>27</v>
      </c>
      <c r="E124" s="6" t="s">
        <v>5586</v>
      </c>
      <c r="F124" s="6" t="s">
        <v>1256</v>
      </c>
    </row>
    <row r="125" spans="1:6" x14ac:dyDescent="0.25">
      <c r="A125" s="6">
        <v>163</v>
      </c>
      <c r="B125" s="6" t="s">
        <v>5729</v>
      </c>
      <c r="C125" s="6" t="s">
        <v>1717</v>
      </c>
      <c r="D125" s="6">
        <v>23</v>
      </c>
      <c r="E125" s="6" t="s">
        <v>5598</v>
      </c>
      <c r="F125" s="6" t="s">
        <v>1651</v>
      </c>
    </row>
    <row r="126" spans="1:6" ht="30" x14ac:dyDescent="0.25">
      <c r="A126" s="6">
        <v>794</v>
      </c>
      <c r="B126" s="6" t="s">
        <v>5730</v>
      </c>
      <c r="C126" s="6" t="s">
        <v>5731</v>
      </c>
      <c r="D126" s="6">
        <v>30</v>
      </c>
      <c r="E126" s="6" t="s">
        <v>5603</v>
      </c>
      <c r="F126" s="6" t="s">
        <v>981</v>
      </c>
    </row>
    <row r="127" spans="1:6" ht="30" x14ac:dyDescent="0.25">
      <c r="A127" s="6">
        <v>531</v>
      </c>
      <c r="B127" s="6" t="s">
        <v>5732</v>
      </c>
      <c r="C127" s="6" t="s">
        <v>2225</v>
      </c>
      <c r="D127" s="6">
        <v>28</v>
      </c>
      <c r="E127" s="6" t="s">
        <v>5594</v>
      </c>
      <c r="F127" s="6" t="s">
        <v>2102</v>
      </c>
    </row>
    <row r="128" spans="1:6" x14ac:dyDescent="0.25">
      <c r="A128" s="6">
        <v>164</v>
      </c>
      <c r="B128" s="6" t="s">
        <v>5733</v>
      </c>
      <c r="C128" s="6" t="s">
        <v>412</v>
      </c>
      <c r="D128" s="6">
        <v>23</v>
      </c>
      <c r="E128" s="6" t="s">
        <v>5598</v>
      </c>
      <c r="F128" s="6" t="s">
        <v>1651</v>
      </c>
    </row>
    <row r="129" spans="1:6" ht="30" x14ac:dyDescent="0.25">
      <c r="A129" s="6">
        <v>796</v>
      </c>
      <c r="B129" s="6" t="s">
        <v>5734</v>
      </c>
      <c r="C129" s="6" t="s">
        <v>3422</v>
      </c>
      <c r="D129" s="6">
        <v>30</v>
      </c>
      <c r="E129" s="6" t="s">
        <v>5603</v>
      </c>
      <c r="F129" s="6" t="s">
        <v>981</v>
      </c>
    </row>
    <row r="130" spans="1:6" x14ac:dyDescent="0.25">
      <c r="A130" s="6">
        <v>252</v>
      </c>
      <c r="B130" s="6" t="s">
        <v>5735</v>
      </c>
      <c r="C130" s="6" t="s">
        <v>512</v>
      </c>
      <c r="D130" s="6">
        <v>25</v>
      </c>
      <c r="E130" s="6" t="s">
        <v>5588</v>
      </c>
      <c r="F130" s="6" t="s">
        <v>319</v>
      </c>
    </row>
    <row r="131" spans="1:6" ht="30" x14ac:dyDescent="0.25">
      <c r="A131" s="6">
        <v>797</v>
      </c>
      <c r="B131" s="6" t="s">
        <v>5736</v>
      </c>
      <c r="C131" s="6" t="s">
        <v>1131</v>
      </c>
      <c r="D131" s="6">
        <v>30</v>
      </c>
      <c r="E131" s="6" t="s">
        <v>5603</v>
      </c>
      <c r="F131" s="6" t="s">
        <v>981</v>
      </c>
    </row>
    <row r="132" spans="1:6" x14ac:dyDescent="0.25">
      <c r="A132" s="6">
        <v>534</v>
      </c>
      <c r="B132" s="6" t="s">
        <v>5737</v>
      </c>
      <c r="C132" s="6" t="s">
        <v>2228</v>
      </c>
      <c r="D132" s="6">
        <v>28</v>
      </c>
      <c r="E132" s="6" t="s">
        <v>5594</v>
      </c>
      <c r="F132" s="6" t="s">
        <v>2102</v>
      </c>
    </row>
    <row r="133" spans="1:6" ht="30" x14ac:dyDescent="0.25">
      <c r="A133" s="6">
        <v>798</v>
      </c>
      <c r="B133" s="6" t="s">
        <v>5738</v>
      </c>
      <c r="C133" s="6" t="s">
        <v>1137</v>
      </c>
      <c r="D133" s="6">
        <v>30</v>
      </c>
      <c r="E133" s="6" t="s">
        <v>5603</v>
      </c>
      <c r="F133" s="6" t="s">
        <v>981</v>
      </c>
    </row>
    <row r="134" spans="1:6" ht="30" x14ac:dyDescent="0.25">
      <c r="A134" s="6">
        <v>402</v>
      </c>
      <c r="B134" s="6" t="s">
        <v>5739</v>
      </c>
      <c r="C134" s="6" t="s">
        <v>1515</v>
      </c>
      <c r="D134" s="6">
        <v>27</v>
      </c>
      <c r="E134" s="6" t="s">
        <v>5586</v>
      </c>
      <c r="F134" s="6" t="s">
        <v>1256</v>
      </c>
    </row>
    <row r="135" spans="1:6" x14ac:dyDescent="0.25">
      <c r="A135" s="6">
        <v>1963</v>
      </c>
      <c r="B135" s="6" t="s">
        <v>5740</v>
      </c>
      <c r="C135" s="6" t="s">
        <v>2232</v>
      </c>
      <c r="D135" s="6">
        <v>28</v>
      </c>
      <c r="E135" s="6" t="s">
        <v>5594</v>
      </c>
      <c r="F135" s="6" t="s">
        <v>2102</v>
      </c>
    </row>
    <row r="136" spans="1:6" x14ac:dyDescent="0.25">
      <c r="A136" s="6">
        <v>1735</v>
      </c>
      <c r="B136" s="6" t="s">
        <v>5741</v>
      </c>
      <c r="C136" s="6" t="s">
        <v>1727</v>
      </c>
      <c r="D136" s="6">
        <v>23</v>
      </c>
      <c r="E136" s="6" t="s">
        <v>5598</v>
      </c>
      <c r="F136" s="6" t="s">
        <v>1651</v>
      </c>
    </row>
    <row r="137" spans="1:6" x14ac:dyDescent="0.25">
      <c r="A137" s="6">
        <v>1966</v>
      </c>
      <c r="B137" s="6" t="s">
        <v>5742</v>
      </c>
      <c r="C137" s="6" t="s">
        <v>791</v>
      </c>
      <c r="D137" s="6">
        <v>20</v>
      </c>
      <c r="E137" s="6" t="s">
        <v>5681</v>
      </c>
      <c r="F137" s="6" t="s">
        <v>728</v>
      </c>
    </row>
    <row r="138" spans="1:6" ht="30" x14ac:dyDescent="0.25">
      <c r="A138" s="6">
        <v>1911</v>
      </c>
      <c r="B138" s="6" t="s">
        <v>5743</v>
      </c>
      <c r="C138" s="6" t="s">
        <v>5744</v>
      </c>
      <c r="D138" s="6">
        <v>27</v>
      </c>
      <c r="E138" s="6" t="s">
        <v>5586</v>
      </c>
      <c r="F138" s="6" t="s">
        <v>1256</v>
      </c>
    </row>
    <row r="139" spans="1:6" x14ac:dyDescent="0.25">
      <c r="A139" s="6">
        <v>118</v>
      </c>
      <c r="B139" s="6" t="s">
        <v>5745</v>
      </c>
      <c r="C139" s="6" t="s">
        <v>3064</v>
      </c>
      <c r="D139" s="6">
        <v>22</v>
      </c>
      <c r="E139" s="6" t="s">
        <v>5584</v>
      </c>
      <c r="F139" s="6" t="s">
        <v>0</v>
      </c>
    </row>
    <row r="140" spans="1:6" ht="30" x14ac:dyDescent="0.25">
      <c r="A140" s="6">
        <v>405</v>
      </c>
      <c r="B140" s="6" t="s">
        <v>5746</v>
      </c>
      <c r="C140" s="6" t="s">
        <v>1544</v>
      </c>
      <c r="D140" s="6">
        <v>27</v>
      </c>
      <c r="E140" s="6" t="s">
        <v>5586</v>
      </c>
      <c r="F140" s="6" t="s">
        <v>1256</v>
      </c>
    </row>
    <row r="141" spans="1:6" x14ac:dyDescent="0.25">
      <c r="A141" s="6">
        <v>1507</v>
      </c>
      <c r="B141" s="6" t="s">
        <v>5747</v>
      </c>
      <c r="C141" s="6" t="s">
        <v>917</v>
      </c>
      <c r="D141" s="6">
        <v>31</v>
      </c>
      <c r="E141" s="6" t="s">
        <v>5621</v>
      </c>
      <c r="F141" s="6" t="s">
        <v>897</v>
      </c>
    </row>
    <row r="142" spans="1:6" x14ac:dyDescent="0.25">
      <c r="A142" s="6">
        <v>321</v>
      </c>
      <c r="B142" s="6" t="s">
        <v>5748</v>
      </c>
      <c r="C142" s="6" t="s">
        <v>1883</v>
      </c>
      <c r="D142" s="6">
        <v>26</v>
      </c>
      <c r="E142" s="6" t="s">
        <v>5607</v>
      </c>
      <c r="F142" s="6" t="s">
        <v>1837</v>
      </c>
    </row>
    <row r="143" spans="1:6" ht="30" x14ac:dyDescent="0.25">
      <c r="A143" s="6">
        <v>406</v>
      </c>
      <c r="B143" s="6" t="s">
        <v>5749</v>
      </c>
      <c r="C143" s="6" t="s">
        <v>4527</v>
      </c>
      <c r="D143" s="6">
        <v>27</v>
      </c>
      <c r="E143" s="6" t="s">
        <v>5586</v>
      </c>
      <c r="F143" s="6" t="s">
        <v>1256</v>
      </c>
    </row>
    <row r="144" spans="1:6" x14ac:dyDescent="0.25">
      <c r="A144" s="6">
        <v>677</v>
      </c>
      <c r="B144" s="6" t="s">
        <v>5750</v>
      </c>
      <c r="C144" s="6" t="s">
        <v>2016</v>
      </c>
      <c r="D144" s="6">
        <v>29</v>
      </c>
      <c r="E144" s="6" t="s">
        <v>5644</v>
      </c>
      <c r="F144" s="6" t="s">
        <v>1998</v>
      </c>
    </row>
    <row r="145" spans="1:6" x14ac:dyDescent="0.25">
      <c r="A145" s="6">
        <v>353</v>
      </c>
      <c r="B145" s="6" t="s">
        <v>5751</v>
      </c>
      <c r="C145" s="6" t="s">
        <v>5752</v>
      </c>
      <c r="D145" s="6">
        <v>26</v>
      </c>
      <c r="E145" s="6" t="s">
        <v>5607</v>
      </c>
      <c r="F145" s="6" t="s">
        <v>1837</v>
      </c>
    </row>
    <row r="146" spans="1:6" x14ac:dyDescent="0.25">
      <c r="A146" s="6">
        <v>1884</v>
      </c>
      <c r="B146" s="6" t="s">
        <v>5753</v>
      </c>
      <c r="C146" s="6" t="s">
        <v>2237</v>
      </c>
      <c r="D146" s="6">
        <v>28</v>
      </c>
      <c r="E146" s="6" t="s">
        <v>5594</v>
      </c>
      <c r="F146" s="6" t="s">
        <v>2102</v>
      </c>
    </row>
    <row r="147" spans="1:6" x14ac:dyDescent="0.25">
      <c r="A147" s="6">
        <v>166</v>
      </c>
      <c r="B147" s="6" t="s">
        <v>5754</v>
      </c>
      <c r="C147" s="6" t="s">
        <v>1754</v>
      </c>
      <c r="D147" s="6">
        <v>23</v>
      </c>
      <c r="E147" s="6" t="s">
        <v>5598</v>
      </c>
      <c r="F147" s="6" t="s">
        <v>1651</v>
      </c>
    </row>
    <row r="148" spans="1:6" x14ac:dyDescent="0.25">
      <c r="A148" s="6">
        <v>678</v>
      </c>
      <c r="B148" s="6" t="s">
        <v>5755</v>
      </c>
      <c r="C148" s="6" t="s">
        <v>2029</v>
      </c>
      <c r="D148" s="6">
        <v>29</v>
      </c>
      <c r="E148" s="6" t="s">
        <v>5644</v>
      </c>
      <c r="F148" s="6" t="s">
        <v>1998</v>
      </c>
    </row>
    <row r="149" spans="1:6" x14ac:dyDescent="0.25">
      <c r="A149" s="6">
        <v>537</v>
      </c>
      <c r="B149" s="6" t="s">
        <v>5756</v>
      </c>
      <c r="C149" s="6" t="s">
        <v>2245</v>
      </c>
      <c r="D149" s="6">
        <v>28</v>
      </c>
      <c r="E149" s="6" t="s">
        <v>5594</v>
      </c>
      <c r="F149" s="6" t="s">
        <v>2102</v>
      </c>
    </row>
    <row r="150" spans="1:6" x14ac:dyDescent="0.25">
      <c r="A150" s="6">
        <v>928</v>
      </c>
      <c r="B150" s="6" t="s">
        <v>5757</v>
      </c>
      <c r="C150" s="6" t="s">
        <v>5758</v>
      </c>
      <c r="D150" s="6">
        <v>31</v>
      </c>
      <c r="E150" s="6" t="s">
        <v>5621</v>
      </c>
      <c r="F150" s="6" t="s">
        <v>897</v>
      </c>
    </row>
    <row r="151" spans="1:6" ht="30" x14ac:dyDescent="0.25">
      <c r="A151" s="6">
        <v>1598</v>
      </c>
      <c r="B151" s="6" t="s">
        <v>5759</v>
      </c>
      <c r="C151" s="6" t="s">
        <v>5760</v>
      </c>
      <c r="D151" s="6">
        <v>27</v>
      </c>
      <c r="E151" s="6" t="s">
        <v>5586</v>
      </c>
      <c r="F151" s="6" t="s">
        <v>1256</v>
      </c>
    </row>
    <row r="152" spans="1:6" ht="30" x14ac:dyDescent="0.25">
      <c r="A152" s="6">
        <v>542</v>
      </c>
      <c r="B152" s="6" t="s">
        <v>5761</v>
      </c>
      <c r="C152" s="6" t="s">
        <v>5762</v>
      </c>
      <c r="D152" s="6">
        <v>28</v>
      </c>
      <c r="E152" s="6" t="s">
        <v>5594</v>
      </c>
      <c r="F152" s="6" t="s">
        <v>2102</v>
      </c>
    </row>
    <row r="153" spans="1:6" x14ac:dyDescent="0.25">
      <c r="A153" s="6">
        <v>1931</v>
      </c>
      <c r="B153" s="6" t="s">
        <v>5763</v>
      </c>
      <c r="C153" s="6" t="s">
        <v>2253</v>
      </c>
      <c r="D153" s="6">
        <v>28</v>
      </c>
      <c r="E153" s="6" t="s">
        <v>5594</v>
      </c>
      <c r="F153" s="6" t="s">
        <v>2102</v>
      </c>
    </row>
    <row r="154" spans="1:6" ht="30" x14ac:dyDescent="0.25">
      <c r="A154" s="6">
        <v>1659</v>
      </c>
      <c r="B154" s="6" t="s">
        <v>5764</v>
      </c>
      <c r="C154" s="6" t="s">
        <v>3231</v>
      </c>
      <c r="D154" s="6">
        <v>30</v>
      </c>
      <c r="E154" s="6" t="s">
        <v>5603</v>
      </c>
      <c r="F154" s="6" t="s">
        <v>981</v>
      </c>
    </row>
    <row r="155" spans="1:6" ht="30" x14ac:dyDescent="0.25">
      <c r="A155" s="6">
        <v>1982</v>
      </c>
      <c r="B155" s="6" t="s">
        <v>5765</v>
      </c>
      <c r="C155" s="6" t="s">
        <v>1141</v>
      </c>
      <c r="D155" s="6">
        <v>30</v>
      </c>
      <c r="E155" s="6" t="s">
        <v>5603</v>
      </c>
      <c r="F155" s="6" t="s">
        <v>981</v>
      </c>
    </row>
    <row r="156" spans="1:6" x14ac:dyDescent="0.25">
      <c r="A156" s="6">
        <v>882</v>
      </c>
      <c r="B156" s="6" t="s">
        <v>5766</v>
      </c>
      <c r="C156" s="6" t="s">
        <v>5767</v>
      </c>
      <c r="D156" s="6">
        <v>31</v>
      </c>
      <c r="E156" s="6" t="s">
        <v>5621</v>
      </c>
      <c r="F156" s="6" t="s">
        <v>897</v>
      </c>
    </row>
    <row r="157" spans="1:6" ht="30" x14ac:dyDescent="0.25">
      <c r="A157" s="6">
        <v>415</v>
      </c>
      <c r="B157" s="6" t="s">
        <v>5768</v>
      </c>
      <c r="C157" s="6" t="s">
        <v>5769</v>
      </c>
      <c r="D157" s="6">
        <v>27</v>
      </c>
      <c r="E157" s="6" t="s">
        <v>5586</v>
      </c>
      <c r="F157" s="6" t="s">
        <v>1256</v>
      </c>
    </row>
    <row r="158" spans="1:6" x14ac:dyDescent="0.25">
      <c r="A158" s="6">
        <v>1621</v>
      </c>
      <c r="B158" s="6" t="s">
        <v>5770</v>
      </c>
      <c r="C158" s="6" t="s">
        <v>2259</v>
      </c>
      <c r="D158" s="6">
        <v>28</v>
      </c>
      <c r="E158" s="6" t="s">
        <v>5594</v>
      </c>
      <c r="F158" s="6" t="s">
        <v>2102</v>
      </c>
    </row>
    <row r="159" spans="1:6" ht="30" x14ac:dyDescent="0.25">
      <c r="A159" s="6">
        <v>417</v>
      </c>
      <c r="B159" s="6" t="s">
        <v>5771</v>
      </c>
      <c r="C159" s="6" t="s">
        <v>5772</v>
      </c>
      <c r="D159" s="6">
        <v>27</v>
      </c>
      <c r="E159" s="6" t="s">
        <v>5586</v>
      </c>
      <c r="F159" s="6" t="s">
        <v>1256</v>
      </c>
    </row>
    <row r="160" spans="1:6" x14ac:dyDescent="0.25">
      <c r="A160" s="6">
        <v>80</v>
      </c>
      <c r="B160" s="6" t="s">
        <v>5773</v>
      </c>
      <c r="C160" s="6" t="s">
        <v>154</v>
      </c>
      <c r="D160" s="6">
        <v>21</v>
      </c>
      <c r="E160" s="6" t="s">
        <v>5590</v>
      </c>
      <c r="F160" s="6" t="s">
        <v>5591</v>
      </c>
    </row>
    <row r="161" spans="1:6" x14ac:dyDescent="0.25">
      <c r="A161" s="6">
        <v>546</v>
      </c>
      <c r="B161" s="6" t="s">
        <v>5774</v>
      </c>
      <c r="C161" s="6" t="s">
        <v>2269</v>
      </c>
      <c r="D161" s="6">
        <v>28</v>
      </c>
      <c r="E161" s="6" t="s">
        <v>5594</v>
      </c>
      <c r="F161" s="6" t="s">
        <v>2102</v>
      </c>
    </row>
    <row r="162" spans="1:6" x14ac:dyDescent="0.25">
      <c r="A162" s="6">
        <v>547</v>
      </c>
      <c r="B162" s="6" t="s">
        <v>5775</v>
      </c>
      <c r="C162" s="6" t="s">
        <v>2276</v>
      </c>
      <c r="D162" s="6">
        <v>28</v>
      </c>
      <c r="E162" s="6" t="s">
        <v>5594</v>
      </c>
      <c r="F162" s="6" t="s">
        <v>2102</v>
      </c>
    </row>
    <row r="163" spans="1:6" ht="30" x14ac:dyDescent="0.25">
      <c r="A163" s="6">
        <v>1916</v>
      </c>
      <c r="B163" s="6" t="s">
        <v>5776</v>
      </c>
      <c r="C163" s="6" t="s">
        <v>2281</v>
      </c>
      <c r="D163" s="6">
        <v>28</v>
      </c>
      <c r="E163" s="6" t="s">
        <v>5594</v>
      </c>
      <c r="F163" s="6" t="s">
        <v>2102</v>
      </c>
    </row>
    <row r="164" spans="1:6" x14ac:dyDescent="0.25">
      <c r="A164" s="6">
        <v>995</v>
      </c>
      <c r="B164" s="6" t="s">
        <v>5777</v>
      </c>
      <c r="C164" s="6" t="s">
        <v>5778</v>
      </c>
      <c r="D164" s="6">
        <v>24</v>
      </c>
      <c r="E164" s="6" t="s">
        <v>5600</v>
      </c>
      <c r="F164" s="6" t="s">
        <v>62</v>
      </c>
    </row>
    <row r="165" spans="1:6" x14ac:dyDescent="0.25">
      <c r="A165" s="6">
        <v>1640</v>
      </c>
      <c r="B165" s="6" t="s">
        <v>5779</v>
      </c>
      <c r="C165" s="6" t="s">
        <v>921</v>
      </c>
      <c r="D165" s="6">
        <v>31</v>
      </c>
      <c r="E165" s="6" t="s">
        <v>5621</v>
      </c>
      <c r="F165" s="6" t="s">
        <v>897</v>
      </c>
    </row>
    <row r="166" spans="1:6" x14ac:dyDescent="0.25">
      <c r="A166" s="6">
        <v>327</v>
      </c>
      <c r="B166" s="6" t="s">
        <v>5780</v>
      </c>
      <c r="C166" s="6" t="s">
        <v>1899</v>
      </c>
      <c r="D166" s="6">
        <v>26</v>
      </c>
      <c r="E166" s="6" t="s">
        <v>5607</v>
      </c>
      <c r="F166" s="6" t="s">
        <v>1837</v>
      </c>
    </row>
    <row r="167" spans="1:6" x14ac:dyDescent="0.25">
      <c r="A167" s="6">
        <v>1705</v>
      </c>
      <c r="B167" s="6" t="s">
        <v>5781</v>
      </c>
      <c r="C167" s="6" t="s">
        <v>517</v>
      </c>
      <c r="D167" s="6">
        <v>25</v>
      </c>
      <c r="E167" s="6" t="s">
        <v>5588</v>
      </c>
      <c r="F167" s="6" t="s">
        <v>319</v>
      </c>
    </row>
    <row r="168" spans="1:6" x14ac:dyDescent="0.25">
      <c r="A168" s="6">
        <v>553</v>
      </c>
      <c r="B168" s="6" t="s">
        <v>5782</v>
      </c>
      <c r="C168" s="6" t="s">
        <v>4987</v>
      </c>
      <c r="D168" s="6">
        <v>28</v>
      </c>
      <c r="E168" s="6" t="s">
        <v>5594</v>
      </c>
      <c r="F168" s="6" t="s">
        <v>2102</v>
      </c>
    </row>
    <row r="169" spans="1:6" x14ac:dyDescent="0.25">
      <c r="A169" s="6">
        <v>262</v>
      </c>
      <c r="B169" s="6" t="s">
        <v>5783</v>
      </c>
      <c r="C169" s="6" t="s">
        <v>521</v>
      </c>
      <c r="D169" s="6">
        <v>25</v>
      </c>
      <c r="E169" s="6" t="s">
        <v>5588</v>
      </c>
      <c r="F169" s="6" t="s">
        <v>319</v>
      </c>
    </row>
    <row r="170" spans="1:6" ht="30" x14ac:dyDescent="0.25">
      <c r="A170" s="6">
        <v>809</v>
      </c>
      <c r="B170" s="6" t="s">
        <v>5784</v>
      </c>
      <c r="C170" s="6" t="s">
        <v>1150</v>
      </c>
      <c r="D170" s="6">
        <v>30</v>
      </c>
      <c r="E170" s="6" t="s">
        <v>5603</v>
      </c>
      <c r="F170" s="6" t="s">
        <v>981</v>
      </c>
    </row>
    <row r="171" spans="1:6" x14ac:dyDescent="0.25">
      <c r="A171" s="6">
        <v>331</v>
      </c>
      <c r="B171" s="6" t="s">
        <v>5785</v>
      </c>
      <c r="C171" s="6" t="s">
        <v>3574</v>
      </c>
      <c r="D171" s="6">
        <v>26</v>
      </c>
      <c r="E171" s="6" t="s">
        <v>5607</v>
      </c>
      <c r="F171" s="6" t="s">
        <v>1837</v>
      </c>
    </row>
    <row r="172" spans="1:6" x14ac:dyDescent="0.25">
      <c r="A172" s="6">
        <v>168</v>
      </c>
      <c r="B172" s="6" t="s">
        <v>5786</v>
      </c>
      <c r="C172" s="6" t="s">
        <v>402</v>
      </c>
      <c r="D172" s="6">
        <v>23</v>
      </c>
      <c r="E172" s="6" t="s">
        <v>5598</v>
      </c>
      <c r="F172" s="6" t="s">
        <v>1651</v>
      </c>
    </row>
    <row r="173" spans="1:6" x14ac:dyDescent="0.25">
      <c r="A173" s="6">
        <v>263</v>
      </c>
      <c r="B173" s="6" t="s">
        <v>5787</v>
      </c>
      <c r="C173" s="6" t="s">
        <v>536</v>
      </c>
      <c r="D173" s="6">
        <v>25</v>
      </c>
      <c r="E173" s="6" t="s">
        <v>5588</v>
      </c>
      <c r="F173" s="6" t="s">
        <v>319</v>
      </c>
    </row>
    <row r="174" spans="1:6" x14ac:dyDescent="0.25">
      <c r="A174" s="6">
        <v>1641</v>
      </c>
      <c r="B174" s="6" t="s">
        <v>5788</v>
      </c>
      <c r="C174" s="6" t="s">
        <v>3184</v>
      </c>
      <c r="D174" s="6">
        <v>31</v>
      </c>
      <c r="E174" s="6" t="s">
        <v>5621</v>
      </c>
      <c r="F174" s="6" t="s">
        <v>897</v>
      </c>
    </row>
    <row r="175" spans="1:6" ht="30" x14ac:dyDescent="0.25">
      <c r="A175" s="6">
        <v>1991</v>
      </c>
      <c r="B175" s="6" t="s">
        <v>5789</v>
      </c>
      <c r="C175" s="6" t="s">
        <v>4350</v>
      </c>
      <c r="D175" s="6">
        <v>30</v>
      </c>
      <c r="E175" s="6" t="s">
        <v>5603</v>
      </c>
      <c r="F175" s="6" t="s">
        <v>981</v>
      </c>
    </row>
    <row r="176" spans="1:6" x14ac:dyDescent="0.25">
      <c r="A176" s="6">
        <v>556</v>
      </c>
      <c r="B176" s="6" t="s">
        <v>5790</v>
      </c>
      <c r="C176" s="6" t="s">
        <v>4992</v>
      </c>
      <c r="D176" s="6">
        <v>28</v>
      </c>
      <c r="E176" s="6" t="s">
        <v>5594</v>
      </c>
      <c r="F176" s="6" t="s">
        <v>2102</v>
      </c>
    </row>
    <row r="177" spans="1:6" x14ac:dyDescent="0.25">
      <c r="A177" s="6">
        <v>935</v>
      </c>
      <c r="B177" s="6" t="s">
        <v>5791</v>
      </c>
      <c r="C177" s="6" t="s">
        <v>931</v>
      </c>
      <c r="D177" s="6">
        <v>31</v>
      </c>
      <c r="E177" s="6" t="s">
        <v>5621</v>
      </c>
      <c r="F177" s="6" t="s">
        <v>897</v>
      </c>
    </row>
    <row r="178" spans="1:6" ht="30" x14ac:dyDescent="0.25">
      <c r="A178" s="6">
        <v>420</v>
      </c>
      <c r="B178" s="6" t="s">
        <v>5792</v>
      </c>
      <c r="C178" s="6" t="s">
        <v>1551</v>
      </c>
      <c r="D178" s="6">
        <v>27</v>
      </c>
      <c r="E178" s="6" t="s">
        <v>5586</v>
      </c>
      <c r="F178" s="6" t="s">
        <v>1256</v>
      </c>
    </row>
    <row r="179" spans="1:6" x14ac:dyDescent="0.25">
      <c r="A179" s="6">
        <v>938</v>
      </c>
      <c r="B179" s="6" t="s">
        <v>5793</v>
      </c>
      <c r="C179" s="6" t="s">
        <v>936</v>
      </c>
      <c r="D179" s="6">
        <v>31</v>
      </c>
      <c r="E179" s="6" t="s">
        <v>5621</v>
      </c>
      <c r="F179" s="6" t="s">
        <v>897</v>
      </c>
    </row>
    <row r="180" spans="1:6" ht="30" x14ac:dyDescent="0.25">
      <c r="A180" s="6">
        <v>1948</v>
      </c>
      <c r="B180" s="6" t="s">
        <v>5794</v>
      </c>
      <c r="C180" s="6" t="s">
        <v>1158</v>
      </c>
      <c r="D180" s="6">
        <v>30</v>
      </c>
      <c r="E180" s="6" t="s">
        <v>5603</v>
      </c>
      <c r="F180" s="6" t="s">
        <v>981</v>
      </c>
    </row>
    <row r="181" spans="1:6" x14ac:dyDescent="0.25">
      <c r="A181" s="6">
        <v>119</v>
      </c>
      <c r="B181" s="6" t="s">
        <v>5795</v>
      </c>
      <c r="C181" s="6" t="s">
        <v>2438</v>
      </c>
      <c r="D181" s="6">
        <v>22</v>
      </c>
      <c r="E181" s="6" t="s">
        <v>5584</v>
      </c>
      <c r="F181" s="6" t="s">
        <v>0</v>
      </c>
    </row>
    <row r="182" spans="1:6" x14ac:dyDescent="0.25">
      <c r="A182" s="6">
        <v>687</v>
      </c>
      <c r="B182" s="6" t="s">
        <v>5796</v>
      </c>
      <c r="C182" s="6" t="s">
        <v>2034</v>
      </c>
      <c r="D182" s="6">
        <v>29</v>
      </c>
      <c r="E182" s="6" t="s">
        <v>5644</v>
      </c>
      <c r="F182" s="6" t="s">
        <v>1998</v>
      </c>
    </row>
    <row r="183" spans="1:6" x14ac:dyDescent="0.25">
      <c r="A183" s="6">
        <v>1842</v>
      </c>
      <c r="B183" s="6" t="s">
        <v>5797</v>
      </c>
      <c r="C183" s="6" t="s">
        <v>2286</v>
      </c>
      <c r="D183" s="6">
        <v>28</v>
      </c>
      <c r="E183" s="6" t="s">
        <v>5594</v>
      </c>
      <c r="F183" s="6" t="s">
        <v>2102</v>
      </c>
    </row>
    <row r="184" spans="1:6" x14ac:dyDescent="0.25">
      <c r="A184" s="6">
        <v>1731</v>
      </c>
      <c r="B184" s="6" t="s">
        <v>5798</v>
      </c>
      <c r="C184" s="6" t="s">
        <v>52</v>
      </c>
      <c r="D184" s="6">
        <v>22</v>
      </c>
      <c r="E184" s="6" t="s">
        <v>5584</v>
      </c>
      <c r="F184" s="6" t="s">
        <v>0</v>
      </c>
    </row>
    <row r="185" spans="1:6" x14ac:dyDescent="0.25">
      <c r="A185" s="6">
        <v>1952</v>
      </c>
      <c r="B185" s="6" t="s">
        <v>5799</v>
      </c>
      <c r="C185" s="6" t="s">
        <v>842</v>
      </c>
      <c r="D185" s="6">
        <v>20</v>
      </c>
      <c r="E185" s="6" t="s">
        <v>5681</v>
      </c>
      <c r="F185" s="6" t="s">
        <v>728</v>
      </c>
    </row>
    <row r="186" spans="1:6" ht="30" x14ac:dyDescent="0.25">
      <c r="A186" s="6">
        <v>1709</v>
      </c>
      <c r="B186" s="6" t="s">
        <v>5800</v>
      </c>
      <c r="C186" s="6" t="s">
        <v>3419</v>
      </c>
      <c r="D186" s="6">
        <v>30</v>
      </c>
      <c r="E186" s="6" t="s">
        <v>5603</v>
      </c>
      <c r="F186" s="6" t="s">
        <v>981</v>
      </c>
    </row>
    <row r="187" spans="1:6" x14ac:dyDescent="0.25">
      <c r="A187" s="6">
        <v>1978</v>
      </c>
      <c r="B187" s="6" t="s">
        <v>5801</v>
      </c>
      <c r="C187" s="6" t="s">
        <v>2294</v>
      </c>
      <c r="D187" s="6">
        <v>28</v>
      </c>
      <c r="E187" s="6" t="s">
        <v>5594</v>
      </c>
      <c r="F187" s="6" t="s">
        <v>2102</v>
      </c>
    </row>
    <row r="188" spans="1:6" x14ac:dyDescent="0.25">
      <c r="A188" s="6">
        <v>1955</v>
      </c>
      <c r="B188" s="6" t="s">
        <v>5802</v>
      </c>
      <c r="C188" s="6" t="s">
        <v>541</v>
      </c>
      <c r="D188" s="6">
        <v>25</v>
      </c>
      <c r="E188" s="6" t="s">
        <v>5588</v>
      </c>
      <c r="F188" s="6" t="s">
        <v>319</v>
      </c>
    </row>
    <row r="189" spans="1:6" x14ac:dyDescent="0.25">
      <c r="A189" s="6">
        <v>335</v>
      </c>
      <c r="B189" s="6" t="s">
        <v>5803</v>
      </c>
      <c r="C189" s="6" t="s">
        <v>4808</v>
      </c>
      <c r="D189" s="6">
        <v>26</v>
      </c>
      <c r="E189" s="6" t="s">
        <v>5607</v>
      </c>
      <c r="F189" s="6" t="s">
        <v>1837</v>
      </c>
    </row>
    <row r="190" spans="1:6" x14ac:dyDescent="0.25">
      <c r="A190" s="6">
        <v>944</v>
      </c>
      <c r="B190" s="6" t="s">
        <v>5804</v>
      </c>
      <c r="C190" s="6" t="s">
        <v>2562</v>
      </c>
      <c r="D190" s="6">
        <v>31</v>
      </c>
      <c r="E190" s="6" t="s">
        <v>5621</v>
      </c>
      <c r="F190" s="6" t="s">
        <v>897</v>
      </c>
    </row>
    <row r="191" spans="1:6" x14ac:dyDescent="0.25">
      <c r="A191" s="6">
        <v>1740</v>
      </c>
      <c r="B191" s="6" t="s">
        <v>5805</v>
      </c>
      <c r="C191" s="6" t="s">
        <v>548</v>
      </c>
      <c r="D191" s="6">
        <v>25</v>
      </c>
      <c r="E191" s="6" t="s">
        <v>5588</v>
      </c>
      <c r="F191" s="6" t="s">
        <v>319</v>
      </c>
    </row>
    <row r="192" spans="1:6" x14ac:dyDescent="0.25">
      <c r="A192" s="6">
        <v>946</v>
      </c>
      <c r="B192" s="6" t="s">
        <v>5806</v>
      </c>
      <c r="C192" s="6" t="s">
        <v>942</v>
      </c>
      <c r="D192" s="6">
        <v>31</v>
      </c>
      <c r="E192" s="6" t="s">
        <v>5621</v>
      </c>
      <c r="F192" s="6" t="s">
        <v>897</v>
      </c>
    </row>
    <row r="193" spans="1:6" x14ac:dyDescent="0.25">
      <c r="A193" s="6">
        <v>356</v>
      </c>
      <c r="B193" s="6" t="s">
        <v>5807</v>
      </c>
      <c r="C193" s="6" t="s">
        <v>1910</v>
      </c>
      <c r="D193" s="6">
        <v>26</v>
      </c>
      <c r="E193" s="6" t="s">
        <v>5607</v>
      </c>
      <c r="F193" s="6" t="s">
        <v>1837</v>
      </c>
    </row>
    <row r="194" spans="1:6" x14ac:dyDescent="0.25">
      <c r="A194" s="6">
        <v>569</v>
      </c>
      <c r="B194" s="6" t="s">
        <v>5808</v>
      </c>
      <c r="C194" s="6" t="s">
        <v>2314</v>
      </c>
      <c r="D194" s="6">
        <v>28</v>
      </c>
      <c r="E194" s="6" t="s">
        <v>5594</v>
      </c>
      <c r="F194" s="6" t="s">
        <v>2102</v>
      </c>
    </row>
    <row r="195" spans="1:6" x14ac:dyDescent="0.25">
      <c r="A195" s="6">
        <v>267</v>
      </c>
      <c r="B195" s="6" t="s">
        <v>5809</v>
      </c>
      <c r="C195" s="6" t="s">
        <v>560</v>
      </c>
      <c r="D195" s="6">
        <v>25</v>
      </c>
      <c r="E195" s="6" t="s">
        <v>5588</v>
      </c>
      <c r="F195" s="6" t="s">
        <v>319</v>
      </c>
    </row>
    <row r="196" spans="1:6" x14ac:dyDescent="0.25">
      <c r="A196" s="6">
        <v>268</v>
      </c>
      <c r="B196" s="6" t="s">
        <v>5810</v>
      </c>
      <c r="C196" s="6" t="s">
        <v>572</v>
      </c>
      <c r="D196" s="6">
        <v>25</v>
      </c>
      <c r="E196" s="6" t="s">
        <v>5588</v>
      </c>
      <c r="F196" s="6" t="s">
        <v>319</v>
      </c>
    </row>
    <row r="197" spans="1:6" x14ac:dyDescent="0.25">
      <c r="A197" s="6">
        <v>1930</v>
      </c>
      <c r="B197" s="6" t="s">
        <v>5811</v>
      </c>
      <c r="C197" s="6" t="s">
        <v>3590</v>
      </c>
      <c r="D197" s="6">
        <v>28</v>
      </c>
      <c r="E197" s="6" t="s">
        <v>5594</v>
      </c>
      <c r="F197" s="6" t="s">
        <v>2102</v>
      </c>
    </row>
    <row r="198" spans="1:6" x14ac:dyDescent="0.25">
      <c r="A198" s="6">
        <v>1970</v>
      </c>
      <c r="B198" s="6" t="s">
        <v>5812</v>
      </c>
      <c r="C198" s="6" t="s">
        <v>182</v>
      </c>
      <c r="D198" s="6">
        <v>21</v>
      </c>
      <c r="E198" s="6" t="s">
        <v>5590</v>
      </c>
      <c r="F198" s="6" t="s">
        <v>5591</v>
      </c>
    </row>
    <row r="199" spans="1:6" x14ac:dyDescent="0.25">
      <c r="A199" s="6">
        <v>1695</v>
      </c>
      <c r="B199" s="6" t="s">
        <v>5813</v>
      </c>
      <c r="C199" s="6" t="s">
        <v>2039</v>
      </c>
      <c r="D199" s="6">
        <v>29</v>
      </c>
      <c r="E199" s="6" t="s">
        <v>5644</v>
      </c>
      <c r="F199" s="6" t="s">
        <v>1998</v>
      </c>
    </row>
    <row r="200" spans="1:6" x14ac:dyDescent="0.25">
      <c r="A200" s="6">
        <v>1699</v>
      </c>
      <c r="B200" s="6" t="s">
        <v>5814</v>
      </c>
      <c r="C200" s="6" t="s">
        <v>58</v>
      </c>
      <c r="D200" s="6">
        <v>22</v>
      </c>
      <c r="E200" s="6" t="s">
        <v>5584</v>
      </c>
      <c r="F200" s="6" t="s">
        <v>0</v>
      </c>
    </row>
    <row r="201" spans="1:6" x14ac:dyDescent="0.25">
      <c r="A201" s="6">
        <v>171</v>
      </c>
      <c r="B201" s="6" t="s">
        <v>5815</v>
      </c>
      <c r="C201" s="6" t="s">
        <v>79</v>
      </c>
      <c r="D201" s="6">
        <v>24</v>
      </c>
      <c r="E201" s="6" t="s">
        <v>5600</v>
      </c>
      <c r="F201" s="6" t="s">
        <v>62</v>
      </c>
    </row>
    <row r="202" spans="1:6" x14ac:dyDescent="0.25">
      <c r="A202" s="6">
        <v>575</v>
      </c>
      <c r="B202" s="6" t="s">
        <v>5816</v>
      </c>
      <c r="C202" s="6" t="s">
        <v>2336</v>
      </c>
      <c r="D202" s="6">
        <v>28</v>
      </c>
      <c r="E202" s="6" t="s">
        <v>5594</v>
      </c>
      <c r="F202" s="6" t="s">
        <v>2102</v>
      </c>
    </row>
    <row r="203" spans="1:6" ht="30" x14ac:dyDescent="0.25">
      <c r="A203" s="6">
        <v>820</v>
      </c>
      <c r="B203" s="6" t="s">
        <v>5817</v>
      </c>
      <c r="C203" s="6" t="s">
        <v>5818</v>
      </c>
      <c r="D203" s="6">
        <v>30</v>
      </c>
      <c r="E203" s="6" t="s">
        <v>5603</v>
      </c>
      <c r="F203" s="6" t="s">
        <v>981</v>
      </c>
    </row>
    <row r="204" spans="1:6" x14ac:dyDescent="0.25">
      <c r="A204" s="6">
        <v>302</v>
      </c>
      <c r="B204" s="6" t="s">
        <v>5819</v>
      </c>
      <c r="C204" s="6" t="s">
        <v>584</v>
      </c>
      <c r="D204" s="6">
        <v>25</v>
      </c>
      <c r="E204" s="6" t="s">
        <v>5588</v>
      </c>
      <c r="F204" s="6" t="s">
        <v>319</v>
      </c>
    </row>
    <row r="205" spans="1:6" x14ac:dyDescent="0.25">
      <c r="A205" s="6">
        <v>579</v>
      </c>
      <c r="B205" s="6" t="s">
        <v>5820</v>
      </c>
      <c r="C205" s="6" t="s">
        <v>4958</v>
      </c>
      <c r="D205" s="6">
        <v>28</v>
      </c>
      <c r="E205" s="6" t="s">
        <v>5594</v>
      </c>
      <c r="F205" s="6" t="s">
        <v>2102</v>
      </c>
    </row>
    <row r="206" spans="1:6" ht="30" x14ac:dyDescent="0.25">
      <c r="A206" s="6">
        <v>823</v>
      </c>
      <c r="B206" s="6" t="s">
        <v>5821</v>
      </c>
      <c r="C206" s="6" t="s">
        <v>1170</v>
      </c>
      <c r="D206" s="6">
        <v>30</v>
      </c>
      <c r="E206" s="6" t="s">
        <v>5603</v>
      </c>
      <c r="F206" s="6" t="s">
        <v>981</v>
      </c>
    </row>
    <row r="207" spans="1:6" ht="30" x14ac:dyDescent="0.25">
      <c r="A207" s="6">
        <v>824</v>
      </c>
      <c r="B207" s="6" t="s">
        <v>5822</v>
      </c>
      <c r="C207" s="6" t="s">
        <v>1174</v>
      </c>
      <c r="D207" s="6">
        <v>30</v>
      </c>
      <c r="E207" s="6" t="s">
        <v>5603</v>
      </c>
      <c r="F207" s="6" t="s">
        <v>981</v>
      </c>
    </row>
    <row r="208" spans="1:6" x14ac:dyDescent="0.25">
      <c r="A208" s="6">
        <v>1895</v>
      </c>
      <c r="B208" s="6" t="s">
        <v>5823</v>
      </c>
      <c r="C208" s="6" t="s">
        <v>3161</v>
      </c>
      <c r="D208" s="6">
        <v>20</v>
      </c>
      <c r="E208" s="6" t="s">
        <v>5681</v>
      </c>
      <c r="F208" s="6" t="s">
        <v>728</v>
      </c>
    </row>
    <row r="209" spans="1:6" x14ac:dyDescent="0.25">
      <c r="A209" s="6">
        <v>269</v>
      </c>
      <c r="B209" s="6" t="s">
        <v>5824</v>
      </c>
      <c r="C209" s="6" t="s">
        <v>587</v>
      </c>
      <c r="D209" s="6">
        <v>25</v>
      </c>
      <c r="E209" s="6" t="s">
        <v>5588</v>
      </c>
      <c r="F209" s="6" t="s">
        <v>319</v>
      </c>
    </row>
    <row r="210" spans="1:6" x14ac:dyDescent="0.25">
      <c r="A210" s="6">
        <v>173</v>
      </c>
      <c r="B210" s="6" t="s">
        <v>5825</v>
      </c>
      <c r="C210" s="6" t="s">
        <v>1757</v>
      </c>
      <c r="D210" s="6">
        <v>23</v>
      </c>
      <c r="E210" s="6" t="s">
        <v>5598</v>
      </c>
      <c r="F210" s="6" t="s">
        <v>1651</v>
      </c>
    </row>
    <row r="211" spans="1:6" x14ac:dyDescent="0.25">
      <c r="A211" s="6">
        <v>1773</v>
      </c>
      <c r="B211" s="6" t="s">
        <v>5826</v>
      </c>
      <c r="C211" s="6" t="s">
        <v>1761</v>
      </c>
      <c r="D211" s="6">
        <v>23</v>
      </c>
      <c r="E211" s="6" t="s">
        <v>5598</v>
      </c>
      <c r="F211" s="6" t="s">
        <v>1651</v>
      </c>
    </row>
    <row r="212" spans="1:6" x14ac:dyDescent="0.25">
      <c r="A212" s="6">
        <v>175</v>
      </c>
      <c r="B212" s="6" t="s">
        <v>5827</v>
      </c>
      <c r="C212" s="6" t="s">
        <v>1766</v>
      </c>
      <c r="D212" s="6">
        <v>23</v>
      </c>
      <c r="E212" s="6" t="s">
        <v>5598</v>
      </c>
      <c r="F212" s="6" t="s">
        <v>1651</v>
      </c>
    </row>
    <row r="213" spans="1:6" x14ac:dyDescent="0.25">
      <c r="A213" s="6">
        <v>1586</v>
      </c>
      <c r="B213" s="6" t="s">
        <v>5828</v>
      </c>
      <c r="C213" s="6" t="s">
        <v>593</v>
      </c>
      <c r="D213" s="6">
        <v>25</v>
      </c>
      <c r="E213" s="6" t="s">
        <v>5588</v>
      </c>
      <c r="F213" s="6" t="s">
        <v>319</v>
      </c>
    </row>
    <row r="214" spans="1:6" ht="30" x14ac:dyDescent="0.25">
      <c r="A214" s="6">
        <v>826</v>
      </c>
      <c r="B214" s="6" t="s">
        <v>5829</v>
      </c>
      <c r="C214" s="6" t="s">
        <v>1187</v>
      </c>
      <c r="D214" s="6">
        <v>30</v>
      </c>
      <c r="E214" s="6" t="s">
        <v>5603</v>
      </c>
      <c r="F214" s="6" t="s">
        <v>981</v>
      </c>
    </row>
    <row r="215" spans="1:6" x14ac:dyDescent="0.25">
      <c r="A215" s="6">
        <v>85</v>
      </c>
      <c r="B215" s="6" t="s">
        <v>5830</v>
      </c>
      <c r="C215" s="6" t="s">
        <v>200</v>
      </c>
      <c r="D215" s="6">
        <v>21</v>
      </c>
      <c r="E215" s="6" t="s">
        <v>5590</v>
      </c>
      <c r="F215" s="6" t="s">
        <v>5591</v>
      </c>
    </row>
    <row r="216" spans="1:6" ht="30" x14ac:dyDescent="0.25">
      <c r="A216" s="6">
        <v>431</v>
      </c>
      <c r="B216" s="6" t="s">
        <v>5831</v>
      </c>
      <c r="C216" s="6" t="s">
        <v>5832</v>
      </c>
      <c r="D216" s="6">
        <v>27</v>
      </c>
      <c r="E216" s="6" t="s">
        <v>5586</v>
      </c>
      <c r="F216" s="6" t="s">
        <v>1256</v>
      </c>
    </row>
    <row r="217" spans="1:6" ht="30" x14ac:dyDescent="0.25">
      <c r="A217" s="6">
        <v>432</v>
      </c>
      <c r="B217" s="6" t="s">
        <v>5833</v>
      </c>
      <c r="C217" s="6" t="s">
        <v>3264</v>
      </c>
      <c r="D217" s="6">
        <v>27</v>
      </c>
      <c r="E217" s="6" t="s">
        <v>5586</v>
      </c>
      <c r="F217" s="6" t="s">
        <v>1256</v>
      </c>
    </row>
    <row r="218" spans="1:6" x14ac:dyDescent="0.25">
      <c r="A218" s="6">
        <v>86</v>
      </c>
      <c r="B218" s="6" t="s">
        <v>5834</v>
      </c>
      <c r="C218" s="6" t="s">
        <v>213</v>
      </c>
      <c r="D218" s="6">
        <v>21</v>
      </c>
      <c r="E218" s="6" t="s">
        <v>5590</v>
      </c>
      <c r="F218" s="6" t="s">
        <v>5591</v>
      </c>
    </row>
    <row r="219" spans="1:6" ht="30" x14ac:dyDescent="0.25">
      <c r="A219" s="6">
        <v>828</v>
      </c>
      <c r="B219" s="6" t="s">
        <v>5835</v>
      </c>
      <c r="C219" s="6" t="s">
        <v>1197</v>
      </c>
      <c r="D219" s="6">
        <v>30</v>
      </c>
      <c r="E219" s="6" t="s">
        <v>5603</v>
      </c>
      <c r="F219" s="6" t="s">
        <v>981</v>
      </c>
    </row>
    <row r="220" spans="1:6" x14ac:dyDescent="0.25">
      <c r="A220" s="6">
        <v>1509</v>
      </c>
      <c r="B220" s="6" t="s">
        <v>5836</v>
      </c>
      <c r="C220" s="6" t="s">
        <v>620</v>
      </c>
      <c r="D220" s="6">
        <v>25</v>
      </c>
      <c r="E220" s="6" t="s">
        <v>5588</v>
      </c>
      <c r="F220" s="6" t="s">
        <v>319</v>
      </c>
    </row>
    <row r="221" spans="1:6" ht="30" x14ac:dyDescent="0.25">
      <c r="A221" s="6">
        <v>437</v>
      </c>
      <c r="B221" s="6" t="s">
        <v>5837</v>
      </c>
      <c r="C221" s="6" t="s">
        <v>1556</v>
      </c>
      <c r="D221" s="6">
        <v>27</v>
      </c>
      <c r="E221" s="6" t="s">
        <v>5586</v>
      </c>
      <c r="F221" s="6" t="s">
        <v>1256</v>
      </c>
    </row>
    <row r="222" spans="1:6" x14ac:dyDescent="0.25">
      <c r="A222" s="6">
        <v>589</v>
      </c>
      <c r="B222" s="6" t="s">
        <v>5838</v>
      </c>
      <c r="C222" s="6" t="s">
        <v>4805</v>
      </c>
      <c r="D222" s="6">
        <v>26</v>
      </c>
      <c r="E222" s="6" t="s">
        <v>5607</v>
      </c>
      <c r="F222" s="6" t="s">
        <v>1837</v>
      </c>
    </row>
    <row r="223" spans="1:6" x14ac:dyDescent="0.25">
      <c r="A223" s="6">
        <v>1734</v>
      </c>
      <c r="B223" s="6" t="s">
        <v>5839</v>
      </c>
      <c r="C223" s="6" t="s">
        <v>628</v>
      </c>
      <c r="D223" s="6">
        <v>25</v>
      </c>
      <c r="E223" s="6" t="s">
        <v>5588</v>
      </c>
      <c r="F223" s="6" t="s">
        <v>319</v>
      </c>
    </row>
    <row r="224" spans="1:6" x14ac:dyDescent="0.25">
      <c r="A224" s="6">
        <v>590</v>
      </c>
      <c r="B224" s="6" t="s">
        <v>5840</v>
      </c>
      <c r="C224" s="6" t="s">
        <v>2339</v>
      </c>
      <c r="D224" s="6">
        <v>28</v>
      </c>
      <c r="E224" s="6" t="s">
        <v>5594</v>
      </c>
      <c r="F224" s="6" t="s">
        <v>2102</v>
      </c>
    </row>
    <row r="225" spans="1:6" x14ac:dyDescent="0.25">
      <c r="A225" s="6">
        <v>1894</v>
      </c>
      <c r="B225" s="6" t="s">
        <v>5841</v>
      </c>
      <c r="C225" s="6" t="s">
        <v>948</v>
      </c>
      <c r="D225" s="6">
        <v>31</v>
      </c>
      <c r="E225" s="6" t="s">
        <v>5621</v>
      </c>
      <c r="F225" s="6" t="s">
        <v>897</v>
      </c>
    </row>
    <row r="226" spans="1:6" x14ac:dyDescent="0.25">
      <c r="A226" s="6">
        <v>765</v>
      </c>
      <c r="B226" s="6" t="s">
        <v>5842</v>
      </c>
      <c r="C226" s="6" t="s">
        <v>859</v>
      </c>
      <c r="D226" s="6">
        <v>20</v>
      </c>
      <c r="E226" s="6" t="s">
        <v>5681</v>
      </c>
      <c r="F226" s="6" t="s">
        <v>728</v>
      </c>
    </row>
    <row r="227" spans="1:6" x14ac:dyDescent="0.25">
      <c r="A227" s="6">
        <v>1926</v>
      </c>
      <c r="B227" s="6" t="s">
        <v>5843</v>
      </c>
      <c r="C227" s="6" t="s">
        <v>2341</v>
      </c>
      <c r="D227" s="6">
        <v>28</v>
      </c>
      <c r="E227" s="6" t="s">
        <v>5594</v>
      </c>
      <c r="F227" s="6" t="s">
        <v>2102</v>
      </c>
    </row>
    <row r="228" spans="1:6" ht="30" x14ac:dyDescent="0.25">
      <c r="A228" s="6">
        <v>439</v>
      </c>
      <c r="B228" s="6" t="s">
        <v>5844</v>
      </c>
      <c r="C228" s="6" t="s">
        <v>1560</v>
      </c>
      <c r="D228" s="6">
        <v>27</v>
      </c>
      <c r="E228" s="6" t="s">
        <v>5586</v>
      </c>
      <c r="F228" s="6" t="s">
        <v>1256</v>
      </c>
    </row>
    <row r="229" spans="1:6" x14ac:dyDescent="0.25">
      <c r="A229" s="6">
        <v>273</v>
      </c>
      <c r="B229" s="6" t="s">
        <v>5845</v>
      </c>
      <c r="C229" s="6" t="s">
        <v>5846</v>
      </c>
      <c r="D229" s="6">
        <v>25</v>
      </c>
      <c r="E229" s="6" t="s">
        <v>5588</v>
      </c>
      <c r="F229" s="6" t="s">
        <v>319</v>
      </c>
    </row>
    <row r="230" spans="1:6" x14ac:dyDescent="0.25">
      <c r="A230" s="6">
        <v>177</v>
      </c>
      <c r="B230" s="6" t="s">
        <v>5847</v>
      </c>
      <c r="C230" s="6" t="s">
        <v>1770</v>
      </c>
      <c r="D230" s="6">
        <v>23</v>
      </c>
      <c r="E230" s="6" t="s">
        <v>5598</v>
      </c>
      <c r="F230" s="6" t="s">
        <v>1651</v>
      </c>
    </row>
    <row r="231" spans="1:6" x14ac:dyDescent="0.25">
      <c r="A231" s="6">
        <v>703</v>
      </c>
      <c r="B231" s="6" t="s">
        <v>5848</v>
      </c>
      <c r="C231" s="6" t="s">
        <v>2044</v>
      </c>
      <c r="D231" s="6">
        <v>29</v>
      </c>
      <c r="E231" s="6" t="s">
        <v>5644</v>
      </c>
      <c r="F231" s="6" t="s">
        <v>1998</v>
      </c>
    </row>
    <row r="232" spans="1:6" x14ac:dyDescent="0.25">
      <c r="A232" s="6">
        <v>274</v>
      </c>
      <c r="B232" s="6" t="s">
        <v>5849</v>
      </c>
      <c r="C232" s="6" t="s">
        <v>634</v>
      </c>
      <c r="D232" s="6">
        <v>25</v>
      </c>
      <c r="E232" s="6" t="s">
        <v>5588</v>
      </c>
      <c r="F232" s="6" t="s">
        <v>319</v>
      </c>
    </row>
    <row r="233" spans="1:6" x14ac:dyDescent="0.25">
      <c r="A233" s="6">
        <v>339</v>
      </c>
      <c r="B233" s="6" t="s">
        <v>5850</v>
      </c>
      <c r="C233" s="6" t="s">
        <v>1914</v>
      </c>
      <c r="D233" s="6">
        <v>26</v>
      </c>
      <c r="E233" s="6" t="s">
        <v>5607</v>
      </c>
      <c r="F233" s="6" t="s">
        <v>1837</v>
      </c>
    </row>
    <row r="234" spans="1:6" ht="30" x14ac:dyDescent="0.25">
      <c r="A234" s="6">
        <v>1667</v>
      </c>
      <c r="B234" s="6" t="s">
        <v>5851</v>
      </c>
      <c r="C234" s="6" t="s">
        <v>1204</v>
      </c>
      <c r="D234" s="6">
        <v>30</v>
      </c>
      <c r="E234" s="6" t="s">
        <v>5603</v>
      </c>
      <c r="F234" s="6" t="s">
        <v>981</v>
      </c>
    </row>
    <row r="235" spans="1:6" x14ac:dyDescent="0.25">
      <c r="A235" s="6">
        <v>275</v>
      </c>
      <c r="B235" s="6" t="s">
        <v>5852</v>
      </c>
      <c r="C235" s="6" t="s">
        <v>639</v>
      </c>
      <c r="D235" s="6">
        <v>25</v>
      </c>
      <c r="E235" s="6" t="s">
        <v>5588</v>
      </c>
      <c r="F235" s="6" t="s">
        <v>319</v>
      </c>
    </row>
    <row r="236" spans="1:6" x14ac:dyDescent="0.25">
      <c r="A236" s="6">
        <v>340</v>
      </c>
      <c r="B236" s="6" t="s">
        <v>5853</v>
      </c>
      <c r="C236" s="6" t="s">
        <v>1916</v>
      </c>
      <c r="D236" s="6">
        <v>26</v>
      </c>
      <c r="E236" s="6" t="s">
        <v>5607</v>
      </c>
      <c r="F236" s="6" t="s">
        <v>1837</v>
      </c>
    </row>
    <row r="237" spans="1:6" x14ac:dyDescent="0.25">
      <c r="A237" s="6">
        <v>597</v>
      </c>
      <c r="B237" s="6" t="s">
        <v>5854</v>
      </c>
      <c r="C237" s="6" t="s">
        <v>2350</v>
      </c>
      <c r="D237" s="6">
        <v>28</v>
      </c>
      <c r="E237" s="6" t="s">
        <v>5594</v>
      </c>
      <c r="F237" s="6" t="s">
        <v>2102</v>
      </c>
    </row>
    <row r="238" spans="1:6" x14ac:dyDescent="0.25">
      <c r="A238" s="6">
        <v>1742</v>
      </c>
      <c r="B238" s="6" t="s">
        <v>5855</v>
      </c>
      <c r="C238" s="6" t="s">
        <v>1780</v>
      </c>
      <c r="D238" s="6">
        <v>23</v>
      </c>
      <c r="E238" s="6" t="s">
        <v>5598</v>
      </c>
      <c r="F238" s="6" t="s">
        <v>1651</v>
      </c>
    </row>
    <row r="239" spans="1:6" x14ac:dyDescent="0.25">
      <c r="A239" s="6">
        <v>603</v>
      </c>
      <c r="B239" s="6" t="s">
        <v>5856</v>
      </c>
      <c r="C239" s="6" t="s">
        <v>2357</v>
      </c>
      <c r="D239" s="6">
        <v>28</v>
      </c>
      <c r="E239" s="6" t="s">
        <v>5594</v>
      </c>
      <c r="F239" s="6" t="s">
        <v>2102</v>
      </c>
    </row>
    <row r="240" spans="1:6" x14ac:dyDescent="0.25">
      <c r="A240" s="6">
        <v>1669</v>
      </c>
      <c r="B240" s="6" t="s">
        <v>5857</v>
      </c>
      <c r="C240" s="6" t="s">
        <v>953</v>
      </c>
      <c r="D240" s="6">
        <v>31</v>
      </c>
      <c r="E240" s="6" t="s">
        <v>5621</v>
      </c>
      <c r="F240" s="6" t="s">
        <v>897</v>
      </c>
    </row>
    <row r="241" spans="1:6" x14ac:dyDescent="0.25">
      <c r="A241" s="6">
        <v>957</v>
      </c>
      <c r="B241" s="6" t="s">
        <v>5858</v>
      </c>
      <c r="C241" s="6" t="s">
        <v>957</v>
      </c>
      <c r="D241" s="6">
        <v>31</v>
      </c>
      <c r="E241" s="6" t="s">
        <v>5621</v>
      </c>
      <c r="F241" s="6" t="s">
        <v>897</v>
      </c>
    </row>
    <row r="242" spans="1:6" x14ac:dyDescent="0.25">
      <c r="A242" s="6">
        <v>736</v>
      </c>
      <c r="B242" s="6" t="s">
        <v>5859</v>
      </c>
      <c r="C242" s="6" t="s">
        <v>1872</v>
      </c>
      <c r="D242" s="6">
        <v>26</v>
      </c>
      <c r="E242" s="6" t="s">
        <v>5607</v>
      </c>
      <c r="F242" s="6" t="s">
        <v>1837</v>
      </c>
    </row>
    <row r="243" spans="1:6" ht="30" x14ac:dyDescent="0.25">
      <c r="A243" s="6">
        <v>1674</v>
      </c>
      <c r="B243" s="6" t="s">
        <v>5860</v>
      </c>
      <c r="C243" s="6" t="s">
        <v>4430</v>
      </c>
      <c r="D243" s="6">
        <v>30</v>
      </c>
      <c r="E243" s="6" t="s">
        <v>5603</v>
      </c>
      <c r="F243" s="6" t="s">
        <v>981</v>
      </c>
    </row>
    <row r="244" spans="1:6" x14ac:dyDescent="0.25">
      <c r="A244" s="6">
        <v>599</v>
      </c>
      <c r="B244" s="6" t="s">
        <v>5861</v>
      </c>
      <c r="C244" s="6" t="s">
        <v>2360</v>
      </c>
      <c r="D244" s="6">
        <v>28</v>
      </c>
      <c r="E244" s="6" t="s">
        <v>5594</v>
      </c>
      <c r="F244" s="6" t="s">
        <v>2102</v>
      </c>
    </row>
    <row r="245" spans="1:6" x14ac:dyDescent="0.25">
      <c r="A245" s="6">
        <v>277</v>
      </c>
      <c r="B245" s="6" t="s">
        <v>5862</v>
      </c>
      <c r="C245" s="6" t="s">
        <v>3990</v>
      </c>
      <c r="D245" s="6">
        <v>25</v>
      </c>
      <c r="E245" s="6" t="s">
        <v>5588</v>
      </c>
      <c r="F245" s="6" t="s">
        <v>319</v>
      </c>
    </row>
    <row r="246" spans="1:6" ht="30" x14ac:dyDescent="0.25">
      <c r="A246" s="6">
        <v>840</v>
      </c>
      <c r="B246" s="6" t="s">
        <v>5863</v>
      </c>
      <c r="C246" s="6" t="s">
        <v>5864</v>
      </c>
      <c r="D246" s="6">
        <v>30</v>
      </c>
      <c r="E246" s="6" t="s">
        <v>5603</v>
      </c>
      <c r="F246" s="6" t="s">
        <v>981</v>
      </c>
    </row>
    <row r="247" spans="1:6" ht="30" x14ac:dyDescent="0.25">
      <c r="A247" s="6">
        <v>441</v>
      </c>
      <c r="B247" s="6" t="s">
        <v>5865</v>
      </c>
      <c r="C247" s="6" t="s">
        <v>1569</v>
      </c>
      <c r="D247" s="6">
        <v>27</v>
      </c>
      <c r="E247" s="6" t="s">
        <v>5586</v>
      </c>
      <c r="F247" s="6" t="s">
        <v>1256</v>
      </c>
    </row>
    <row r="248" spans="1:6" x14ac:dyDescent="0.25">
      <c r="A248" s="6">
        <v>279</v>
      </c>
      <c r="B248" s="6" t="s">
        <v>5866</v>
      </c>
      <c r="C248" s="6" t="s">
        <v>2720</v>
      </c>
      <c r="D248" s="6">
        <v>25</v>
      </c>
      <c r="E248" s="6" t="s">
        <v>5588</v>
      </c>
      <c r="F248" s="6" t="s">
        <v>319</v>
      </c>
    </row>
    <row r="249" spans="1:6" x14ac:dyDescent="0.25">
      <c r="A249" s="6">
        <v>606</v>
      </c>
      <c r="B249" s="6" t="s">
        <v>5867</v>
      </c>
      <c r="C249" s="6" t="s">
        <v>2387</v>
      </c>
      <c r="D249" s="6">
        <v>28</v>
      </c>
      <c r="E249" s="6" t="s">
        <v>5594</v>
      </c>
      <c r="F249" s="6" t="s">
        <v>2102</v>
      </c>
    </row>
    <row r="250" spans="1:6" x14ac:dyDescent="0.25">
      <c r="A250" s="6">
        <v>88</v>
      </c>
      <c r="B250" s="6" t="s">
        <v>5868</v>
      </c>
      <c r="C250" s="6" t="s">
        <v>220</v>
      </c>
      <c r="D250" s="6">
        <v>21</v>
      </c>
      <c r="E250" s="6" t="s">
        <v>5590</v>
      </c>
      <c r="F250" s="6" t="s">
        <v>5591</v>
      </c>
    </row>
    <row r="251" spans="1:6" ht="30" x14ac:dyDescent="0.25">
      <c r="A251" s="6">
        <v>1676</v>
      </c>
      <c r="B251" s="6" t="s">
        <v>5869</v>
      </c>
      <c r="C251" s="6" t="s">
        <v>2047</v>
      </c>
      <c r="D251" s="6">
        <v>29</v>
      </c>
      <c r="E251" s="6" t="s">
        <v>5644</v>
      </c>
      <c r="F251" s="6" t="s">
        <v>1998</v>
      </c>
    </row>
    <row r="252" spans="1:6" x14ac:dyDescent="0.25">
      <c r="A252" s="6">
        <v>965</v>
      </c>
      <c r="B252" s="6" t="s">
        <v>5870</v>
      </c>
      <c r="C252" s="6" t="s">
        <v>5871</v>
      </c>
      <c r="D252" s="6">
        <v>31</v>
      </c>
      <c r="E252" s="6" t="s">
        <v>5621</v>
      </c>
      <c r="F252" s="6" t="s">
        <v>897</v>
      </c>
    </row>
    <row r="253" spans="1:6" ht="30" x14ac:dyDescent="0.25">
      <c r="A253" s="6">
        <v>845</v>
      </c>
      <c r="B253" s="6" t="s">
        <v>5872</v>
      </c>
      <c r="C253" s="6" t="s">
        <v>4372</v>
      </c>
      <c r="D253" s="6">
        <v>30</v>
      </c>
      <c r="E253" s="6" t="s">
        <v>5603</v>
      </c>
      <c r="F253" s="6" t="s">
        <v>981</v>
      </c>
    </row>
    <row r="254" spans="1:6" x14ac:dyDescent="0.25">
      <c r="A254" s="6">
        <v>1883</v>
      </c>
      <c r="B254" s="6" t="s">
        <v>5873</v>
      </c>
      <c r="C254" s="6" t="s">
        <v>963</v>
      </c>
      <c r="D254" s="6">
        <v>31</v>
      </c>
      <c r="E254" s="6" t="s">
        <v>5621</v>
      </c>
      <c r="F254" s="6" t="s">
        <v>897</v>
      </c>
    </row>
    <row r="255" spans="1:6" x14ac:dyDescent="0.25">
      <c r="A255" s="6">
        <v>610</v>
      </c>
      <c r="B255" s="6" t="s">
        <v>5874</v>
      </c>
      <c r="C255" s="6" t="s">
        <v>5875</v>
      </c>
      <c r="D255" s="6">
        <v>28</v>
      </c>
      <c r="E255" s="6" t="s">
        <v>5594</v>
      </c>
      <c r="F255" s="6" t="s">
        <v>2102</v>
      </c>
    </row>
    <row r="256" spans="1:6" x14ac:dyDescent="0.25">
      <c r="A256" s="6">
        <v>1714</v>
      </c>
      <c r="B256" s="6" t="s">
        <v>5876</v>
      </c>
      <c r="C256" s="6" t="s">
        <v>2056</v>
      </c>
      <c r="D256" s="6">
        <v>29</v>
      </c>
      <c r="E256" s="6" t="s">
        <v>5644</v>
      </c>
      <c r="F256" s="6" t="s">
        <v>1998</v>
      </c>
    </row>
    <row r="257" spans="1:6" x14ac:dyDescent="0.25">
      <c r="A257" s="6">
        <v>90</v>
      </c>
      <c r="B257" s="6" t="s">
        <v>5877</v>
      </c>
      <c r="C257" s="6" t="s">
        <v>3840</v>
      </c>
      <c r="D257" s="6">
        <v>21</v>
      </c>
      <c r="E257" s="6" t="s">
        <v>5590</v>
      </c>
      <c r="F257" s="6" t="s">
        <v>5591</v>
      </c>
    </row>
    <row r="258" spans="1:6" x14ac:dyDescent="0.25">
      <c r="A258" s="6">
        <v>342</v>
      </c>
      <c r="B258" s="6" t="s">
        <v>5878</v>
      </c>
      <c r="C258" s="6" t="s">
        <v>2712</v>
      </c>
      <c r="D258" s="6">
        <v>26</v>
      </c>
      <c r="E258" s="6" t="s">
        <v>5607</v>
      </c>
      <c r="F258" s="6" t="s">
        <v>1837</v>
      </c>
    </row>
    <row r="259" spans="1:6" ht="30" x14ac:dyDescent="0.25">
      <c r="A259" s="6">
        <v>847</v>
      </c>
      <c r="B259" s="6" t="s">
        <v>5879</v>
      </c>
      <c r="C259" s="6" t="s">
        <v>1219</v>
      </c>
      <c r="D259" s="6">
        <v>30</v>
      </c>
      <c r="E259" s="6" t="s">
        <v>5603</v>
      </c>
      <c r="F259" s="6" t="s">
        <v>981</v>
      </c>
    </row>
    <row r="260" spans="1:6" ht="30" x14ac:dyDescent="0.25">
      <c r="A260" s="6">
        <v>848</v>
      </c>
      <c r="B260" s="6" t="s">
        <v>5880</v>
      </c>
      <c r="C260" s="6" t="s">
        <v>4320</v>
      </c>
      <c r="D260" s="6">
        <v>30</v>
      </c>
      <c r="E260" s="6" t="s">
        <v>5603</v>
      </c>
      <c r="F260" s="6" t="s">
        <v>981</v>
      </c>
    </row>
    <row r="261" spans="1:6" x14ac:dyDescent="0.25">
      <c r="A261" s="6">
        <v>37</v>
      </c>
      <c r="B261" s="6" t="s">
        <v>5881</v>
      </c>
      <c r="C261" s="6" t="s">
        <v>5882</v>
      </c>
      <c r="D261" s="6">
        <v>20</v>
      </c>
      <c r="E261" s="6" t="s">
        <v>5681</v>
      </c>
      <c r="F261" s="6" t="s">
        <v>728</v>
      </c>
    </row>
    <row r="262" spans="1:6" x14ac:dyDescent="0.25">
      <c r="A262" s="6">
        <v>180</v>
      </c>
      <c r="B262" s="6" t="s">
        <v>5883</v>
      </c>
      <c r="C262" s="6" t="s">
        <v>1797</v>
      </c>
      <c r="D262" s="6">
        <v>23</v>
      </c>
      <c r="E262" s="6" t="s">
        <v>5598</v>
      </c>
      <c r="F262" s="6" t="s">
        <v>1651</v>
      </c>
    </row>
    <row r="263" spans="1:6" ht="30" x14ac:dyDescent="0.25">
      <c r="A263" s="6">
        <v>532</v>
      </c>
      <c r="B263" s="6" t="s">
        <v>5884</v>
      </c>
      <c r="C263" s="6" t="s">
        <v>1581</v>
      </c>
      <c r="D263" s="6">
        <v>27</v>
      </c>
      <c r="E263" s="6" t="s">
        <v>5586</v>
      </c>
      <c r="F263" s="6" t="s">
        <v>1256</v>
      </c>
    </row>
    <row r="264" spans="1:6" ht="30" x14ac:dyDescent="0.25">
      <c r="A264" s="6">
        <v>851</v>
      </c>
      <c r="B264" s="6" t="s">
        <v>5885</v>
      </c>
      <c r="C264" s="6" t="s">
        <v>4434</v>
      </c>
      <c r="D264" s="6">
        <v>30</v>
      </c>
      <c r="E264" s="6" t="s">
        <v>5603</v>
      </c>
      <c r="F264" s="6" t="s">
        <v>981</v>
      </c>
    </row>
    <row r="265" spans="1:6" x14ac:dyDescent="0.25">
      <c r="A265" s="6">
        <v>1708</v>
      </c>
      <c r="B265" s="6" t="s">
        <v>5886</v>
      </c>
      <c r="C265" s="6" t="s">
        <v>1805</v>
      </c>
      <c r="D265" s="6">
        <v>23</v>
      </c>
      <c r="E265" s="6" t="s">
        <v>5598</v>
      </c>
      <c r="F265" s="6" t="s">
        <v>1651</v>
      </c>
    </row>
    <row r="266" spans="1:6" x14ac:dyDescent="0.25">
      <c r="A266" s="6">
        <v>971</v>
      </c>
      <c r="B266" s="6" t="s">
        <v>5887</v>
      </c>
      <c r="C266" s="6" t="s">
        <v>5888</v>
      </c>
      <c r="D266" s="6">
        <v>31</v>
      </c>
      <c r="E266" s="6" t="s">
        <v>5621</v>
      </c>
      <c r="F266" s="6" t="s">
        <v>897</v>
      </c>
    </row>
    <row r="267" spans="1:6" x14ac:dyDescent="0.25">
      <c r="A267" s="6">
        <v>1904</v>
      </c>
      <c r="B267" s="6" t="s">
        <v>5889</v>
      </c>
      <c r="C267" s="6" t="s">
        <v>1920</v>
      </c>
      <c r="D267" s="6">
        <v>26</v>
      </c>
      <c r="E267" s="6" t="s">
        <v>5607</v>
      </c>
      <c r="F267" s="6" t="s">
        <v>1837</v>
      </c>
    </row>
    <row r="268" spans="1:6" x14ac:dyDescent="0.25">
      <c r="A268" s="6">
        <v>1900</v>
      </c>
      <c r="B268" s="6" t="s">
        <v>5890</v>
      </c>
      <c r="C268" s="6" t="s">
        <v>224</v>
      </c>
      <c r="D268" s="6">
        <v>21</v>
      </c>
      <c r="E268" s="6" t="s">
        <v>5590</v>
      </c>
      <c r="F268" s="6" t="s">
        <v>5591</v>
      </c>
    </row>
    <row r="269" spans="1:6" x14ac:dyDescent="0.25">
      <c r="A269" s="6">
        <v>715</v>
      </c>
      <c r="B269" s="6" t="s">
        <v>5891</v>
      </c>
      <c r="C269" s="6" t="s">
        <v>2077</v>
      </c>
      <c r="D269" s="6">
        <v>29</v>
      </c>
      <c r="E269" s="6" t="s">
        <v>5644</v>
      </c>
      <c r="F269" s="6" t="s">
        <v>1998</v>
      </c>
    </row>
    <row r="270" spans="1:6" x14ac:dyDescent="0.25">
      <c r="A270" s="6">
        <v>93</v>
      </c>
      <c r="B270" s="6" t="s">
        <v>5892</v>
      </c>
      <c r="C270" s="6" t="s">
        <v>251</v>
      </c>
      <c r="D270" s="6">
        <v>21</v>
      </c>
      <c r="E270" s="6" t="s">
        <v>5590</v>
      </c>
      <c r="F270" s="6" t="s">
        <v>5591</v>
      </c>
    </row>
    <row r="271" spans="1:6" ht="30" x14ac:dyDescent="0.25">
      <c r="A271" s="6">
        <v>448</v>
      </c>
      <c r="B271" s="6" t="s">
        <v>5893</v>
      </c>
      <c r="C271" s="6" t="s">
        <v>1586</v>
      </c>
      <c r="D271" s="6">
        <v>27</v>
      </c>
      <c r="E271" s="6" t="s">
        <v>5586</v>
      </c>
      <c r="F271" s="6" t="s">
        <v>1256</v>
      </c>
    </row>
    <row r="272" spans="1:6" x14ac:dyDescent="0.25">
      <c r="A272" s="6">
        <v>1525</v>
      </c>
      <c r="B272" s="6" t="s">
        <v>5894</v>
      </c>
      <c r="C272" s="6" t="s">
        <v>2393</v>
      </c>
      <c r="D272" s="6">
        <v>28</v>
      </c>
      <c r="E272" s="6" t="s">
        <v>5594</v>
      </c>
      <c r="F272" s="6" t="s">
        <v>2102</v>
      </c>
    </row>
    <row r="273" spans="1:6" x14ac:dyDescent="0.25">
      <c r="A273" s="6">
        <v>716</v>
      </c>
      <c r="B273" s="6" t="s">
        <v>5895</v>
      </c>
      <c r="C273" s="6" t="s">
        <v>2081</v>
      </c>
      <c r="D273" s="6">
        <v>29</v>
      </c>
      <c r="E273" s="6" t="s">
        <v>5644</v>
      </c>
      <c r="F273" s="6" t="s">
        <v>1998</v>
      </c>
    </row>
    <row r="274" spans="1:6" x14ac:dyDescent="0.25">
      <c r="A274" s="6">
        <v>281</v>
      </c>
      <c r="B274" s="6" t="s">
        <v>5896</v>
      </c>
      <c r="C274" s="6" t="s">
        <v>645</v>
      </c>
      <c r="D274" s="6">
        <v>25</v>
      </c>
      <c r="E274" s="6" t="s">
        <v>5588</v>
      </c>
      <c r="F274" s="6" t="s">
        <v>319</v>
      </c>
    </row>
    <row r="275" spans="1:6" ht="30" x14ac:dyDescent="0.25">
      <c r="A275" s="6">
        <v>855</v>
      </c>
      <c r="B275" s="6" t="s">
        <v>5897</v>
      </c>
      <c r="C275" s="6" t="s">
        <v>1222</v>
      </c>
      <c r="D275" s="6">
        <v>30</v>
      </c>
      <c r="E275" s="6" t="s">
        <v>5603</v>
      </c>
      <c r="F275" s="6" t="s">
        <v>981</v>
      </c>
    </row>
    <row r="276" spans="1:6" x14ac:dyDescent="0.25">
      <c r="A276" s="6">
        <v>183</v>
      </c>
      <c r="B276" s="6" t="s">
        <v>5898</v>
      </c>
      <c r="C276" s="6" t="s">
        <v>1821</v>
      </c>
      <c r="D276" s="6">
        <v>23</v>
      </c>
      <c r="E276" s="6" t="s">
        <v>5598</v>
      </c>
      <c r="F276" s="6" t="s">
        <v>1651</v>
      </c>
    </row>
    <row r="277" spans="1:6" x14ac:dyDescent="0.25">
      <c r="A277" s="6">
        <v>1700</v>
      </c>
      <c r="B277" s="6" t="s">
        <v>5899</v>
      </c>
      <c r="C277" s="6" t="s">
        <v>4664</v>
      </c>
      <c r="D277" s="6">
        <v>23</v>
      </c>
      <c r="E277" s="6" t="s">
        <v>5598</v>
      </c>
      <c r="F277" s="6" t="s">
        <v>1651</v>
      </c>
    </row>
    <row r="278" spans="1:6" x14ac:dyDescent="0.25">
      <c r="A278" s="6">
        <v>1730</v>
      </c>
      <c r="B278" s="6" t="s">
        <v>5900</v>
      </c>
      <c r="C278" s="6" t="s">
        <v>3666</v>
      </c>
      <c r="D278" s="6">
        <v>22</v>
      </c>
      <c r="E278" s="6" t="s">
        <v>5584</v>
      </c>
      <c r="F278" s="6" t="s">
        <v>0</v>
      </c>
    </row>
    <row r="279" spans="1:6" x14ac:dyDescent="0.25">
      <c r="A279" s="6">
        <v>737</v>
      </c>
      <c r="B279" s="6" t="s">
        <v>5901</v>
      </c>
      <c r="C279" s="6" t="s">
        <v>257</v>
      </c>
      <c r="D279" s="6">
        <v>21</v>
      </c>
      <c r="E279" s="6" t="s">
        <v>5590</v>
      </c>
      <c r="F279" s="6" t="s">
        <v>5591</v>
      </c>
    </row>
    <row r="280" spans="1:6" ht="30" x14ac:dyDescent="0.25">
      <c r="A280" s="6">
        <v>450</v>
      </c>
      <c r="B280" s="6" t="s">
        <v>5902</v>
      </c>
      <c r="C280" s="6" t="s">
        <v>3268</v>
      </c>
      <c r="D280" s="6">
        <v>27</v>
      </c>
      <c r="E280" s="6" t="s">
        <v>5586</v>
      </c>
      <c r="F280" s="6" t="s">
        <v>1256</v>
      </c>
    </row>
    <row r="281" spans="1:6" ht="30" x14ac:dyDescent="0.25">
      <c r="A281" s="6">
        <v>451</v>
      </c>
      <c r="B281" s="6" t="s">
        <v>5903</v>
      </c>
      <c r="C281" s="6" t="s">
        <v>5904</v>
      </c>
      <c r="D281" s="6">
        <v>27</v>
      </c>
      <c r="E281" s="6" t="s">
        <v>5586</v>
      </c>
      <c r="F281" s="6" t="s">
        <v>1256</v>
      </c>
    </row>
    <row r="282" spans="1:6" x14ac:dyDescent="0.25">
      <c r="A282" s="6">
        <v>184</v>
      </c>
      <c r="B282" s="6" t="s">
        <v>5905</v>
      </c>
      <c r="C282" s="6" t="s">
        <v>5906</v>
      </c>
      <c r="D282" s="6">
        <v>24</v>
      </c>
      <c r="E282" s="6" t="s">
        <v>5600</v>
      </c>
      <c r="F282" s="6" t="s">
        <v>62</v>
      </c>
    </row>
    <row r="283" spans="1:6" x14ac:dyDescent="0.25">
      <c r="A283" s="6">
        <v>344</v>
      </c>
      <c r="B283" s="6" t="s">
        <v>5907</v>
      </c>
      <c r="C283" s="6" t="s">
        <v>1837</v>
      </c>
      <c r="D283" s="6">
        <v>26</v>
      </c>
      <c r="E283" s="6" t="s">
        <v>5607</v>
      </c>
      <c r="F283" s="6" t="s">
        <v>1837</v>
      </c>
    </row>
    <row r="284" spans="1:6" x14ac:dyDescent="0.25">
      <c r="A284" s="6">
        <v>1581</v>
      </c>
      <c r="B284" s="6" t="s">
        <v>5908</v>
      </c>
      <c r="C284" s="6" t="s">
        <v>1955</v>
      </c>
      <c r="D284" s="6">
        <v>26</v>
      </c>
      <c r="E284" s="6" t="s">
        <v>5607</v>
      </c>
      <c r="F284" s="6" t="s">
        <v>1837</v>
      </c>
    </row>
    <row r="285" spans="1:6" x14ac:dyDescent="0.25">
      <c r="A285" s="6">
        <v>981</v>
      </c>
      <c r="B285" s="6" t="s">
        <v>5909</v>
      </c>
      <c r="C285" s="6" t="s">
        <v>5910</v>
      </c>
      <c r="D285" s="6">
        <v>31</v>
      </c>
      <c r="E285" s="6" t="s">
        <v>5621</v>
      </c>
      <c r="F285" s="6" t="s">
        <v>897</v>
      </c>
    </row>
    <row r="286" spans="1:6" ht="30" x14ac:dyDescent="0.25">
      <c r="A286" s="6">
        <v>994</v>
      </c>
      <c r="B286" s="6" t="s">
        <v>5911</v>
      </c>
      <c r="C286" s="6" t="s">
        <v>5912</v>
      </c>
      <c r="D286" s="6">
        <v>31</v>
      </c>
      <c r="E286" s="6" t="s">
        <v>5621</v>
      </c>
      <c r="F286" s="6" t="s">
        <v>897</v>
      </c>
    </row>
    <row r="287" spans="1:6" ht="30" x14ac:dyDescent="0.25">
      <c r="A287" s="6">
        <v>858</v>
      </c>
      <c r="B287" s="6" t="s">
        <v>5913</v>
      </c>
      <c r="C287" s="6" t="s">
        <v>5914</v>
      </c>
      <c r="D287" s="6">
        <v>30</v>
      </c>
      <c r="E287" s="6" t="s">
        <v>5603</v>
      </c>
      <c r="F287" s="6" t="s">
        <v>981</v>
      </c>
    </row>
    <row r="288" spans="1:6" x14ac:dyDescent="0.25">
      <c r="A288" s="6">
        <v>47</v>
      </c>
      <c r="B288" s="6" t="s">
        <v>5915</v>
      </c>
      <c r="C288" s="6" t="s">
        <v>4211</v>
      </c>
      <c r="D288" s="6">
        <v>20</v>
      </c>
      <c r="E288" s="6" t="s">
        <v>5681</v>
      </c>
      <c r="F288" s="6" t="s">
        <v>728</v>
      </c>
    </row>
    <row r="289" spans="1:6" x14ac:dyDescent="0.25">
      <c r="A289" s="6">
        <v>345</v>
      </c>
      <c r="B289" s="6" t="s">
        <v>5916</v>
      </c>
      <c r="C289" s="6" t="s">
        <v>5917</v>
      </c>
      <c r="D289" s="6">
        <v>26</v>
      </c>
      <c r="E289" s="6" t="s">
        <v>5607</v>
      </c>
      <c r="F289" s="6" t="s">
        <v>1837</v>
      </c>
    </row>
    <row r="290" spans="1:6" x14ac:dyDescent="0.25">
      <c r="A290" s="6">
        <v>717</v>
      </c>
      <c r="B290" s="6" t="s">
        <v>5918</v>
      </c>
      <c r="C290" s="6" t="s">
        <v>2086</v>
      </c>
      <c r="D290" s="6">
        <v>29</v>
      </c>
      <c r="E290" s="6" t="s">
        <v>5644</v>
      </c>
      <c r="F290" s="6" t="s">
        <v>1998</v>
      </c>
    </row>
    <row r="291" spans="1:6" ht="30" x14ac:dyDescent="0.25">
      <c r="A291" s="6">
        <v>861</v>
      </c>
      <c r="B291" s="6" t="s">
        <v>5919</v>
      </c>
      <c r="C291" s="6" t="s">
        <v>2591</v>
      </c>
      <c r="D291" s="6">
        <v>30</v>
      </c>
      <c r="E291" s="6" t="s">
        <v>5603</v>
      </c>
      <c r="F291" s="6" t="s">
        <v>981</v>
      </c>
    </row>
    <row r="292" spans="1:6" ht="30" x14ac:dyDescent="0.25">
      <c r="A292" s="6">
        <v>453</v>
      </c>
      <c r="B292" s="6" t="s">
        <v>5920</v>
      </c>
      <c r="C292" s="6" t="s">
        <v>1600</v>
      </c>
      <c r="D292" s="6">
        <v>27</v>
      </c>
      <c r="E292" s="6" t="s">
        <v>5586</v>
      </c>
      <c r="F292" s="6" t="s">
        <v>1256</v>
      </c>
    </row>
    <row r="293" spans="1:6" x14ac:dyDescent="0.25">
      <c r="A293" s="6">
        <v>983</v>
      </c>
      <c r="B293" s="6" t="s">
        <v>5921</v>
      </c>
      <c r="C293" s="6" t="s">
        <v>3401</v>
      </c>
      <c r="D293" s="6">
        <v>31</v>
      </c>
      <c r="E293" s="6" t="s">
        <v>5621</v>
      </c>
      <c r="F293" s="6" t="s">
        <v>897</v>
      </c>
    </row>
    <row r="294" spans="1:6" x14ac:dyDescent="0.25">
      <c r="A294" s="6">
        <v>984</v>
      </c>
      <c r="B294" s="6" t="s">
        <v>5922</v>
      </c>
      <c r="C294" s="6" t="s">
        <v>968</v>
      </c>
      <c r="D294" s="6">
        <v>31</v>
      </c>
      <c r="E294" s="6" t="s">
        <v>5621</v>
      </c>
      <c r="F294" s="6" t="s">
        <v>897</v>
      </c>
    </row>
    <row r="295" spans="1:6" x14ac:dyDescent="0.25">
      <c r="A295" s="6">
        <v>1961</v>
      </c>
      <c r="B295" s="6" t="s">
        <v>5923</v>
      </c>
      <c r="C295" s="6" t="s">
        <v>1965</v>
      </c>
      <c r="D295" s="6">
        <v>26</v>
      </c>
      <c r="E295" s="6" t="s">
        <v>5607</v>
      </c>
      <c r="F295" s="6" t="s">
        <v>1837</v>
      </c>
    </row>
    <row r="296" spans="1:6" x14ac:dyDescent="0.25">
      <c r="A296" s="6">
        <v>622</v>
      </c>
      <c r="B296" s="6" t="s">
        <v>5924</v>
      </c>
      <c r="C296" s="6" t="s">
        <v>2397</v>
      </c>
      <c r="D296" s="6">
        <v>28</v>
      </c>
      <c r="E296" s="6" t="s">
        <v>5594</v>
      </c>
      <c r="F296" s="6" t="s">
        <v>2102</v>
      </c>
    </row>
    <row r="297" spans="1:6" x14ac:dyDescent="0.25">
      <c r="A297" s="6">
        <v>96</v>
      </c>
      <c r="B297" s="6" t="s">
        <v>5925</v>
      </c>
      <c r="C297" s="6" t="s">
        <v>273</v>
      </c>
      <c r="D297" s="6">
        <v>21</v>
      </c>
      <c r="E297" s="6" t="s">
        <v>5590</v>
      </c>
      <c r="F297" s="6" t="s">
        <v>5591</v>
      </c>
    </row>
    <row r="298" spans="1:6" x14ac:dyDescent="0.25">
      <c r="A298" s="6">
        <v>718</v>
      </c>
      <c r="B298" s="6" t="s">
        <v>5926</v>
      </c>
      <c r="C298" s="6" t="s">
        <v>2097</v>
      </c>
      <c r="D298" s="6">
        <v>29</v>
      </c>
      <c r="E298" s="6" t="s">
        <v>5644</v>
      </c>
      <c r="F298" s="6" t="s">
        <v>1998</v>
      </c>
    </row>
    <row r="299" spans="1:6" x14ac:dyDescent="0.25">
      <c r="A299" s="6">
        <v>986</v>
      </c>
      <c r="B299" s="6" t="s">
        <v>5927</v>
      </c>
      <c r="C299" s="6" t="s">
        <v>4243</v>
      </c>
      <c r="D299" s="6">
        <v>31</v>
      </c>
      <c r="E299" s="6" t="s">
        <v>5621</v>
      </c>
      <c r="F299" s="6" t="s">
        <v>897</v>
      </c>
    </row>
    <row r="300" spans="1:6" x14ac:dyDescent="0.25">
      <c r="A300" s="6">
        <v>1992</v>
      </c>
      <c r="B300" s="6" t="s">
        <v>5928</v>
      </c>
      <c r="C300" s="6" t="s">
        <v>2764</v>
      </c>
      <c r="D300" s="6">
        <v>28</v>
      </c>
      <c r="E300" s="6" t="s">
        <v>5594</v>
      </c>
      <c r="F300" s="6" t="s">
        <v>2102</v>
      </c>
    </row>
    <row r="301" spans="1:6" x14ac:dyDescent="0.25">
      <c r="A301" s="6">
        <v>626</v>
      </c>
      <c r="B301" s="6" t="s">
        <v>5929</v>
      </c>
      <c r="C301" s="6" t="s">
        <v>2401</v>
      </c>
      <c r="D301" s="6">
        <v>28</v>
      </c>
      <c r="E301" s="6" t="s">
        <v>5594</v>
      </c>
      <c r="F301" s="6" t="s">
        <v>2102</v>
      </c>
    </row>
    <row r="302" spans="1:6" x14ac:dyDescent="0.25">
      <c r="A302" s="6">
        <v>285</v>
      </c>
      <c r="B302" s="6" t="s">
        <v>5930</v>
      </c>
      <c r="C302" s="6" t="s">
        <v>655</v>
      </c>
      <c r="D302" s="6">
        <v>25</v>
      </c>
      <c r="E302" s="6" t="s">
        <v>5588</v>
      </c>
      <c r="F302" s="6" t="s">
        <v>319</v>
      </c>
    </row>
    <row r="303" spans="1:6" ht="30" x14ac:dyDescent="0.25">
      <c r="A303" s="6">
        <v>865</v>
      </c>
      <c r="B303" s="6" t="s">
        <v>5931</v>
      </c>
      <c r="C303" s="6" t="s">
        <v>1232</v>
      </c>
      <c r="D303" s="6">
        <v>30</v>
      </c>
      <c r="E303" s="6" t="s">
        <v>5603</v>
      </c>
      <c r="F303" s="6" t="s">
        <v>981</v>
      </c>
    </row>
    <row r="304" spans="1:6" x14ac:dyDescent="0.25">
      <c r="A304" s="6">
        <v>1949</v>
      </c>
      <c r="B304" s="6" t="s">
        <v>5932</v>
      </c>
      <c r="C304" s="6" t="s">
        <v>279</v>
      </c>
      <c r="D304" s="6">
        <v>21</v>
      </c>
      <c r="E304" s="6" t="s">
        <v>5590</v>
      </c>
      <c r="F304" s="6" t="s">
        <v>5591</v>
      </c>
    </row>
    <row r="305" spans="1:6" ht="30" x14ac:dyDescent="0.25">
      <c r="A305" s="6">
        <v>866</v>
      </c>
      <c r="B305" s="6" t="s">
        <v>5933</v>
      </c>
      <c r="C305" s="6" t="s">
        <v>1244</v>
      </c>
      <c r="D305" s="6">
        <v>30</v>
      </c>
      <c r="E305" s="6" t="s">
        <v>5603</v>
      </c>
      <c r="F305" s="6" t="s">
        <v>981</v>
      </c>
    </row>
    <row r="306" spans="1:6" ht="30" x14ac:dyDescent="0.25">
      <c r="A306" s="6">
        <v>867</v>
      </c>
      <c r="B306" s="6" t="s">
        <v>5934</v>
      </c>
      <c r="C306" s="6" t="s">
        <v>1249</v>
      </c>
      <c r="D306" s="6">
        <v>30</v>
      </c>
      <c r="E306" s="6" t="s">
        <v>5603</v>
      </c>
      <c r="F306" s="6" t="s">
        <v>981</v>
      </c>
    </row>
    <row r="307" spans="1:6" x14ac:dyDescent="0.25">
      <c r="A307" s="6">
        <v>627</v>
      </c>
      <c r="B307" s="6" t="s">
        <v>5935</v>
      </c>
      <c r="C307" s="6" t="s">
        <v>4899</v>
      </c>
      <c r="D307" s="6">
        <v>28</v>
      </c>
      <c r="E307" s="6" t="s">
        <v>5594</v>
      </c>
      <c r="F307" s="6" t="s">
        <v>2102</v>
      </c>
    </row>
    <row r="308" spans="1:6" x14ac:dyDescent="0.25">
      <c r="A308" s="6">
        <v>289</v>
      </c>
      <c r="B308" s="6" t="s">
        <v>5936</v>
      </c>
      <c r="C308" s="6" t="s">
        <v>666</v>
      </c>
      <c r="D308" s="6">
        <v>25</v>
      </c>
      <c r="E308" s="6" t="s">
        <v>5588</v>
      </c>
      <c r="F308" s="6" t="s">
        <v>319</v>
      </c>
    </row>
    <row r="309" spans="1:6" x14ac:dyDescent="0.25">
      <c r="A309" s="6">
        <v>629</v>
      </c>
      <c r="B309" s="6" t="s">
        <v>5937</v>
      </c>
      <c r="C309" s="6" t="s">
        <v>2405</v>
      </c>
      <c r="D309" s="6">
        <v>28</v>
      </c>
      <c r="E309" s="6" t="s">
        <v>5594</v>
      </c>
      <c r="F309" s="6" t="s">
        <v>2102</v>
      </c>
    </row>
    <row r="310" spans="1:6" ht="30" x14ac:dyDescent="0.25">
      <c r="A310" s="6">
        <v>852</v>
      </c>
      <c r="B310" s="6" t="s">
        <v>5938</v>
      </c>
      <c r="C310" s="6" t="s">
        <v>1606</v>
      </c>
      <c r="D310" s="6">
        <v>27</v>
      </c>
      <c r="E310" s="6" t="s">
        <v>5586</v>
      </c>
      <c r="F310" s="6" t="s">
        <v>1256</v>
      </c>
    </row>
    <row r="311" spans="1:6" x14ac:dyDescent="0.25">
      <c r="A311" s="6">
        <v>988</v>
      </c>
      <c r="B311" s="6" t="s">
        <v>5939</v>
      </c>
      <c r="C311" s="6" t="s">
        <v>972</v>
      </c>
      <c r="D311" s="6">
        <v>31</v>
      </c>
      <c r="E311" s="6" t="s">
        <v>5621</v>
      </c>
      <c r="F311" s="6" t="s">
        <v>897</v>
      </c>
    </row>
    <row r="312" spans="1:6" x14ac:dyDescent="0.25">
      <c r="A312" s="6">
        <v>1960</v>
      </c>
      <c r="B312" s="6" t="s">
        <v>5940</v>
      </c>
      <c r="C312" s="6" t="s">
        <v>676</v>
      </c>
      <c r="D312" s="6">
        <v>25</v>
      </c>
      <c r="E312" s="6" t="s">
        <v>5588</v>
      </c>
      <c r="F312" s="6" t="s">
        <v>319</v>
      </c>
    </row>
    <row r="313" spans="1:6" x14ac:dyDescent="0.25">
      <c r="A313" s="6">
        <v>668</v>
      </c>
      <c r="B313" s="6" t="s">
        <v>5941</v>
      </c>
      <c r="C313" s="6" t="s">
        <v>686</v>
      </c>
      <c r="D313" s="6">
        <v>25</v>
      </c>
      <c r="E313" s="6" t="s">
        <v>5588</v>
      </c>
      <c r="F313" s="6" t="s">
        <v>319</v>
      </c>
    </row>
    <row r="314" spans="1:6" x14ac:dyDescent="0.25">
      <c r="A314" s="6">
        <v>1969</v>
      </c>
      <c r="B314" s="6" t="s">
        <v>5942</v>
      </c>
      <c r="C314" s="6" t="s">
        <v>864</v>
      </c>
      <c r="D314" s="6">
        <v>20</v>
      </c>
      <c r="E314" s="6" t="s">
        <v>5681</v>
      </c>
      <c r="F314" s="6" t="s">
        <v>728</v>
      </c>
    </row>
    <row r="315" spans="1:6" x14ac:dyDescent="0.25">
      <c r="A315" s="6">
        <v>1701</v>
      </c>
      <c r="B315" s="6" t="s">
        <v>5943</v>
      </c>
      <c r="C315" s="6" t="s">
        <v>3695</v>
      </c>
      <c r="D315" s="6">
        <v>22</v>
      </c>
      <c r="E315" s="6" t="s">
        <v>5584</v>
      </c>
      <c r="F315" s="6" t="s">
        <v>0</v>
      </c>
    </row>
    <row r="316" spans="1:6" x14ac:dyDescent="0.25">
      <c r="A316" s="6">
        <v>293</v>
      </c>
      <c r="B316" s="6" t="s">
        <v>5944</v>
      </c>
      <c r="C316" s="6" t="s">
        <v>5945</v>
      </c>
      <c r="D316" s="6">
        <v>25</v>
      </c>
      <c r="E316" s="6" t="s">
        <v>5588</v>
      </c>
      <c r="F316" s="6" t="s">
        <v>319</v>
      </c>
    </row>
    <row r="317" spans="1:6" x14ac:dyDescent="0.25">
      <c r="A317" s="6">
        <v>1950</v>
      </c>
      <c r="B317" s="6" t="s">
        <v>5946</v>
      </c>
      <c r="C317" s="6" t="s">
        <v>889</v>
      </c>
      <c r="D317" s="6">
        <v>20</v>
      </c>
      <c r="E317" s="6" t="s">
        <v>5681</v>
      </c>
      <c r="F317" s="6" t="s">
        <v>728</v>
      </c>
    </row>
    <row r="318" spans="1:6" x14ac:dyDescent="0.25">
      <c r="A318" s="6">
        <v>1783</v>
      </c>
      <c r="B318" s="6" t="s">
        <v>5947</v>
      </c>
      <c r="C318" s="6" t="s">
        <v>2408</v>
      </c>
      <c r="D318" s="6">
        <v>28</v>
      </c>
      <c r="E318" s="6" t="s">
        <v>5594</v>
      </c>
      <c r="F318" s="6" t="s">
        <v>2102</v>
      </c>
    </row>
    <row r="319" spans="1:6" x14ac:dyDescent="0.25">
      <c r="A319" s="6">
        <v>98</v>
      </c>
      <c r="B319" s="6" t="s">
        <v>5948</v>
      </c>
      <c r="C319" s="6" t="s">
        <v>313</v>
      </c>
      <c r="D319" s="6">
        <v>21</v>
      </c>
      <c r="E319" s="6" t="s">
        <v>5590</v>
      </c>
      <c r="F319" s="6" t="s">
        <v>5591</v>
      </c>
    </row>
    <row r="320" spans="1:6" x14ac:dyDescent="0.25">
      <c r="A320" s="6">
        <v>189</v>
      </c>
      <c r="B320" s="6" t="s">
        <v>5949</v>
      </c>
      <c r="C320" s="6" t="s">
        <v>3000</v>
      </c>
      <c r="D320" s="6">
        <v>23</v>
      </c>
      <c r="E320" s="6" t="s">
        <v>5598</v>
      </c>
      <c r="F320" s="6" t="s">
        <v>1651</v>
      </c>
    </row>
    <row r="321" spans="1:6" x14ac:dyDescent="0.25">
      <c r="A321" s="6">
        <v>296</v>
      </c>
      <c r="B321" s="6" t="s">
        <v>5950</v>
      </c>
      <c r="C321" s="6" t="s">
        <v>689</v>
      </c>
      <c r="D321" s="6">
        <v>25</v>
      </c>
      <c r="E321" s="6" t="s">
        <v>5588</v>
      </c>
      <c r="F321" s="6" t="s">
        <v>319</v>
      </c>
    </row>
    <row r="322" spans="1:6" ht="30" x14ac:dyDescent="0.25">
      <c r="A322" s="6">
        <v>1696</v>
      </c>
      <c r="B322" s="6" t="s">
        <v>5951</v>
      </c>
      <c r="C322" s="6" t="s">
        <v>1634</v>
      </c>
      <c r="D322" s="6">
        <v>27</v>
      </c>
      <c r="E322" s="6" t="s">
        <v>5586</v>
      </c>
      <c r="F322" s="6" t="s">
        <v>1256</v>
      </c>
    </row>
    <row r="323" spans="1:6" x14ac:dyDescent="0.25">
      <c r="A323" s="6">
        <v>352</v>
      </c>
      <c r="B323" s="6" t="s">
        <v>5952</v>
      </c>
      <c r="C323" s="6" t="s">
        <v>1968</v>
      </c>
      <c r="D323" s="6">
        <v>26</v>
      </c>
      <c r="E323" s="6" t="s">
        <v>5607</v>
      </c>
      <c r="F323" s="6" t="s">
        <v>1837</v>
      </c>
    </row>
    <row r="324" spans="1:6" x14ac:dyDescent="0.25">
      <c r="A324" s="6">
        <v>294</v>
      </c>
      <c r="B324" s="6" t="s">
        <v>5953</v>
      </c>
      <c r="C324" s="6" t="s">
        <v>2517</v>
      </c>
      <c r="D324" s="6">
        <v>25</v>
      </c>
      <c r="E324" s="6" t="s">
        <v>5588</v>
      </c>
      <c r="F324" s="6" t="s">
        <v>319</v>
      </c>
    </row>
    <row r="325" spans="1:6" ht="30" x14ac:dyDescent="0.25">
      <c r="A325" s="6">
        <v>873</v>
      </c>
      <c r="B325" s="6" t="s">
        <v>5954</v>
      </c>
      <c r="C325" s="6" t="s">
        <v>5955</v>
      </c>
      <c r="D325" s="6">
        <v>30</v>
      </c>
      <c r="E325" s="6" t="s">
        <v>5603</v>
      </c>
      <c r="F325" s="6" t="s">
        <v>981</v>
      </c>
    </row>
    <row r="326" spans="1:6" x14ac:dyDescent="0.25">
      <c r="A326" s="6">
        <v>632</v>
      </c>
      <c r="B326" s="6" t="s">
        <v>5956</v>
      </c>
      <c r="C326" s="6" t="s">
        <v>1979</v>
      </c>
      <c r="D326" s="6">
        <v>26</v>
      </c>
      <c r="E326" s="6" t="s">
        <v>5607</v>
      </c>
      <c r="F326" s="6" t="s">
        <v>1837</v>
      </c>
    </row>
    <row r="327" spans="1:6" x14ac:dyDescent="0.25">
      <c r="A327" s="6">
        <v>1690</v>
      </c>
      <c r="B327" s="6" t="s">
        <v>5957</v>
      </c>
      <c r="C327" s="6" t="s">
        <v>33</v>
      </c>
      <c r="D327" s="6">
        <v>22</v>
      </c>
      <c r="E327" s="6" t="s">
        <v>5584</v>
      </c>
      <c r="F327" s="6" t="s">
        <v>0</v>
      </c>
    </row>
    <row r="328" spans="1:6" ht="30" x14ac:dyDescent="0.25">
      <c r="A328" s="6">
        <v>880</v>
      </c>
      <c r="B328" s="6" t="s">
        <v>5958</v>
      </c>
      <c r="C328" s="6" t="s">
        <v>1644</v>
      </c>
      <c r="D328" s="6">
        <v>27</v>
      </c>
      <c r="E328" s="6" t="s">
        <v>5586</v>
      </c>
      <c r="F328" s="6" t="s">
        <v>1256</v>
      </c>
    </row>
    <row r="329" spans="1:6" x14ac:dyDescent="0.25">
      <c r="A329" s="6">
        <v>351</v>
      </c>
      <c r="B329" s="6" t="s">
        <v>5959</v>
      </c>
      <c r="C329" s="6" t="s">
        <v>1988</v>
      </c>
      <c r="D329" s="6">
        <v>26</v>
      </c>
      <c r="E329" s="6" t="s">
        <v>5607</v>
      </c>
      <c r="F329" s="6" t="s">
        <v>1837</v>
      </c>
    </row>
    <row r="330" spans="1:6" ht="30" x14ac:dyDescent="0.25">
      <c r="A330" s="6">
        <v>479</v>
      </c>
      <c r="B330" s="6" t="s">
        <v>5960</v>
      </c>
      <c r="C330" s="6" t="s">
        <v>1648</v>
      </c>
      <c r="D330" s="6">
        <v>27</v>
      </c>
      <c r="E330" s="6" t="s">
        <v>5586</v>
      </c>
      <c r="F330" s="6" t="s">
        <v>1256</v>
      </c>
    </row>
    <row r="331" spans="1:6" x14ac:dyDescent="0.25">
      <c r="A331" s="6">
        <v>297</v>
      </c>
      <c r="B331" s="6" t="s">
        <v>5961</v>
      </c>
      <c r="C331" s="6" t="s">
        <v>709</v>
      </c>
      <c r="D331" s="6">
        <v>25</v>
      </c>
      <c r="E331" s="6" t="s">
        <v>5588</v>
      </c>
      <c r="F331" s="6" t="s">
        <v>319</v>
      </c>
    </row>
    <row r="332" spans="1:6" ht="30" x14ac:dyDescent="0.25">
      <c r="A332" s="6">
        <v>473</v>
      </c>
      <c r="B332" s="6" t="s">
        <v>5962</v>
      </c>
      <c r="C332" s="6" t="s">
        <v>5963</v>
      </c>
      <c r="D332" s="6">
        <v>27</v>
      </c>
      <c r="E332" s="6" t="s">
        <v>5586</v>
      </c>
      <c r="F332" s="6" t="s">
        <v>1256</v>
      </c>
    </row>
    <row r="333" spans="1:6" x14ac:dyDescent="0.25">
      <c r="A333" s="6">
        <v>50</v>
      </c>
      <c r="B333" s="6" t="s">
        <v>5964</v>
      </c>
      <c r="C333" s="6" t="s">
        <v>93</v>
      </c>
      <c r="D333" s="6">
        <v>24</v>
      </c>
      <c r="E333" s="6" t="s">
        <v>5600</v>
      </c>
      <c r="F333" s="6" t="s">
        <v>62</v>
      </c>
    </row>
    <row r="334" spans="1:6" x14ac:dyDescent="0.25">
      <c r="A334" s="6">
        <v>355</v>
      </c>
      <c r="B334" s="6" t="s">
        <v>5965</v>
      </c>
      <c r="C334" s="6" t="s">
        <v>1993</v>
      </c>
      <c r="D334" s="6">
        <v>26</v>
      </c>
      <c r="E334" s="6" t="s">
        <v>5607</v>
      </c>
      <c r="F334" s="6" t="s">
        <v>1837</v>
      </c>
    </row>
    <row r="335" spans="1:6" x14ac:dyDescent="0.25">
      <c r="A335" s="6">
        <v>299</v>
      </c>
      <c r="B335" s="6" t="s">
        <v>5966</v>
      </c>
      <c r="C335" s="6" t="s">
        <v>713</v>
      </c>
      <c r="D335" s="6">
        <v>25</v>
      </c>
      <c r="E335" s="6" t="s">
        <v>5588</v>
      </c>
      <c r="F335" s="6" t="s">
        <v>319</v>
      </c>
    </row>
    <row r="336" spans="1:6" x14ac:dyDescent="0.25">
      <c r="A336" s="6">
        <v>637</v>
      </c>
      <c r="B336" s="6" t="s">
        <v>5967</v>
      </c>
      <c r="C336" s="6" t="s">
        <v>2411</v>
      </c>
      <c r="D336" s="6">
        <v>28</v>
      </c>
      <c r="E336" s="6" t="s">
        <v>5594</v>
      </c>
      <c r="F336" s="6" t="s">
        <v>2102</v>
      </c>
    </row>
    <row r="337" spans="1:6" x14ac:dyDescent="0.25">
      <c r="A337" s="6">
        <v>638</v>
      </c>
      <c r="B337" s="6" t="s">
        <v>5968</v>
      </c>
      <c r="C337" s="6" t="s">
        <v>2415</v>
      </c>
      <c r="D337" s="6">
        <v>28</v>
      </c>
      <c r="E337" s="6" t="s">
        <v>5594</v>
      </c>
      <c r="F337" s="6" t="s">
        <v>2102</v>
      </c>
    </row>
    <row r="338" spans="1:6" x14ac:dyDescent="0.25">
      <c r="A338" s="6">
        <v>1892</v>
      </c>
      <c r="B338" s="6" t="s">
        <v>5969</v>
      </c>
      <c r="C338" s="6" t="s">
        <v>2419</v>
      </c>
      <c r="D338" s="6">
        <v>28</v>
      </c>
      <c r="E338" s="6" t="s">
        <v>5594</v>
      </c>
      <c r="F338" s="6" t="s">
        <v>2102</v>
      </c>
    </row>
    <row r="339" spans="1:6" ht="30" x14ac:dyDescent="0.25">
      <c r="A339" s="6">
        <v>879</v>
      </c>
      <c r="B339" s="6" t="s">
        <v>5970</v>
      </c>
      <c r="C339" s="6" t="s">
        <v>2597</v>
      </c>
      <c r="D339" s="6">
        <v>30</v>
      </c>
      <c r="E339" s="6" t="s">
        <v>5603</v>
      </c>
      <c r="F339" s="6" t="s">
        <v>981</v>
      </c>
    </row>
    <row r="340" spans="1:6" x14ac:dyDescent="0.25">
      <c r="A340" s="6">
        <v>301</v>
      </c>
      <c r="B340" s="6" t="s">
        <v>5971</v>
      </c>
      <c r="C340" s="6" t="s">
        <v>719</v>
      </c>
      <c r="D340" s="6">
        <v>25</v>
      </c>
      <c r="E340" s="6" t="s">
        <v>5588</v>
      </c>
      <c r="F340" s="6" t="s">
        <v>319</v>
      </c>
    </row>
    <row r="341" spans="1:6" x14ac:dyDescent="0.25">
      <c r="A341" s="6">
        <v>1896</v>
      </c>
      <c r="B341" s="6" t="s">
        <v>5972</v>
      </c>
      <c r="C341" s="6" t="s">
        <v>1828</v>
      </c>
      <c r="D341" s="6">
        <v>23</v>
      </c>
      <c r="E341" s="6" t="s">
        <v>5598</v>
      </c>
      <c r="F341" s="6" t="s">
        <v>1651</v>
      </c>
    </row>
    <row r="342" spans="1:6" x14ac:dyDescent="0.25">
      <c r="A342" s="6">
        <v>642</v>
      </c>
      <c r="B342" s="6" t="s">
        <v>5973</v>
      </c>
      <c r="C342" s="6" t="s">
        <v>2429</v>
      </c>
      <c r="D342" s="6">
        <v>28</v>
      </c>
      <c r="E342" s="6" t="s">
        <v>5594</v>
      </c>
      <c r="F342" s="6" t="s">
        <v>2102</v>
      </c>
    </row>
    <row r="343" spans="1:6" x14ac:dyDescent="0.25">
      <c r="A343" s="6">
        <v>193</v>
      </c>
      <c r="B343" s="6" t="s">
        <v>5974</v>
      </c>
      <c r="C343" s="6" t="s">
        <v>1832</v>
      </c>
      <c r="D343" s="6">
        <v>23</v>
      </c>
      <c r="E343" s="6" t="s">
        <v>5598</v>
      </c>
      <c r="F343" s="6"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energy_communities</vt:lpstr>
      <vt:lpstr>EC_projects_original</vt:lpstr>
      <vt:lpstr>EC_projects</vt:lpstr>
      <vt:lpstr>EC_annual_development</vt:lpstr>
      <vt:lpstr>calibration_statistics</vt:lpstr>
      <vt:lpstr>province</vt:lpstr>
      <vt:lpstr>municipalities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2025-01-09T12:46:19Z</dcterms:modified>
</cp:coreProperties>
</file>